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urphygroup-my.sharepoint.com/personal/ivanzlatev_murphygroup_co_uk/Documents/Desktop/07 StarNet (Tunnel control)/210906-PC_UG/04 Control Compared/"/>
    </mc:Choice>
  </mc:AlternateContent>
  <xr:revisionPtr revIDLastSave="2" documentId="8_{9F1FE0E1-4F59-41E3-83E9-A4505E0D1685}" xr6:coauthVersionLast="46" xr6:coauthVersionMax="46" xr10:uidLastSave="{EE5513D1-23CE-4903-B69B-74BBD2788067}"/>
  <bookViews>
    <workbookView xWindow="-108" yWindow="-108" windowWidth="23256" windowHeight="12576" tabRatio="703" xr2:uid="{00000000-000D-0000-FFFF-FFFF00000000}"/>
  </bookViews>
  <sheets>
    <sheet name="2&amp;3D Tunnel Fix Points" sheetId="23" r:id="rId1"/>
    <sheet name="Fix points" sheetId="26" r:id="rId2"/>
    <sheet name="2d and 3d 3fix" sheetId="20" state="hidden" r:id="rId3"/>
    <sheet name="2d and 3d Calib. base line" sheetId="14" state="hidden" r:id="rId4"/>
    <sheet name="2d and 3d 2fix" sheetId="16" state="hidden" r:id="rId5"/>
    <sheet name="2d and 3d R2" sheetId="15" state="hidden" r:id="rId6"/>
    <sheet name="2d and 3d R1" sheetId="13" state="hidden" r:id="rId7"/>
    <sheet name="2d and 3d (2016)" sheetId="12" state="hidden" r:id="rId8"/>
  </sheets>
  <definedNames>
    <definedName name="_xlnm.Print_Titles" localSheetId="0">'2&amp;3D Tunnel Fix Points'!$1:$8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8" i="23" l="1"/>
  <c r="AF38" i="23"/>
  <c r="AE39" i="23"/>
  <c r="AF39" i="23"/>
  <c r="AE40" i="23"/>
  <c r="AF40" i="23"/>
  <c r="AE41" i="23"/>
  <c r="AF41" i="23"/>
  <c r="AE42" i="23"/>
  <c r="AF42" i="23"/>
  <c r="AA10" i="23"/>
  <c r="AB10" i="23"/>
  <c r="AC10" i="23"/>
  <c r="AA11" i="23"/>
  <c r="AB11" i="23"/>
  <c r="AC11" i="23"/>
  <c r="AA12" i="23"/>
  <c r="AB12" i="23"/>
  <c r="AC12" i="23"/>
  <c r="AA13" i="23"/>
  <c r="AB13" i="23"/>
  <c r="AC13" i="23"/>
  <c r="AA14" i="23"/>
  <c r="AB14" i="23"/>
  <c r="AC14" i="23"/>
  <c r="AA15" i="23"/>
  <c r="AB15" i="23"/>
  <c r="AC15" i="23"/>
  <c r="AA16" i="23"/>
  <c r="AB16" i="23"/>
  <c r="AC16" i="23"/>
  <c r="AA17" i="23"/>
  <c r="AB17" i="23"/>
  <c r="AC17" i="23"/>
  <c r="AA18" i="23"/>
  <c r="AB18" i="23"/>
  <c r="AC18" i="23"/>
  <c r="AA19" i="23"/>
  <c r="AB19" i="23"/>
  <c r="AC19" i="23"/>
  <c r="AA20" i="23"/>
  <c r="AB20" i="23"/>
  <c r="AC20" i="23"/>
  <c r="AA21" i="23"/>
  <c r="AB21" i="23"/>
  <c r="AC21" i="23"/>
  <c r="AA22" i="23"/>
  <c r="AB22" i="23"/>
  <c r="AC22" i="23"/>
  <c r="AA23" i="23"/>
  <c r="AB23" i="23"/>
  <c r="AC23" i="23"/>
  <c r="AA24" i="23"/>
  <c r="AB24" i="23"/>
  <c r="AC24" i="23"/>
  <c r="AA25" i="23"/>
  <c r="AB25" i="23"/>
  <c r="AC25" i="23"/>
  <c r="AA26" i="23"/>
  <c r="AB26" i="23"/>
  <c r="AC26" i="23"/>
  <c r="AA27" i="23"/>
  <c r="AB27" i="23"/>
  <c r="AC27" i="23"/>
  <c r="AA28" i="23"/>
  <c r="AB28" i="23"/>
  <c r="AC28" i="23"/>
  <c r="AA29" i="23"/>
  <c r="AB29" i="23"/>
  <c r="AC29" i="23"/>
  <c r="AA30" i="23"/>
  <c r="AB30" i="23"/>
  <c r="AC30" i="23"/>
  <c r="AA31" i="23"/>
  <c r="AB31" i="23"/>
  <c r="AC31" i="23"/>
  <c r="AA32" i="23"/>
  <c r="AB32" i="23"/>
  <c r="AC32" i="23"/>
  <c r="AA33" i="23"/>
  <c r="AB33" i="23"/>
  <c r="AC33" i="23"/>
  <c r="AA34" i="23"/>
  <c r="AB34" i="23"/>
  <c r="AC34" i="23"/>
  <c r="AA35" i="23"/>
  <c r="AB35" i="23"/>
  <c r="AC35" i="23"/>
  <c r="AA36" i="23"/>
  <c r="AB36" i="23"/>
  <c r="AC36" i="23"/>
  <c r="AA37" i="23"/>
  <c r="AB37" i="23"/>
  <c r="AC37" i="23"/>
  <c r="AA38" i="23"/>
  <c r="AB38" i="23"/>
  <c r="AC38" i="23"/>
  <c r="M38" i="23"/>
  <c r="N38" i="23"/>
  <c r="O38" i="23"/>
  <c r="P38" i="23"/>
  <c r="M39" i="23"/>
  <c r="N39" i="23"/>
  <c r="O39" i="23"/>
  <c r="P39" i="23"/>
  <c r="M40" i="23"/>
  <c r="N40" i="23"/>
  <c r="O40" i="23"/>
  <c r="P40" i="23"/>
  <c r="J38" i="23"/>
  <c r="K38" i="23"/>
  <c r="J39" i="23"/>
  <c r="K39" i="23"/>
  <c r="J40" i="23"/>
  <c r="K40" i="23"/>
  <c r="M10" i="23"/>
  <c r="N10" i="23"/>
  <c r="O10" i="23"/>
  <c r="P10" i="23"/>
  <c r="M11" i="23"/>
  <c r="N11" i="23"/>
  <c r="O11" i="23"/>
  <c r="P11" i="23"/>
  <c r="M12" i="23"/>
  <c r="N12" i="23"/>
  <c r="O12" i="23"/>
  <c r="P12" i="23"/>
  <c r="M13" i="23"/>
  <c r="N13" i="23"/>
  <c r="O13" i="23"/>
  <c r="P13" i="23"/>
  <c r="M14" i="23"/>
  <c r="N14" i="23"/>
  <c r="O14" i="23"/>
  <c r="P14" i="23"/>
  <c r="M15" i="23"/>
  <c r="N15" i="23"/>
  <c r="O15" i="23"/>
  <c r="P15" i="23"/>
  <c r="M16" i="23"/>
  <c r="N16" i="23"/>
  <c r="O16" i="23"/>
  <c r="P16" i="23"/>
  <c r="M17" i="23"/>
  <c r="N17" i="23"/>
  <c r="O17" i="23"/>
  <c r="P17" i="23"/>
  <c r="M18" i="23"/>
  <c r="N18" i="23"/>
  <c r="O18" i="23"/>
  <c r="P18" i="23"/>
  <c r="M19" i="23"/>
  <c r="N19" i="23"/>
  <c r="O19" i="23"/>
  <c r="P19" i="23"/>
  <c r="M20" i="23"/>
  <c r="N20" i="23"/>
  <c r="O20" i="23"/>
  <c r="P20" i="23"/>
  <c r="M21" i="23"/>
  <c r="N21" i="23"/>
  <c r="O21" i="23"/>
  <c r="P21" i="23"/>
  <c r="M22" i="23"/>
  <c r="N22" i="23"/>
  <c r="O22" i="23"/>
  <c r="P22" i="23"/>
  <c r="M23" i="23"/>
  <c r="N23" i="23"/>
  <c r="O23" i="23"/>
  <c r="P23" i="23"/>
  <c r="M24" i="23"/>
  <c r="N24" i="23"/>
  <c r="O24" i="23"/>
  <c r="P24" i="23"/>
  <c r="M25" i="23"/>
  <c r="N25" i="23"/>
  <c r="O25" i="23"/>
  <c r="P25" i="23"/>
  <c r="M26" i="23"/>
  <c r="N26" i="23"/>
  <c r="O26" i="23"/>
  <c r="P26" i="23"/>
  <c r="M27" i="23"/>
  <c r="N27" i="23"/>
  <c r="O27" i="23"/>
  <c r="P27" i="23"/>
  <c r="M28" i="23"/>
  <c r="N28" i="23"/>
  <c r="O28" i="23"/>
  <c r="P28" i="23"/>
  <c r="M29" i="23"/>
  <c r="N29" i="23"/>
  <c r="O29" i="23"/>
  <c r="P29" i="23"/>
  <c r="M30" i="23"/>
  <c r="N30" i="23"/>
  <c r="O30" i="23"/>
  <c r="P30" i="23"/>
  <c r="M31" i="23"/>
  <c r="N31" i="23"/>
  <c r="O31" i="23"/>
  <c r="P31" i="23"/>
  <c r="M32" i="23"/>
  <c r="N32" i="23"/>
  <c r="O32" i="23"/>
  <c r="P32" i="23"/>
  <c r="M33" i="23"/>
  <c r="N33" i="23"/>
  <c r="O33" i="23"/>
  <c r="P33" i="23"/>
  <c r="M34" i="23"/>
  <c r="N34" i="23"/>
  <c r="O34" i="23"/>
  <c r="P34" i="23"/>
  <c r="M35" i="23"/>
  <c r="N35" i="23"/>
  <c r="O35" i="23"/>
  <c r="P35" i="23"/>
  <c r="M36" i="23"/>
  <c r="N36" i="23"/>
  <c r="O36" i="23"/>
  <c r="P36" i="23"/>
  <c r="M37" i="23"/>
  <c r="N37" i="23"/>
  <c r="O37" i="23"/>
  <c r="P37" i="23"/>
  <c r="J10" i="23"/>
  <c r="K10" i="23"/>
  <c r="J11" i="23"/>
  <c r="K11" i="23"/>
  <c r="J12" i="23"/>
  <c r="K12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J20" i="23"/>
  <c r="K20" i="23"/>
  <c r="J21" i="23"/>
  <c r="K21" i="23"/>
  <c r="J22" i="23"/>
  <c r="K22" i="23"/>
  <c r="J23" i="23"/>
  <c r="K23" i="23"/>
  <c r="J24" i="23"/>
  <c r="K24" i="23"/>
  <c r="J25" i="23"/>
  <c r="K25" i="23"/>
  <c r="J26" i="23"/>
  <c r="K26" i="23"/>
  <c r="J27" i="23"/>
  <c r="K27" i="23"/>
  <c r="J28" i="23"/>
  <c r="K28" i="23"/>
  <c r="J29" i="23"/>
  <c r="K29" i="23"/>
  <c r="J30" i="23"/>
  <c r="K30" i="23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AF32" i="23" l="1"/>
  <c r="AE29" i="23"/>
  <c r="AE11" i="23"/>
  <c r="AF20" i="23"/>
  <c r="AE17" i="23"/>
  <c r="AF26" i="23"/>
  <c r="AF14" i="23"/>
  <c r="AE23" i="23"/>
  <c r="AE35" i="23"/>
  <c r="AF29" i="23"/>
  <c r="AE31" i="23"/>
  <c r="AE32" i="23"/>
  <c r="AE25" i="23"/>
  <c r="AE28" i="23"/>
  <c r="AE22" i="23"/>
  <c r="AE19" i="23"/>
  <c r="AE26" i="23"/>
  <c r="AF23" i="23"/>
  <c r="AE13" i="23"/>
  <c r="AE20" i="23"/>
  <c r="AF34" i="23"/>
  <c r="AE34" i="23"/>
  <c r="AE33" i="23"/>
  <c r="AE24" i="23"/>
  <c r="AE21" i="23"/>
  <c r="AE18" i="23"/>
  <c r="AE15" i="23"/>
  <c r="AE12" i="23"/>
  <c r="AF17" i="23"/>
  <c r="AE10" i="23"/>
  <c r="AE27" i="23"/>
  <c r="AF16" i="23"/>
  <c r="AE36" i="23"/>
  <c r="AE14" i="23"/>
  <c r="AE37" i="23"/>
  <c r="AE30" i="23"/>
  <c r="AF35" i="23"/>
  <c r="AF11" i="23"/>
  <c r="AF28" i="23"/>
  <c r="AF15" i="23"/>
  <c r="AE16" i="23"/>
  <c r="AF33" i="23"/>
  <c r="AF27" i="23"/>
  <c r="AF21" i="23"/>
  <c r="AF22" i="23"/>
  <c r="AF37" i="23"/>
  <c r="AF31" i="23"/>
  <c r="AF25" i="23"/>
  <c r="AF19" i="23"/>
  <c r="AF13" i="23"/>
  <c r="AF36" i="23"/>
  <c r="AF30" i="23"/>
  <c r="AF24" i="23"/>
  <c r="AF18" i="23"/>
  <c r="AF12" i="23"/>
  <c r="AF10" i="23"/>
  <c r="AK3" i="23"/>
  <c r="AK2" i="23"/>
  <c r="AK1" i="23"/>
  <c r="P9" i="23" l="1"/>
  <c r="AC9" i="23" s="1"/>
  <c r="K9" i="23"/>
  <c r="J9" i="23"/>
  <c r="AI49" i="23" l="1"/>
  <c r="AH49" i="23"/>
  <c r="AF49" i="23"/>
  <c r="AE49" i="23"/>
  <c r="AF53" i="23"/>
  <c r="AE53" i="23"/>
  <c r="AH53" i="23"/>
  <c r="AI53" i="23"/>
  <c r="AI57" i="23"/>
  <c r="AH57" i="23"/>
  <c r="AF57" i="23"/>
  <c r="AE57" i="23"/>
  <c r="AE60" i="23"/>
  <c r="AH60" i="23"/>
  <c r="AI60" i="23"/>
  <c r="AF60" i="23"/>
  <c r="AF52" i="23"/>
  <c r="AE52" i="23"/>
  <c r="AI52" i="23"/>
  <c r="AH52" i="23"/>
  <c r="AI56" i="23"/>
  <c r="AH56" i="23"/>
  <c r="AF56" i="23"/>
  <c r="AE56" i="23"/>
  <c r="AF55" i="23"/>
  <c r="AE55" i="23"/>
  <c r="AH55" i="23"/>
  <c r="AI55" i="23"/>
  <c r="AE51" i="23"/>
  <c r="AI51" i="23"/>
  <c r="AH51" i="23"/>
  <c r="AF51" i="23"/>
  <c r="AI47" i="23"/>
  <c r="AF47" i="23"/>
  <c r="AE47" i="23"/>
  <c r="AH47" i="23"/>
  <c r="AE61" i="23"/>
  <c r="AH61" i="23"/>
  <c r="AF61" i="23"/>
  <c r="AI61" i="23"/>
  <c r="AH48" i="23"/>
  <c r="AE48" i="23"/>
  <c r="AI48" i="23"/>
  <c r="AF48" i="23"/>
  <c r="AE59" i="23"/>
  <c r="AH59" i="23"/>
  <c r="AF59" i="23"/>
  <c r="AI59" i="23"/>
  <c r="AI45" i="23"/>
  <c r="AF45" i="23"/>
  <c r="AH45" i="23"/>
  <c r="AE45" i="23"/>
  <c r="AE58" i="23"/>
  <c r="AI58" i="23"/>
  <c r="AH58" i="23"/>
  <c r="AF58" i="23"/>
  <c r="AH54" i="23"/>
  <c r="AI54" i="23"/>
  <c r="AE54" i="23"/>
  <c r="AF54" i="23"/>
  <c r="AE50" i="23"/>
  <c r="AI50" i="23"/>
  <c r="AH50" i="23"/>
  <c r="AF50" i="23"/>
  <c r="AI46" i="23"/>
  <c r="AF46" i="23"/>
  <c r="AE46" i="23"/>
  <c r="AH46" i="23"/>
  <c r="AH13" i="23"/>
  <c r="AI13" i="23"/>
  <c r="AH28" i="23"/>
  <c r="AI28" i="23"/>
  <c r="AH20" i="23"/>
  <c r="AI20" i="23"/>
  <c r="AH16" i="23"/>
  <c r="AI16" i="23"/>
  <c r="AH12" i="23"/>
  <c r="AI12" i="23"/>
  <c r="AI29" i="23"/>
  <c r="AH29" i="23"/>
  <c r="AI32" i="23"/>
  <c r="AH32" i="23"/>
  <c r="AH37" i="23"/>
  <c r="AI37" i="23"/>
  <c r="AH24" i="23"/>
  <c r="AI24" i="23"/>
  <c r="AH21" i="23"/>
  <c r="AI21" i="23"/>
  <c r="AH36" i="23"/>
  <c r="AI36" i="23"/>
  <c r="AI31" i="23"/>
  <c r="AH31" i="23"/>
  <c r="AH27" i="23"/>
  <c r="AI27" i="23"/>
  <c r="AH23" i="23"/>
  <c r="AI23" i="23"/>
  <c r="AI19" i="23"/>
  <c r="AH19" i="23"/>
  <c r="AH15" i="23"/>
  <c r="AI15" i="23"/>
  <c r="AH11" i="23"/>
  <c r="AI11" i="23"/>
  <c r="AI17" i="23"/>
  <c r="AH17" i="23"/>
  <c r="AI33" i="23"/>
  <c r="AH33" i="23"/>
  <c r="AI35" i="23"/>
  <c r="AH35" i="23"/>
  <c r="AH25" i="23"/>
  <c r="AI25" i="23"/>
  <c r="AH34" i="23"/>
  <c r="AI34" i="23"/>
  <c r="AH30" i="23"/>
  <c r="AI30" i="23"/>
  <c r="AH26" i="23"/>
  <c r="AI26" i="23"/>
  <c r="AH22" i="23"/>
  <c r="AI22" i="23"/>
  <c r="AH18" i="23"/>
  <c r="AI18" i="23"/>
  <c r="AH14" i="23"/>
  <c r="AI14" i="23"/>
  <c r="AH10" i="23"/>
  <c r="AI10" i="23"/>
  <c r="O9" i="23"/>
  <c r="AB9" i="23" s="1"/>
  <c r="N9" i="23"/>
  <c r="AA9" i="23" s="1"/>
  <c r="J4" i="23" l="1"/>
  <c r="P4" i="23"/>
  <c r="M9" i="23" l="1"/>
  <c r="AI9" i="23" l="1"/>
  <c r="AE9" i="23"/>
  <c r="AH9" i="23"/>
  <c r="AF9" i="23"/>
  <c r="AE67" i="23"/>
  <c r="AF67" i="23"/>
  <c r="AH67" i="23"/>
  <c r="AI67" i="23"/>
  <c r="AE66" i="23"/>
  <c r="AF66" i="23"/>
  <c r="AH66" i="23"/>
  <c r="AI66" i="23"/>
  <c r="AE64" i="23"/>
  <c r="AF64" i="23"/>
  <c r="AH64" i="23"/>
  <c r="AI64" i="23"/>
  <c r="AE63" i="23"/>
  <c r="AF63" i="23"/>
  <c r="AH63" i="23"/>
  <c r="AI63" i="23"/>
  <c r="AI65" i="23"/>
  <c r="AF65" i="23"/>
  <c r="AE65" i="23"/>
  <c r="AH65" i="23"/>
  <c r="AH62" i="23"/>
  <c r="AI62" i="23"/>
  <c r="AE62" i="23"/>
  <c r="AF62" i="23"/>
  <c r="R12" i="26" l="1"/>
  <c r="J12" i="26"/>
  <c r="K12" i="26"/>
  <c r="L12" i="26"/>
  <c r="J13" i="26"/>
  <c r="K13" i="26"/>
  <c r="L13" i="26"/>
  <c r="J14" i="26"/>
  <c r="K14" i="26"/>
  <c r="L14" i="26"/>
  <c r="T14" i="26"/>
  <c r="S14" i="26"/>
  <c r="R14" i="26"/>
  <c r="T13" i="26"/>
  <c r="S13" i="26"/>
  <c r="R13" i="26"/>
  <c r="T12" i="26"/>
  <c r="S12" i="26"/>
  <c r="T11" i="26"/>
  <c r="S11" i="26"/>
  <c r="R11" i="26"/>
  <c r="T56" i="26"/>
  <c r="S56" i="26"/>
  <c r="R56" i="26"/>
  <c r="L56" i="26"/>
  <c r="K56" i="26"/>
  <c r="J56" i="26"/>
  <c r="T55" i="26"/>
  <c r="S55" i="26"/>
  <c r="R55" i="26"/>
  <c r="L55" i="26"/>
  <c r="K55" i="26"/>
  <c r="J55" i="26"/>
  <c r="T54" i="26"/>
  <c r="S54" i="26"/>
  <c r="R54" i="26"/>
  <c r="L54" i="26"/>
  <c r="K54" i="26"/>
  <c r="J54" i="26"/>
  <c r="T51" i="26"/>
  <c r="S51" i="26"/>
  <c r="R51" i="26"/>
  <c r="L51" i="26"/>
  <c r="K51" i="26"/>
  <c r="J51" i="26"/>
  <c r="T50" i="26"/>
  <c r="S50" i="26"/>
  <c r="R50" i="26"/>
  <c r="L50" i="26"/>
  <c r="K50" i="26"/>
  <c r="J50" i="26"/>
  <c r="S49" i="26"/>
  <c r="R49" i="26"/>
  <c r="K49" i="26"/>
  <c r="J49" i="26"/>
  <c r="S48" i="26"/>
  <c r="R48" i="26"/>
  <c r="K48" i="26"/>
  <c r="J48" i="26"/>
  <c r="T45" i="26"/>
  <c r="S45" i="26"/>
  <c r="R45" i="26"/>
  <c r="L45" i="26"/>
  <c r="K45" i="26"/>
  <c r="J45" i="26"/>
  <c r="T44" i="26"/>
  <c r="S44" i="26"/>
  <c r="R44" i="26"/>
  <c r="L44" i="26"/>
  <c r="K44" i="26"/>
  <c r="J44" i="26"/>
  <c r="T43" i="26"/>
  <c r="S43" i="26"/>
  <c r="R43" i="26"/>
  <c r="L43" i="26"/>
  <c r="K43" i="26"/>
  <c r="J43" i="26"/>
  <c r="T40" i="26"/>
  <c r="S40" i="26"/>
  <c r="R40" i="26"/>
  <c r="L40" i="26"/>
  <c r="K40" i="26"/>
  <c r="J40" i="26"/>
  <c r="T39" i="26"/>
  <c r="S39" i="26"/>
  <c r="R39" i="26"/>
  <c r="L39" i="26"/>
  <c r="K39" i="26"/>
  <c r="J39" i="26"/>
  <c r="T38" i="26"/>
  <c r="S38" i="26"/>
  <c r="R38" i="26"/>
  <c r="L38" i="26"/>
  <c r="K38" i="26"/>
  <c r="J38" i="26"/>
  <c r="T35" i="26"/>
  <c r="S35" i="26"/>
  <c r="R35" i="26"/>
  <c r="L35" i="26"/>
  <c r="K35" i="26"/>
  <c r="J35" i="26"/>
  <c r="T34" i="26"/>
  <c r="S34" i="26"/>
  <c r="R34" i="26"/>
  <c r="L34" i="26"/>
  <c r="K34" i="26"/>
  <c r="J34" i="26"/>
  <c r="T33" i="26"/>
  <c r="S33" i="26"/>
  <c r="R33" i="26"/>
  <c r="L33" i="26"/>
  <c r="K33" i="26"/>
  <c r="J33" i="26"/>
  <c r="T29" i="26"/>
  <c r="S29" i="26"/>
  <c r="R29" i="26"/>
  <c r="L29" i="26"/>
  <c r="K29" i="26"/>
  <c r="J29" i="26"/>
  <c r="T28" i="26"/>
  <c r="S28" i="26"/>
  <c r="R28" i="26"/>
  <c r="L28" i="26"/>
  <c r="K28" i="26"/>
  <c r="J28" i="26"/>
  <c r="T27" i="26"/>
  <c r="S27" i="26"/>
  <c r="R27" i="26"/>
  <c r="L27" i="26"/>
  <c r="K27" i="26"/>
  <c r="J27" i="26"/>
  <c r="T24" i="26"/>
  <c r="S24" i="26"/>
  <c r="R24" i="26"/>
  <c r="L24" i="26"/>
  <c r="K24" i="26"/>
  <c r="J24" i="26"/>
  <c r="T23" i="26"/>
  <c r="S23" i="26"/>
  <c r="R23" i="26"/>
  <c r="L23" i="26"/>
  <c r="K23" i="26"/>
  <c r="J23" i="26"/>
  <c r="T22" i="26"/>
  <c r="S22" i="26"/>
  <c r="R22" i="26"/>
  <c r="L22" i="26"/>
  <c r="K22" i="26"/>
  <c r="J22" i="26"/>
  <c r="T19" i="26"/>
  <c r="S19" i="26"/>
  <c r="R19" i="26"/>
  <c r="L19" i="26"/>
  <c r="K19" i="26"/>
  <c r="J19" i="26"/>
  <c r="T18" i="26"/>
  <c r="S18" i="26"/>
  <c r="R18" i="26"/>
  <c r="L18" i="26"/>
  <c r="K18" i="26"/>
  <c r="J18" i="26"/>
  <c r="T17" i="26"/>
  <c r="S17" i="26"/>
  <c r="R17" i="26"/>
  <c r="L17" i="26"/>
  <c r="K17" i="26"/>
  <c r="J17" i="26"/>
  <c r="L11" i="26"/>
  <c r="K11" i="26"/>
  <c r="J11" i="26"/>
  <c r="T8" i="26"/>
  <c r="S8" i="26"/>
  <c r="R8" i="26"/>
  <c r="T7" i="26"/>
  <c r="S7" i="26"/>
  <c r="R7" i="26"/>
  <c r="T6" i="26"/>
  <c r="S6" i="26"/>
  <c r="R6" i="26"/>
  <c r="R2" i="23" l="1"/>
  <c r="R4" i="23" l="1"/>
  <c r="R3" i="23"/>
  <c r="P109" i="20" l="1"/>
  <c r="AC109" i="20" s="1"/>
  <c r="O109" i="20"/>
  <c r="AB109" i="20" s="1"/>
  <c r="N109" i="20"/>
  <c r="AA109" i="20" s="1"/>
  <c r="M109" i="20"/>
  <c r="K109" i="20"/>
  <c r="J109" i="20"/>
  <c r="P108" i="20"/>
  <c r="AC108" i="20" s="1"/>
  <c r="O108" i="20"/>
  <c r="AB108" i="20" s="1"/>
  <c r="N108" i="20"/>
  <c r="AA108" i="20" s="1"/>
  <c r="M108" i="20"/>
  <c r="K108" i="20"/>
  <c r="J108" i="20"/>
  <c r="P107" i="20"/>
  <c r="O107" i="20"/>
  <c r="N107" i="20"/>
  <c r="M107" i="20"/>
  <c r="K107" i="20"/>
  <c r="J107" i="20"/>
  <c r="P106" i="20"/>
  <c r="AC106" i="20" s="1"/>
  <c r="O106" i="20"/>
  <c r="AB106" i="20" s="1"/>
  <c r="N106" i="20"/>
  <c r="AA106" i="20" s="1"/>
  <c r="M106" i="20"/>
  <c r="K106" i="20"/>
  <c r="J106" i="20"/>
  <c r="AC105" i="20"/>
  <c r="P105" i="20"/>
  <c r="O105" i="20"/>
  <c r="AB105" i="20" s="1"/>
  <c r="N105" i="20"/>
  <c r="AA105" i="20" s="1"/>
  <c r="M105" i="20"/>
  <c r="K105" i="20"/>
  <c r="J105" i="20"/>
  <c r="P104" i="20"/>
  <c r="AC104" i="20" s="1"/>
  <c r="O104" i="20"/>
  <c r="AB104" i="20" s="1"/>
  <c r="N104" i="20"/>
  <c r="AA104" i="20" s="1"/>
  <c r="M104" i="20"/>
  <c r="K104" i="20"/>
  <c r="J104" i="20"/>
  <c r="P103" i="20"/>
  <c r="AC103" i="20" s="1"/>
  <c r="O103" i="20"/>
  <c r="AB103" i="20" s="1"/>
  <c r="N103" i="20"/>
  <c r="AA103" i="20" s="1"/>
  <c r="M103" i="20"/>
  <c r="K103" i="20"/>
  <c r="J103" i="20"/>
  <c r="P102" i="20"/>
  <c r="AC102" i="20" s="1"/>
  <c r="O102" i="20"/>
  <c r="AB102" i="20" s="1"/>
  <c r="N102" i="20"/>
  <c r="AA102" i="20" s="1"/>
  <c r="M102" i="20"/>
  <c r="K102" i="20"/>
  <c r="J102" i="20"/>
  <c r="P101" i="20"/>
  <c r="AC101" i="20" s="1"/>
  <c r="O101" i="20"/>
  <c r="AB101" i="20" s="1"/>
  <c r="N101" i="20"/>
  <c r="AA101" i="20" s="1"/>
  <c r="M101" i="20"/>
  <c r="K101" i="20"/>
  <c r="J101" i="20"/>
  <c r="AB100" i="20"/>
  <c r="P100" i="20"/>
  <c r="AC100" i="20" s="1"/>
  <c r="O100" i="20"/>
  <c r="N100" i="20"/>
  <c r="AA100" i="20" s="1"/>
  <c r="M100" i="20"/>
  <c r="K100" i="20"/>
  <c r="J100" i="20"/>
  <c r="P99" i="20"/>
  <c r="AC99" i="20" s="1"/>
  <c r="O99" i="20"/>
  <c r="AB99" i="20" s="1"/>
  <c r="N99" i="20"/>
  <c r="AA99" i="20" s="1"/>
  <c r="M99" i="20"/>
  <c r="K99" i="20"/>
  <c r="J99" i="20"/>
  <c r="P98" i="20"/>
  <c r="AC98" i="20" s="1"/>
  <c r="O98" i="20"/>
  <c r="AB98" i="20" s="1"/>
  <c r="N98" i="20"/>
  <c r="AA98" i="20" s="1"/>
  <c r="K98" i="20"/>
  <c r="J98" i="20"/>
  <c r="P97" i="20"/>
  <c r="AC97" i="20" s="1"/>
  <c r="O97" i="20"/>
  <c r="AB97" i="20" s="1"/>
  <c r="N97" i="20"/>
  <c r="AA97" i="20" s="1"/>
  <c r="K97" i="20"/>
  <c r="J97" i="20"/>
  <c r="P96" i="20"/>
  <c r="AC96" i="20" s="1"/>
  <c r="O96" i="20"/>
  <c r="AB96" i="20" s="1"/>
  <c r="N96" i="20"/>
  <c r="AA96" i="20" s="1"/>
  <c r="M96" i="20"/>
  <c r="K96" i="20"/>
  <c r="J96" i="20"/>
  <c r="P95" i="20"/>
  <c r="AC95" i="20" s="1"/>
  <c r="O95" i="20"/>
  <c r="AB95" i="20" s="1"/>
  <c r="N95" i="20"/>
  <c r="AA95" i="20" s="1"/>
  <c r="M95" i="20"/>
  <c r="K95" i="20"/>
  <c r="J95" i="20"/>
  <c r="P94" i="20"/>
  <c r="AC94" i="20" s="1"/>
  <c r="O94" i="20"/>
  <c r="AB94" i="20" s="1"/>
  <c r="N94" i="20"/>
  <c r="AA94" i="20" s="1"/>
  <c r="M94" i="20"/>
  <c r="K94" i="20"/>
  <c r="J94" i="20"/>
  <c r="P93" i="20"/>
  <c r="AC93" i="20" s="1"/>
  <c r="O93" i="20"/>
  <c r="AB93" i="20" s="1"/>
  <c r="N93" i="20"/>
  <c r="AA93" i="20" s="1"/>
  <c r="M93" i="20"/>
  <c r="K93" i="20"/>
  <c r="J93" i="20"/>
  <c r="P92" i="20"/>
  <c r="AC92" i="20" s="1"/>
  <c r="O92" i="20"/>
  <c r="AB92" i="20" s="1"/>
  <c r="N92" i="20"/>
  <c r="AA92" i="20" s="1"/>
  <c r="M92" i="20"/>
  <c r="K92" i="20"/>
  <c r="J92" i="20"/>
  <c r="P91" i="20"/>
  <c r="AC91" i="20" s="1"/>
  <c r="O91" i="20"/>
  <c r="AB91" i="20" s="1"/>
  <c r="N91" i="20"/>
  <c r="AA91" i="20" s="1"/>
  <c r="M91" i="20"/>
  <c r="K91" i="20"/>
  <c r="J91" i="20"/>
  <c r="AB90" i="20"/>
  <c r="P90" i="20"/>
  <c r="AC90" i="20" s="1"/>
  <c r="O90" i="20"/>
  <c r="N90" i="20"/>
  <c r="AA90" i="20" s="1"/>
  <c r="M90" i="20"/>
  <c r="K90" i="20"/>
  <c r="J90" i="20"/>
  <c r="AB89" i="20"/>
  <c r="P89" i="20"/>
  <c r="AC89" i="20" s="1"/>
  <c r="O89" i="20"/>
  <c r="N89" i="20"/>
  <c r="AA89" i="20" s="1"/>
  <c r="M89" i="20"/>
  <c r="K89" i="20"/>
  <c r="J89" i="20"/>
  <c r="P88" i="20"/>
  <c r="AC88" i="20" s="1"/>
  <c r="O88" i="20"/>
  <c r="AB88" i="20" s="1"/>
  <c r="N88" i="20"/>
  <c r="AA88" i="20" s="1"/>
  <c r="M88" i="20"/>
  <c r="K88" i="20"/>
  <c r="J88" i="20"/>
  <c r="P87" i="20"/>
  <c r="AC87" i="20" s="1"/>
  <c r="O87" i="20"/>
  <c r="AB87" i="20" s="1"/>
  <c r="N87" i="20"/>
  <c r="AA87" i="20" s="1"/>
  <c r="M87" i="20"/>
  <c r="K87" i="20"/>
  <c r="J87" i="20"/>
  <c r="P85" i="20"/>
  <c r="O85" i="20"/>
  <c r="N85" i="20"/>
  <c r="M85" i="20"/>
  <c r="K85" i="20"/>
  <c r="J85" i="20"/>
  <c r="P84" i="20"/>
  <c r="AC84" i="20" s="1"/>
  <c r="O84" i="20"/>
  <c r="AB84" i="20" s="1"/>
  <c r="N84" i="20"/>
  <c r="AA84" i="20" s="1"/>
  <c r="M84" i="20"/>
  <c r="K84" i="20"/>
  <c r="J84" i="20"/>
  <c r="P83" i="20"/>
  <c r="AC83" i="20" s="1"/>
  <c r="O83" i="20"/>
  <c r="AB83" i="20" s="1"/>
  <c r="N83" i="20"/>
  <c r="AA83" i="20" s="1"/>
  <c r="M83" i="20"/>
  <c r="K83" i="20"/>
  <c r="J83" i="20"/>
  <c r="AC82" i="20"/>
  <c r="AB82" i="20"/>
  <c r="P82" i="20"/>
  <c r="AM82" i="20" s="1"/>
  <c r="O82" i="20"/>
  <c r="AL82" i="20" s="1"/>
  <c r="N82" i="20"/>
  <c r="AA82" i="20" s="1"/>
  <c r="M82" i="20"/>
  <c r="K82" i="20"/>
  <c r="J82" i="20"/>
  <c r="AA81" i="20"/>
  <c r="P81" i="20"/>
  <c r="AC81" i="20" s="1"/>
  <c r="O81" i="20"/>
  <c r="AB81" i="20" s="1"/>
  <c r="N81" i="20"/>
  <c r="M81" i="20"/>
  <c r="K81" i="20"/>
  <c r="J81" i="20"/>
  <c r="AB80" i="20"/>
  <c r="P80" i="20"/>
  <c r="AC80" i="20" s="1"/>
  <c r="O80" i="20"/>
  <c r="N80" i="20"/>
  <c r="AA80" i="20" s="1"/>
  <c r="M80" i="20"/>
  <c r="K80" i="20"/>
  <c r="J80" i="20"/>
  <c r="P79" i="20"/>
  <c r="AC79" i="20" s="1"/>
  <c r="O79" i="20"/>
  <c r="AB79" i="20" s="1"/>
  <c r="N79" i="20"/>
  <c r="AA79" i="20" s="1"/>
  <c r="M79" i="20"/>
  <c r="K79" i="20"/>
  <c r="J79" i="20"/>
  <c r="P78" i="20"/>
  <c r="AC78" i="20" s="1"/>
  <c r="O78" i="20"/>
  <c r="AB78" i="20" s="1"/>
  <c r="N78" i="20"/>
  <c r="AA78" i="20" s="1"/>
  <c r="M78" i="20"/>
  <c r="K78" i="20"/>
  <c r="J78" i="20"/>
  <c r="P77" i="20"/>
  <c r="AC77" i="20" s="1"/>
  <c r="O77" i="20"/>
  <c r="AB77" i="20" s="1"/>
  <c r="N77" i="20"/>
  <c r="AA77" i="20" s="1"/>
  <c r="M77" i="20"/>
  <c r="K77" i="20"/>
  <c r="J77" i="20"/>
  <c r="P76" i="20"/>
  <c r="AC76" i="20" s="1"/>
  <c r="O76" i="20"/>
  <c r="AB76" i="20" s="1"/>
  <c r="N76" i="20"/>
  <c r="AA76" i="20" s="1"/>
  <c r="M76" i="20"/>
  <c r="K76" i="20"/>
  <c r="J76" i="20"/>
  <c r="P75" i="20"/>
  <c r="AC75" i="20" s="1"/>
  <c r="O75" i="20"/>
  <c r="AB75" i="20" s="1"/>
  <c r="N75" i="20"/>
  <c r="AA75" i="20" s="1"/>
  <c r="M75" i="20"/>
  <c r="K75" i="20"/>
  <c r="J75" i="20"/>
  <c r="P74" i="20"/>
  <c r="AC74" i="20" s="1"/>
  <c r="O74" i="20"/>
  <c r="AB74" i="20" s="1"/>
  <c r="N74" i="20"/>
  <c r="AA74" i="20" s="1"/>
  <c r="M74" i="20"/>
  <c r="K74" i="20"/>
  <c r="J74" i="20"/>
  <c r="P73" i="20"/>
  <c r="AC73" i="20" s="1"/>
  <c r="O73" i="20"/>
  <c r="AB73" i="20" s="1"/>
  <c r="N73" i="20"/>
  <c r="AA73" i="20" s="1"/>
  <c r="M73" i="20"/>
  <c r="K73" i="20"/>
  <c r="J73" i="20"/>
  <c r="P72" i="20"/>
  <c r="AC72" i="20" s="1"/>
  <c r="O72" i="20"/>
  <c r="AB72" i="20" s="1"/>
  <c r="N72" i="20"/>
  <c r="AA72" i="20" s="1"/>
  <c r="M72" i="20"/>
  <c r="K72" i="20"/>
  <c r="J72" i="20"/>
  <c r="P71" i="20"/>
  <c r="AC71" i="20" s="1"/>
  <c r="O71" i="20"/>
  <c r="AB71" i="20" s="1"/>
  <c r="N71" i="20"/>
  <c r="AA71" i="20" s="1"/>
  <c r="M71" i="20"/>
  <c r="K71" i="20"/>
  <c r="J71" i="20"/>
  <c r="P66" i="20"/>
  <c r="AM66" i="20" s="1"/>
  <c r="O66" i="20"/>
  <c r="AL66" i="20" s="1"/>
  <c r="N66" i="20"/>
  <c r="AK66" i="20" s="1"/>
  <c r="M66" i="20"/>
  <c r="K66" i="20"/>
  <c r="J66" i="20"/>
  <c r="AK65" i="20"/>
  <c r="P65" i="20"/>
  <c r="AM65" i="20" s="1"/>
  <c r="O65" i="20"/>
  <c r="AB65" i="20" s="1"/>
  <c r="N65" i="20"/>
  <c r="AA65" i="20" s="1"/>
  <c r="M65" i="20"/>
  <c r="K65" i="20"/>
  <c r="J65" i="20"/>
  <c r="P64" i="20"/>
  <c r="AC64" i="20" s="1"/>
  <c r="O64" i="20"/>
  <c r="AB64" i="20" s="1"/>
  <c r="N64" i="20"/>
  <c r="AA64" i="20" s="1"/>
  <c r="M64" i="20"/>
  <c r="K64" i="20"/>
  <c r="J64" i="20"/>
  <c r="AB63" i="20"/>
  <c r="AA63" i="20"/>
  <c r="P63" i="20"/>
  <c r="AM63" i="20" s="1"/>
  <c r="O63" i="20"/>
  <c r="AL63" i="20" s="1"/>
  <c r="N63" i="20"/>
  <c r="AK63" i="20" s="1"/>
  <c r="M63" i="20"/>
  <c r="K63" i="20"/>
  <c r="J63" i="20"/>
  <c r="AL62" i="20"/>
  <c r="P62" i="20"/>
  <c r="AC62" i="20" s="1"/>
  <c r="O62" i="20"/>
  <c r="AB62" i="20" s="1"/>
  <c r="N62" i="20"/>
  <c r="AK62" i="20" s="1"/>
  <c r="M62" i="20"/>
  <c r="K62" i="20"/>
  <c r="J62" i="20"/>
  <c r="P61" i="20"/>
  <c r="AC61" i="20" s="1"/>
  <c r="O61" i="20"/>
  <c r="AB61" i="20" s="1"/>
  <c r="N61" i="20"/>
  <c r="AA61" i="20" s="1"/>
  <c r="M61" i="20"/>
  <c r="K61" i="20"/>
  <c r="J61" i="20"/>
  <c r="P57" i="20"/>
  <c r="AC57" i="20" s="1"/>
  <c r="O57" i="20"/>
  <c r="AB57" i="20" s="1"/>
  <c r="N57" i="20"/>
  <c r="AA57" i="20" s="1"/>
  <c r="M57" i="20"/>
  <c r="K57" i="20"/>
  <c r="J57" i="20"/>
  <c r="P56" i="20"/>
  <c r="AC56" i="20" s="1"/>
  <c r="O56" i="20"/>
  <c r="AB56" i="20" s="1"/>
  <c r="N56" i="20"/>
  <c r="AA56" i="20" s="1"/>
  <c r="M56" i="20"/>
  <c r="K56" i="20"/>
  <c r="J56" i="20"/>
  <c r="P55" i="20"/>
  <c r="AC55" i="20" s="1"/>
  <c r="O55" i="20"/>
  <c r="AB55" i="20" s="1"/>
  <c r="N55" i="20"/>
  <c r="AA55" i="20" s="1"/>
  <c r="M55" i="20"/>
  <c r="K55" i="20"/>
  <c r="J55" i="20"/>
  <c r="AA54" i="20"/>
  <c r="P54" i="20"/>
  <c r="AC54" i="20" s="1"/>
  <c r="O54" i="20"/>
  <c r="AB54" i="20" s="1"/>
  <c r="N54" i="20"/>
  <c r="M54" i="20"/>
  <c r="K54" i="20"/>
  <c r="J54" i="20"/>
  <c r="P53" i="20"/>
  <c r="AC53" i="20" s="1"/>
  <c r="O53" i="20"/>
  <c r="AB53" i="20" s="1"/>
  <c r="N53" i="20"/>
  <c r="AA53" i="20" s="1"/>
  <c r="M53" i="20"/>
  <c r="K53" i="20"/>
  <c r="J53" i="20"/>
  <c r="P52" i="20"/>
  <c r="AC52" i="20" s="1"/>
  <c r="O52" i="20"/>
  <c r="AB52" i="20" s="1"/>
  <c r="N52" i="20"/>
  <c r="AA52" i="20" s="1"/>
  <c r="M52" i="20"/>
  <c r="K52" i="20"/>
  <c r="J52" i="20"/>
  <c r="P48" i="20"/>
  <c r="AC48" i="20" s="1"/>
  <c r="O48" i="20"/>
  <c r="AB48" i="20" s="1"/>
  <c r="N48" i="20"/>
  <c r="AA48" i="20" s="1"/>
  <c r="M48" i="20"/>
  <c r="K48" i="20"/>
  <c r="J48" i="20"/>
  <c r="P47" i="20"/>
  <c r="AC47" i="20" s="1"/>
  <c r="O47" i="20"/>
  <c r="AB47" i="20" s="1"/>
  <c r="N47" i="20"/>
  <c r="AA47" i="20" s="1"/>
  <c r="M47" i="20"/>
  <c r="K47" i="20"/>
  <c r="J47" i="20"/>
  <c r="P46" i="20"/>
  <c r="AC46" i="20" s="1"/>
  <c r="O46" i="20"/>
  <c r="AB46" i="20" s="1"/>
  <c r="N46" i="20"/>
  <c r="AA46" i="20" s="1"/>
  <c r="M46" i="20"/>
  <c r="K46" i="20"/>
  <c r="J46" i="20"/>
  <c r="P42" i="20"/>
  <c r="AC42" i="20" s="1"/>
  <c r="O42" i="20"/>
  <c r="AB42" i="20" s="1"/>
  <c r="N42" i="20"/>
  <c r="AA42" i="20" s="1"/>
  <c r="M42" i="20"/>
  <c r="K42" i="20"/>
  <c r="J42" i="20"/>
  <c r="AY41" i="20"/>
  <c r="AA41" i="20"/>
  <c r="P41" i="20"/>
  <c r="AC41" i="20" s="1"/>
  <c r="O41" i="20"/>
  <c r="AB41" i="20" s="1"/>
  <c r="N41" i="20"/>
  <c r="M41" i="20"/>
  <c r="K41" i="20"/>
  <c r="J41" i="20"/>
  <c r="P40" i="20"/>
  <c r="AC40" i="20" s="1"/>
  <c r="O40" i="20"/>
  <c r="AB40" i="20" s="1"/>
  <c r="N40" i="20"/>
  <c r="AA40" i="20" s="1"/>
  <c r="M40" i="20"/>
  <c r="K40" i="20"/>
  <c r="J40" i="20"/>
  <c r="AM39" i="20"/>
  <c r="P39" i="20"/>
  <c r="AC39" i="20" s="1"/>
  <c r="O39" i="20"/>
  <c r="AB39" i="20" s="1"/>
  <c r="N39" i="20"/>
  <c r="AA39" i="20" s="1"/>
  <c r="M39" i="20"/>
  <c r="K39" i="20"/>
  <c r="J39" i="20"/>
  <c r="AB38" i="20"/>
  <c r="P38" i="20"/>
  <c r="AM38" i="20" s="1"/>
  <c r="O38" i="20"/>
  <c r="AL38" i="20" s="1"/>
  <c r="N38" i="20"/>
  <c r="AK38" i="20" s="1"/>
  <c r="M38" i="20"/>
  <c r="K38" i="20"/>
  <c r="J38" i="20"/>
  <c r="P37" i="20"/>
  <c r="AM37" i="20" s="1"/>
  <c r="O37" i="20"/>
  <c r="AL37" i="20" s="1"/>
  <c r="N37" i="20"/>
  <c r="AA37" i="20" s="1"/>
  <c r="M37" i="20"/>
  <c r="K37" i="20"/>
  <c r="J37" i="20"/>
  <c r="P36" i="20"/>
  <c r="AM36" i="20" s="1"/>
  <c r="O36" i="20"/>
  <c r="AL36" i="20" s="1"/>
  <c r="N36" i="20"/>
  <c r="AK36" i="20" s="1"/>
  <c r="M36" i="20"/>
  <c r="K36" i="20"/>
  <c r="J36" i="20"/>
  <c r="P35" i="20"/>
  <c r="AC35" i="20" s="1"/>
  <c r="O35" i="20"/>
  <c r="AB35" i="20" s="1"/>
  <c r="N35" i="20"/>
  <c r="AA35" i="20" s="1"/>
  <c r="M35" i="20"/>
  <c r="K35" i="20"/>
  <c r="J35" i="20"/>
  <c r="AL34" i="20"/>
  <c r="P34" i="20"/>
  <c r="AC34" i="20" s="1"/>
  <c r="O34" i="20"/>
  <c r="AB34" i="20" s="1"/>
  <c r="N34" i="20"/>
  <c r="AK34" i="20" s="1"/>
  <c r="M34" i="20"/>
  <c r="K34" i="20"/>
  <c r="J34" i="20"/>
  <c r="P33" i="20"/>
  <c r="AM33" i="20" s="1"/>
  <c r="O33" i="20"/>
  <c r="AL33" i="20" s="1"/>
  <c r="N33" i="20"/>
  <c r="AK33" i="20" s="1"/>
  <c r="M33" i="20"/>
  <c r="K33" i="20"/>
  <c r="J33" i="20"/>
  <c r="P32" i="20"/>
  <c r="AC32" i="20" s="1"/>
  <c r="O32" i="20"/>
  <c r="AB32" i="20" s="1"/>
  <c r="N32" i="20"/>
  <c r="AK32" i="20" s="1"/>
  <c r="M32" i="20"/>
  <c r="K32" i="20"/>
  <c r="J32" i="20"/>
  <c r="P31" i="20"/>
  <c r="AC31" i="20" s="1"/>
  <c r="O31" i="20"/>
  <c r="AV31" i="20" s="1"/>
  <c r="N31" i="20"/>
  <c r="AA31" i="20" s="1"/>
  <c r="M31" i="20"/>
  <c r="K31" i="20"/>
  <c r="J31" i="20"/>
  <c r="P28" i="20"/>
  <c r="AC28" i="20" s="1"/>
  <c r="O28" i="20"/>
  <c r="AB28" i="20" s="1"/>
  <c r="N28" i="20"/>
  <c r="AA28" i="20" s="1"/>
  <c r="M28" i="20"/>
  <c r="K28" i="20"/>
  <c r="J28" i="20"/>
  <c r="P27" i="20"/>
  <c r="AC27" i="20" s="1"/>
  <c r="O27" i="20"/>
  <c r="AB27" i="20" s="1"/>
  <c r="N27" i="20"/>
  <c r="AA27" i="20" s="1"/>
  <c r="M27" i="20"/>
  <c r="K27" i="20"/>
  <c r="J27" i="20"/>
  <c r="P26" i="20"/>
  <c r="AW26" i="20" s="1"/>
  <c r="O26" i="20"/>
  <c r="AB26" i="20" s="1"/>
  <c r="N26" i="20"/>
  <c r="AK26" i="20" s="1"/>
  <c r="M26" i="20"/>
  <c r="K26" i="20"/>
  <c r="J26" i="20"/>
  <c r="P25" i="20"/>
  <c r="AC25" i="20" s="1"/>
  <c r="O25" i="20"/>
  <c r="AB25" i="20" s="1"/>
  <c r="N25" i="20"/>
  <c r="AA25" i="20" s="1"/>
  <c r="M25" i="20"/>
  <c r="AZ25" i="20" s="1"/>
  <c r="K25" i="20"/>
  <c r="J25" i="20"/>
  <c r="P24" i="20"/>
  <c r="AC24" i="20" s="1"/>
  <c r="O24" i="20"/>
  <c r="AL24" i="20" s="1"/>
  <c r="N24" i="20"/>
  <c r="AK24" i="20" s="1"/>
  <c r="M24" i="20"/>
  <c r="K24" i="20"/>
  <c r="J24" i="20"/>
  <c r="P23" i="20"/>
  <c r="AC23" i="20" s="1"/>
  <c r="O23" i="20"/>
  <c r="AB23" i="20" s="1"/>
  <c r="N23" i="20"/>
  <c r="AA23" i="20" s="1"/>
  <c r="M23" i="20"/>
  <c r="K23" i="20"/>
  <c r="J23" i="20"/>
  <c r="P22" i="20"/>
  <c r="AC22" i="20" s="1"/>
  <c r="O22" i="20"/>
  <c r="AB22" i="20" s="1"/>
  <c r="N22" i="20"/>
  <c r="AA22" i="20" s="1"/>
  <c r="M22" i="20"/>
  <c r="AZ22" i="20" s="1"/>
  <c r="K22" i="20"/>
  <c r="J22" i="20"/>
  <c r="P21" i="20"/>
  <c r="AW21" i="20" s="1"/>
  <c r="O21" i="20"/>
  <c r="AV21" i="20" s="1"/>
  <c r="N21" i="20"/>
  <c r="AA21" i="20" s="1"/>
  <c r="M21" i="20"/>
  <c r="K21" i="20"/>
  <c r="J21" i="20"/>
  <c r="P20" i="20"/>
  <c r="AW20" i="20" s="1"/>
  <c r="O20" i="20"/>
  <c r="AB20" i="20" s="1"/>
  <c r="N20" i="20"/>
  <c r="AU20" i="20" s="1"/>
  <c r="M20" i="20"/>
  <c r="K20" i="20"/>
  <c r="J20" i="20"/>
  <c r="P19" i="20"/>
  <c r="AC19" i="20" s="1"/>
  <c r="O19" i="20"/>
  <c r="AB19" i="20" s="1"/>
  <c r="N19" i="20"/>
  <c r="M19" i="20"/>
  <c r="AZ19" i="20" s="1"/>
  <c r="K19" i="20"/>
  <c r="J19" i="20"/>
  <c r="P18" i="20"/>
  <c r="AC18" i="20" s="1"/>
  <c r="O18" i="20"/>
  <c r="AL18" i="20" s="1"/>
  <c r="N18" i="20"/>
  <c r="AK18" i="20" s="1"/>
  <c r="M18" i="20"/>
  <c r="K18" i="20"/>
  <c r="J18" i="20"/>
  <c r="P17" i="20"/>
  <c r="AC17" i="20" s="1"/>
  <c r="O17" i="20"/>
  <c r="AB17" i="20" s="1"/>
  <c r="N17" i="20"/>
  <c r="AU17" i="20" s="1"/>
  <c r="M17" i="20"/>
  <c r="K17" i="20"/>
  <c r="J17" i="20"/>
  <c r="P16" i="20"/>
  <c r="AC16" i="20" s="1"/>
  <c r="O16" i="20"/>
  <c r="AB16" i="20" s="1"/>
  <c r="N16" i="20"/>
  <c r="M16" i="20"/>
  <c r="K16" i="20"/>
  <c r="J16" i="20"/>
  <c r="AZ15" i="20"/>
  <c r="AY15" i="20"/>
  <c r="AZ14" i="20"/>
  <c r="AY14" i="20"/>
  <c r="AZ13" i="20"/>
  <c r="AY13" i="20"/>
  <c r="P12" i="20"/>
  <c r="AC12" i="20" s="1"/>
  <c r="O12" i="20"/>
  <c r="AL12" i="20" s="1"/>
  <c r="N12" i="20"/>
  <c r="AK12" i="20" s="1"/>
  <c r="M12" i="20"/>
  <c r="K12" i="20"/>
  <c r="J12" i="20"/>
  <c r="AB11" i="20"/>
  <c r="P11" i="20"/>
  <c r="AM11" i="20" s="1"/>
  <c r="O11" i="20"/>
  <c r="N11" i="20"/>
  <c r="AK11" i="20" s="1"/>
  <c r="M11" i="20"/>
  <c r="AZ11" i="20" s="1"/>
  <c r="K11" i="20"/>
  <c r="J11" i="20"/>
  <c r="AE6" i="20"/>
  <c r="AA6" i="20"/>
  <c r="AA5" i="20"/>
  <c r="AE4" i="20"/>
  <c r="AA4" i="20"/>
  <c r="X3" i="20"/>
  <c r="AA3" i="20" s="1"/>
  <c r="AA11" i="20" l="1"/>
  <c r="AK20" i="20"/>
  <c r="AC33" i="20"/>
  <c r="AM12" i="20"/>
  <c r="AZ26" i="20"/>
  <c r="AZ16" i="20"/>
  <c r="AZ21" i="20"/>
  <c r="AL39" i="20"/>
  <c r="AK82" i="20"/>
  <c r="AB31" i="20"/>
  <c r="AK37" i="20"/>
  <c r="AZ41" i="20"/>
  <c r="AC26" i="20"/>
  <c r="AL27" i="20"/>
  <c r="AL32" i="20"/>
  <c r="AA33" i="20"/>
  <c r="AA36" i="20"/>
  <c r="AZ18" i="20"/>
  <c r="AA20" i="20"/>
  <c r="AZ23" i="20"/>
  <c r="AM26" i="20"/>
  <c r="AM27" i="20"/>
  <c r="AU31" i="20"/>
  <c r="AM32" i="20"/>
  <c r="AB33" i="20"/>
  <c r="AZ39" i="20"/>
  <c r="AZ40" i="20"/>
  <c r="AY19" i="20"/>
  <c r="AA12" i="20"/>
  <c r="AA17" i="20"/>
  <c r="AC20" i="20"/>
  <c r="AZ27" i="20"/>
  <c r="AZ31" i="20"/>
  <c r="AB36" i="20"/>
  <c r="AC37" i="20"/>
  <c r="AC63" i="20"/>
  <c r="AL65" i="20"/>
  <c r="AA66" i="20"/>
  <c r="AC65" i="20"/>
  <c r="AY16" i="20"/>
  <c r="AM34" i="20"/>
  <c r="AB12" i="20"/>
  <c r="AB66" i="20"/>
  <c r="AB37" i="20"/>
  <c r="AM62" i="20"/>
  <c r="AM18" i="20"/>
  <c r="AL20" i="20"/>
  <c r="AB21" i="20"/>
  <c r="AA38" i="20"/>
  <c r="AV17" i="20"/>
  <c r="AY20" i="20"/>
  <c r="AZ20" i="20"/>
  <c r="AC21" i="20"/>
  <c r="AY11" i="20"/>
  <c r="AZ12" i="20"/>
  <c r="AZ17" i="20"/>
  <c r="AU21" i="20"/>
  <c r="AY22" i="20"/>
  <c r="AM24" i="20"/>
  <c r="AL26" i="20"/>
  <c r="AK27" i="20"/>
  <c r="AK39" i="20"/>
  <c r="AV18" i="20"/>
  <c r="AZ24" i="20"/>
  <c r="AU26" i="20"/>
  <c r="AU18" i="20"/>
  <c r="AA16" i="20"/>
  <c r="AY17" i="20"/>
  <c r="AA18" i="20"/>
  <c r="AY18" i="20"/>
  <c r="AA19" i="20"/>
  <c r="AM20" i="20"/>
  <c r="AY23" i="20"/>
  <c r="AA24" i="20"/>
  <c r="AV26" i="20"/>
  <c r="AU27" i="20"/>
  <c r="AC36" i="20"/>
  <c r="AC38" i="20"/>
  <c r="AY39" i="20"/>
  <c r="AC66" i="20"/>
  <c r="AY24" i="20"/>
  <c r="AB18" i="20"/>
  <c r="AB24" i="20"/>
  <c r="AY25" i="20"/>
  <c r="AA26" i="20"/>
  <c r="AV27" i="20"/>
  <c r="AY31" i="20"/>
  <c r="AA32" i="20"/>
  <c r="AA34" i="20"/>
  <c r="AA62" i="20"/>
  <c r="AL11" i="20"/>
  <c r="AY12" i="20"/>
  <c r="AV20" i="20"/>
  <c r="AY21" i="20"/>
  <c r="AY26" i="20"/>
  <c r="AW27" i="20"/>
  <c r="AC11" i="20"/>
  <c r="AY27" i="20"/>
  <c r="AY40" i="20"/>
  <c r="M62" i="16" l="1"/>
  <c r="N62" i="16"/>
  <c r="AK62" i="16" s="1"/>
  <c r="O62" i="16"/>
  <c r="AL62" i="16" s="1"/>
  <c r="P62" i="16"/>
  <c r="M63" i="16"/>
  <c r="N63" i="16"/>
  <c r="AK63" i="16" s="1"/>
  <c r="O63" i="16"/>
  <c r="AL63" i="16" s="1"/>
  <c r="P63" i="16"/>
  <c r="M64" i="16"/>
  <c r="N64" i="16"/>
  <c r="O64" i="16"/>
  <c r="P64" i="16"/>
  <c r="M65" i="16"/>
  <c r="N65" i="16"/>
  <c r="AK65" i="16" s="1"/>
  <c r="O65" i="16"/>
  <c r="AL65" i="16" s="1"/>
  <c r="P65" i="16"/>
  <c r="M66" i="16"/>
  <c r="N66" i="16"/>
  <c r="AK66" i="16" s="1"/>
  <c r="O66" i="16"/>
  <c r="AL66" i="16" s="1"/>
  <c r="P66" i="16"/>
  <c r="P61" i="16"/>
  <c r="O61" i="16"/>
  <c r="N61" i="16"/>
  <c r="M61" i="16"/>
  <c r="J62" i="16"/>
  <c r="K62" i="16"/>
  <c r="J63" i="16"/>
  <c r="K63" i="16"/>
  <c r="J64" i="16"/>
  <c r="K64" i="16"/>
  <c r="J65" i="16"/>
  <c r="K65" i="16"/>
  <c r="J66" i="16"/>
  <c r="K66" i="16"/>
  <c r="K61" i="16"/>
  <c r="J61" i="16"/>
  <c r="AE2" i="16"/>
  <c r="J26" i="16" l="1"/>
  <c r="K26" i="16"/>
  <c r="J27" i="16"/>
  <c r="K27" i="16"/>
  <c r="J28" i="16"/>
  <c r="K28" i="16"/>
  <c r="J29" i="16"/>
  <c r="K29" i="16"/>
  <c r="J31" i="16"/>
  <c r="K31" i="16"/>
  <c r="J53" i="16"/>
  <c r="K53" i="16"/>
  <c r="J54" i="16"/>
  <c r="K54" i="16"/>
  <c r="J55" i="16"/>
  <c r="K55" i="16"/>
  <c r="J56" i="16"/>
  <c r="K56" i="16"/>
  <c r="J57" i="16"/>
  <c r="K57" i="16"/>
  <c r="K52" i="16"/>
  <c r="J52" i="16"/>
  <c r="J47" i="16"/>
  <c r="K47" i="16"/>
  <c r="J48" i="16"/>
  <c r="K48" i="16"/>
  <c r="K46" i="16"/>
  <c r="J46" i="16"/>
  <c r="M55" i="16"/>
  <c r="N55" i="16"/>
  <c r="AA55" i="16" s="1"/>
  <c r="O55" i="16"/>
  <c r="AB55" i="16" s="1"/>
  <c r="P55" i="16"/>
  <c r="AC55" i="16" s="1"/>
  <c r="M56" i="16"/>
  <c r="N56" i="16"/>
  <c r="AA56" i="16" s="1"/>
  <c r="O56" i="16"/>
  <c r="AB56" i="16" s="1"/>
  <c r="P56" i="16"/>
  <c r="AC56" i="16" s="1"/>
  <c r="M57" i="16"/>
  <c r="N57" i="16"/>
  <c r="AA57" i="16" s="1"/>
  <c r="O57" i="16"/>
  <c r="AB57" i="16" s="1"/>
  <c r="P57" i="16"/>
  <c r="AC57" i="16" s="1"/>
  <c r="P54" i="16"/>
  <c r="AC54" i="16" s="1"/>
  <c r="O54" i="16"/>
  <c r="AB54" i="16" s="1"/>
  <c r="N54" i="16"/>
  <c r="AA54" i="16" s="1"/>
  <c r="M54" i="16"/>
  <c r="P53" i="16"/>
  <c r="AC53" i="16" s="1"/>
  <c r="O53" i="16"/>
  <c r="AB53" i="16" s="1"/>
  <c r="N53" i="16"/>
  <c r="AA53" i="16" s="1"/>
  <c r="M53" i="16"/>
  <c r="P52" i="16"/>
  <c r="AC52" i="16" s="1"/>
  <c r="O52" i="16"/>
  <c r="AB52" i="16" s="1"/>
  <c r="N52" i="16"/>
  <c r="AA52" i="16" s="1"/>
  <c r="M52" i="16"/>
  <c r="P48" i="16" l="1"/>
  <c r="AC48" i="16" s="1"/>
  <c r="O48" i="16"/>
  <c r="AB48" i="16" s="1"/>
  <c r="N48" i="16"/>
  <c r="AA48" i="16" s="1"/>
  <c r="M48" i="16"/>
  <c r="P47" i="16"/>
  <c r="AC47" i="16" s="1"/>
  <c r="O47" i="16"/>
  <c r="AB47" i="16" s="1"/>
  <c r="N47" i="16"/>
  <c r="AA47" i="16" s="1"/>
  <c r="M47" i="16"/>
  <c r="P46" i="16"/>
  <c r="AC46" i="16" s="1"/>
  <c r="O46" i="16"/>
  <c r="AB46" i="16" s="1"/>
  <c r="N46" i="16"/>
  <c r="AA46" i="16" s="1"/>
  <c r="M46" i="16"/>
  <c r="P42" i="16"/>
  <c r="AC42" i="16" s="1"/>
  <c r="O42" i="16"/>
  <c r="AB42" i="16" s="1"/>
  <c r="N42" i="16"/>
  <c r="AA42" i="16" s="1"/>
  <c r="M42" i="16"/>
  <c r="K42" i="16"/>
  <c r="J42" i="16"/>
  <c r="P41" i="16"/>
  <c r="AC41" i="16" s="1"/>
  <c r="O41" i="16"/>
  <c r="AB41" i="16" s="1"/>
  <c r="N41" i="16"/>
  <c r="AA41" i="16" s="1"/>
  <c r="M41" i="16"/>
  <c r="K41" i="16"/>
  <c r="J41" i="16"/>
  <c r="P40" i="16"/>
  <c r="AC40" i="16" s="1"/>
  <c r="O40" i="16"/>
  <c r="AB40" i="16" s="1"/>
  <c r="N40" i="16"/>
  <c r="AA40" i="16" s="1"/>
  <c r="M40" i="16"/>
  <c r="K40" i="16"/>
  <c r="J40" i="16"/>
  <c r="P39" i="16"/>
  <c r="O39" i="16"/>
  <c r="N39" i="16"/>
  <c r="M39" i="16"/>
  <c r="K39" i="16"/>
  <c r="J39" i="16"/>
  <c r="P38" i="16"/>
  <c r="O38" i="16"/>
  <c r="N38" i="16"/>
  <c r="M38" i="16"/>
  <c r="K38" i="16"/>
  <c r="J38" i="16"/>
  <c r="P37" i="16"/>
  <c r="O37" i="16"/>
  <c r="N37" i="16"/>
  <c r="M37" i="16"/>
  <c r="K37" i="16"/>
  <c r="J37" i="16"/>
  <c r="P36" i="16"/>
  <c r="O36" i="16"/>
  <c r="N36" i="16"/>
  <c r="M36" i="16"/>
  <c r="K36" i="16"/>
  <c r="J36" i="16"/>
  <c r="P35" i="16"/>
  <c r="AC35" i="16" s="1"/>
  <c r="O35" i="16"/>
  <c r="AB35" i="16" s="1"/>
  <c r="N35" i="16"/>
  <c r="AA35" i="16" s="1"/>
  <c r="M35" i="16"/>
  <c r="K35" i="16"/>
  <c r="J35" i="16"/>
  <c r="P34" i="16"/>
  <c r="O34" i="16"/>
  <c r="N34" i="16"/>
  <c r="M34" i="16"/>
  <c r="K34" i="16"/>
  <c r="J34" i="16"/>
  <c r="P33" i="16"/>
  <c r="O33" i="16"/>
  <c r="N33" i="16"/>
  <c r="M33" i="16"/>
  <c r="K33" i="16"/>
  <c r="J33" i="16"/>
  <c r="P32" i="16"/>
  <c r="O32" i="16"/>
  <c r="N32" i="16"/>
  <c r="M32" i="16"/>
  <c r="K32" i="16"/>
  <c r="J32" i="16"/>
  <c r="P31" i="16"/>
  <c r="AC31" i="16" s="1"/>
  <c r="O31" i="16"/>
  <c r="N31" i="16"/>
  <c r="M31" i="16"/>
  <c r="P29" i="16"/>
  <c r="AC29" i="16" s="1"/>
  <c r="O29" i="16"/>
  <c r="AB29" i="16" s="1"/>
  <c r="N29" i="16"/>
  <c r="AA29" i="16" s="1"/>
  <c r="M29" i="16"/>
  <c r="P28" i="16"/>
  <c r="O28" i="16"/>
  <c r="N28" i="16"/>
  <c r="M28" i="16"/>
  <c r="P27" i="16"/>
  <c r="AC27" i="16" s="1"/>
  <c r="O27" i="16"/>
  <c r="AB27" i="16" s="1"/>
  <c r="N27" i="16"/>
  <c r="AA27" i="16" s="1"/>
  <c r="M27" i="16"/>
  <c r="P26" i="16"/>
  <c r="AC26" i="16" s="1"/>
  <c r="O26" i="16"/>
  <c r="AB26" i="16" s="1"/>
  <c r="N26" i="16"/>
  <c r="AA26" i="16" s="1"/>
  <c r="M26" i="16"/>
  <c r="P25" i="16"/>
  <c r="AC25" i="16" s="1"/>
  <c r="O25" i="16"/>
  <c r="AB25" i="16" s="1"/>
  <c r="N25" i="16"/>
  <c r="AA25" i="16" s="1"/>
  <c r="M25" i="16"/>
  <c r="K25" i="16"/>
  <c r="J25" i="16"/>
  <c r="P24" i="16"/>
  <c r="AC24" i="16" s="1"/>
  <c r="O24" i="16"/>
  <c r="AV24" i="16" s="1"/>
  <c r="N24" i="16"/>
  <c r="AU24" i="16" s="1"/>
  <c r="M24" i="16"/>
  <c r="K24" i="16"/>
  <c r="J24" i="16"/>
  <c r="P23" i="16"/>
  <c r="AC23" i="16" s="1"/>
  <c r="O23" i="16"/>
  <c r="AV23" i="16" s="1"/>
  <c r="N23" i="16"/>
  <c r="AU23" i="16" s="1"/>
  <c r="M23" i="16"/>
  <c r="K23" i="16"/>
  <c r="J23" i="16"/>
  <c r="P22" i="16"/>
  <c r="AC22" i="16" s="1"/>
  <c r="O22" i="16"/>
  <c r="AB22" i="16" s="1"/>
  <c r="N22" i="16"/>
  <c r="AA22" i="16" s="1"/>
  <c r="M22" i="16"/>
  <c r="K22" i="16"/>
  <c r="J22" i="16"/>
  <c r="P21" i="16"/>
  <c r="AM21" i="16" s="1"/>
  <c r="O21" i="16"/>
  <c r="N21" i="16"/>
  <c r="AK21" i="16" s="1"/>
  <c r="M21" i="16"/>
  <c r="K21" i="16"/>
  <c r="J21" i="16"/>
  <c r="P20" i="16"/>
  <c r="AC20" i="16" s="1"/>
  <c r="O20" i="16"/>
  <c r="AB20" i="16" s="1"/>
  <c r="N20" i="16"/>
  <c r="AA20" i="16" s="1"/>
  <c r="M20" i="16"/>
  <c r="K20" i="16"/>
  <c r="J20" i="16"/>
  <c r="P19" i="16"/>
  <c r="AC19" i="16" s="1"/>
  <c r="O19" i="16"/>
  <c r="AB19" i="16" s="1"/>
  <c r="N19" i="16"/>
  <c r="AA19" i="16" s="1"/>
  <c r="M19" i="16"/>
  <c r="K19" i="16"/>
  <c r="J19" i="16"/>
  <c r="P18" i="16"/>
  <c r="AC18" i="16" s="1"/>
  <c r="O18" i="16"/>
  <c r="AB18" i="16" s="1"/>
  <c r="N18" i="16"/>
  <c r="AU18" i="16" s="1"/>
  <c r="M18" i="16"/>
  <c r="K18" i="16"/>
  <c r="J18" i="16"/>
  <c r="P17" i="16"/>
  <c r="AC17" i="16" s="1"/>
  <c r="O17" i="16"/>
  <c r="AV17" i="16" s="1"/>
  <c r="N17" i="16"/>
  <c r="AU17" i="16" s="1"/>
  <c r="M17" i="16"/>
  <c r="K17" i="16"/>
  <c r="J17" i="16"/>
  <c r="P16" i="16"/>
  <c r="O16" i="16"/>
  <c r="AB16" i="16" s="1"/>
  <c r="N16" i="16"/>
  <c r="AA16" i="16" s="1"/>
  <c r="M16" i="16"/>
  <c r="K16" i="16"/>
  <c r="J16" i="16"/>
  <c r="P15" i="16"/>
  <c r="O15" i="16"/>
  <c r="AL15" i="16" s="1"/>
  <c r="N15" i="16"/>
  <c r="M15" i="16"/>
  <c r="K15" i="16"/>
  <c r="J15" i="16"/>
  <c r="P14" i="16"/>
  <c r="AC14" i="16" s="1"/>
  <c r="O14" i="16"/>
  <c r="AB14" i="16" s="1"/>
  <c r="N14" i="16"/>
  <c r="AU14" i="16" s="1"/>
  <c r="M14" i="16"/>
  <c r="K14" i="16"/>
  <c r="J14" i="16"/>
  <c r="P13" i="16"/>
  <c r="AC13" i="16" s="1"/>
  <c r="O13" i="16"/>
  <c r="AB13" i="16" s="1"/>
  <c r="N13" i="16"/>
  <c r="AA13" i="16" s="1"/>
  <c r="M13" i="16"/>
  <c r="K13" i="16"/>
  <c r="J13" i="16"/>
  <c r="AZ12" i="16"/>
  <c r="AY12" i="16"/>
  <c r="AZ11" i="16"/>
  <c r="AY11" i="16"/>
  <c r="AZ10" i="16"/>
  <c r="AY10" i="16"/>
  <c r="P9" i="16"/>
  <c r="AC9" i="16" s="1"/>
  <c r="O9" i="16"/>
  <c r="AB9" i="16" s="1"/>
  <c r="N9" i="16"/>
  <c r="AA9" i="16" s="1"/>
  <c r="M9" i="16"/>
  <c r="K9" i="16"/>
  <c r="J9" i="16"/>
  <c r="P8" i="16"/>
  <c r="AM8" i="16" s="1"/>
  <c r="O8" i="16"/>
  <c r="N8" i="16"/>
  <c r="AK8" i="16" s="1"/>
  <c r="M8" i="16"/>
  <c r="K8" i="16"/>
  <c r="J8" i="16"/>
  <c r="AE4" i="16"/>
  <c r="AA4" i="16"/>
  <c r="AA3" i="16"/>
  <c r="AA2" i="16"/>
  <c r="X1" i="16"/>
  <c r="AA1" i="16" s="1"/>
  <c r="AE4" i="15"/>
  <c r="AE2" i="15"/>
  <c r="AL39" i="16" l="1"/>
  <c r="AB39" i="16"/>
  <c r="AL34" i="16"/>
  <c r="AB34" i="16"/>
  <c r="AL38" i="16"/>
  <c r="AB38" i="16"/>
  <c r="AK38" i="16"/>
  <c r="AA38" i="16"/>
  <c r="AK33" i="16"/>
  <c r="AA33" i="16"/>
  <c r="AM34" i="16"/>
  <c r="AC34" i="16"/>
  <c r="AK37" i="16"/>
  <c r="AA37" i="16"/>
  <c r="AM38" i="16"/>
  <c r="AC38" i="16"/>
  <c r="AM39" i="16"/>
  <c r="AC39" i="16"/>
  <c r="AL33" i="16"/>
  <c r="AB33" i="16"/>
  <c r="AL37" i="16"/>
  <c r="AB37" i="16"/>
  <c r="AK32" i="16"/>
  <c r="AA32" i="16"/>
  <c r="AM33" i="16"/>
  <c r="AC33" i="16"/>
  <c r="AK36" i="16"/>
  <c r="AA36" i="16"/>
  <c r="AM37" i="16"/>
  <c r="AC37" i="16"/>
  <c r="AL28" i="16"/>
  <c r="AB28" i="16"/>
  <c r="AM15" i="16"/>
  <c r="AC15" i="16"/>
  <c r="AK34" i="16"/>
  <c r="AA34" i="16"/>
  <c r="AL32" i="16"/>
  <c r="AB32" i="16"/>
  <c r="AL36" i="16"/>
  <c r="AB36" i="16"/>
  <c r="AV31" i="16"/>
  <c r="AB31" i="16"/>
  <c r="AM28" i="16"/>
  <c r="AC28" i="16"/>
  <c r="AK15" i="16"/>
  <c r="AU15" i="16"/>
  <c r="AK28" i="16"/>
  <c r="AA28" i="16"/>
  <c r="AU31" i="16"/>
  <c r="AA31" i="16"/>
  <c r="AM32" i="16"/>
  <c r="AC32" i="16"/>
  <c r="AM36" i="16"/>
  <c r="AC36" i="16"/>
  <c r="AK39" i="16"/>
  <c r="AA39" i="16"/>
  <c r="AV14" i="16"/>
  <c r="AL24" i="16"/>
  <c r="AM24" i="16"/>
  <c r="AL9" i="16"/>
  <c r="AY14" i="16"/>
  <c r="AZ21" i="16"/>
  <c r="AM9" i="16"/>
  <c r="AZ9" i="16"/>
  <c r="AZ17" i="16"/>
  <c r="AZ22" i="16"/>
  <c r="AZ23" i="16"/>
  <c r="AZ13" i="16"/>
  <c r="AZ18" i="16"/>
  <c r="AZ24" i="16"/>
  <c r="AZ31" i="16"/>
  <c r="AZ40" i="16"/>
  <c r="AZ41" i="16"/>
  <c r="AZ16" i="16"/>
  <c r="AZ15" i="16"/>
  <c r="AZ8" i="16"/>
  <c r="AV18" i="16"/>
  <c r="AA15" i="16"/>
  <c r="AA8" i="16"/>
  <c r="AB15" i="16"/>
  <c r="AY16" i="16"/>
  <c r="AB8" i="16"/>
  <c r="AZ20" i="16"/>
  <c r="AB24" i="16"/>
  <c r="AK9" i="16"/>
  <c r="AZ19" i="16"/>
  <c r="AW24" i="16"/>
  <c r="AY21" i="16"/>
  <c r="AY20" i="16"/>
  <c r="AW23" i="16"/>
  <c r="AC16" i="16"/>
  <c r="AW17" i="16"/>
  <c r="AW18" i="16"/>
  <c r="AK23" i="16"/>
  <c r="AC8" i="16"/>
  <c r="AZ14" i="16"/>
  <c r="AL17" i="16"/>
  <c r="AY18" i="16"/>
  <c r="AA21" i="16"/>
  <c r="AL23" i="16"/>
  <c r="AK24" i="16"/>
  <c r="AK17" i="16"/>
  <c r="AA17" i="16"/>
  <c r="AM17" i="16"/>
  <c r="AB21" i="16"/>
  <c r="AY22" i="16"/>
  <c r="AA23" i="16"/>
  <c r="AM23" i="16"/>
  <c r="AY40" i="16"/>
  <c r="AZ39" i="16"/>
  <c r="AL8" i="16"/>
  <c r="AY9" i="16"/>
  <c r="AV15" i="16"/>
  <c r="AB17" i="16"/>
  <c r="AY17" i="16"/>
  <c r="AA18" i="16"/>
  <c r="AC21" i="16"/>
  <c r="AB23" i="16"/>
  <c r="AY23" i="16"/>
  <c r="AA24" i="16"/>
  <c r="AY39" i="16"/>
  <c r="AY13" i="16"/>
  <c r="AA14" i="16"/>
  <c r="AY19" i="16"/>
  <c r="AY24" i="16"/>
  <c r="AY8" i="16"/>
  <c r="AL21" i="16"/>
  <c r="AY31" i="16"/>
  <c r="AY41" i="16"/>
  <c r="AY15" i="16"/>
  <c r="X1" i="15"/>
  <c r="K27" i="15" l="1"/>
  <c r="K28" i="15"/>
  <c r="M46" i="15"/>
  <c r="N46" i="15"/>
  <c r="O46" i="15"/>
  <c r="P46" i="15"/>
  <c r="J46" i="15"/>
  <c r="K46" i="15"/>
  <c r="J21" i="15"/>
  <c r="K21" i="15"/>
  <c r="J22" i="15"/>
  <c r="K22" i="15"/>
  <c r="M21" i="15"/>
  <c r="N21" i="15"/>
  <c r="O21" i="15"/>
  <c r="P21" i="15"/>
  <c r="M22" i="15"/>
  <c r="N22" i="15"/>
  <c r="AA22" i="15" s="1"/>
  <c r="O22" i="15"/>
  <c r="AB22" i="15" s="1"/>
  <c r="P22" i="15"/>
  <c r="AC22" i="15" s="1"/>
  <c r="P45" i="15"/>
  <c r="AC45" i="15" s="1"/>
  <c r="O45" i="15"/>
  <c r="AB45" i="15" s="1"/>
  <c r="N45" i="15"/>
  <c r="AA45" i="15" s="1"/>
  <c r="M45" i="15"/>
  <c r="K45" i="15"/>
  <c r="J45" i="15"/>
  <c r="M35" i="15"/>
  <c r="N35" i="15"/>
  <c r="AA35" i="15" s="1"/>
  <c r="O35" i="15"/>
  <c r="AB35" i="15" s="1"/>
  <c r="P35" i="15"/>
  <c r="AC35" i="15" s="1"/>
  <c r="AW21" i="15" l="1"/>
  <c r="AC21" i="15"/>
  <c r="AV21" i="15"/>
  <c r="AB21" i="15"/>
  <c r="AA21" i="15"/>
  <c r="AU21" i="15"/>
  <c r="M31" i="15"/>
  <c r="N31" i="15"/>
  <c r="O31" i="15"/>
  <c r="P31" i="15"/>
  <c r="M34" i="15"/>
  <c r="N34" i="15"/>
  <c r="O34" i="15"/>
  <c r="P34" i="15"/>
  <c r="AM22" i="15"/>
  <c r="AL22" i="15"/>
  <c r="AK22" i="15"/>
  <c r="AM21" i="15"/>
  <c r="AL21" i="15"/>
  <c r="AK21" i="15"/>
  <c r="AM35" i="15"/>
  <c r="AL35" i="15"/>
  <c r="AK35" i="15"/>
  <c r="P56" i="15"/>
  <c r="O56" i="15"/>
  <c r="N56" i="15"/>
  <c r="M56" i="15"/>
  <c r="K56" i="15"/>
  <c r="J56" i="15"/>
  <c r="P55" i="15"/>
  <c r="O55" i="15"/>
  <c r="N55" i="15"/>
  <c r="M55" i="15"/>
  <c r="K55" i="15"/>
  <c r="J55" i="15"/>
  <c r="P54" i="15"/>
  <c r="O54" i="15"/>
  <c r="N54" i="15"/>
  <c r="M54" i="15"/>
  <c r="K54" i="15"/>
  <c r="J54" i="15"/>
  <c r="AZ45" i="15"/>
  <c r="AY45" i="15"/>
  <c r="P44" i="15"/>
  <c r="AC44" i="15" s="1"/>
  <c r="O44" i="15"/>
  <c r="AB44" i="15" s="1"/>
  <c r="N44" i="15"/>
  <c r="AA44" i="15" s="1"/>
  <c r="M44" i="15"/>
  <c r="K44" i="15"/>
  <c r="J44" i="15"/>
  <c r="P43" i="15"/>
  <c r="AC43" i="15" s="1"/>
  <c r="O43" i="15"/>
  <c r="AB43" i="15" s="1"/>
  <c r="N43" i="15"/>
  <c r="AA43" i="15" s="1"/>
  <c r="M43" i="15"/>
  <c r="K43" i="15"/>
  <c r="J43" i="15"/>
  <c r="P42" i="15"/>
  <c r="AW42" i="15" s="1"/>
  <c r="O42" i="15"/>
  <c r="AV42" i="15" s="1"/>
  <c r="N42" i="15"/>
  <c r="AU42" i="15" s="1"/>
  <c r="M42" i="15"/>
  <c r="K42" i="15"/>
  <c r="J42" i="15"/>
  <c r="P41" i="15"/>
  <c r="AW41" i="15" s="1"/>
  <c r="O41" i="15"/>
  <c r="AV41" i="15" s="1"/>
  <c r="N41" i="15"/>
  <c r="AU41" i="15" s="1"/>
  <c r="M41" i="15"/>
  <c r="K41" i="15"/>
  <c r="J41" i="15"/>
  <c r="P40" i="15"/>
  <c r="AW40" i="15" s="1"/>
  <c r="O40" i="15"/>
  <c r="AV40" i="15" s="1"/>
  <c r="N40" i="15"/>
  <c r="AU40" i="15" s="1"/>
  <c r="M40" i="15"/>
  <c r="K40" i="15"/>
  <c r="J40" i="15"/>
  <c r="P39" i="15"/>
  <c r="O39" i="15"/>
  <c r="N39" i="15"/>
  <c r="M39" i="15"/>
  <c r="K39" i="15"/>
  <c r="J39" i="15"/>
  <c r="P38" i="15"/>
  <c r="AW38" i="15" s="1"/>
  <c r="O38" i="15"/>
  <c r="AV38" i="15" s="1"/>
  <c r="N38" i="15"/>
  <c r="AU38" i="15" s="1"/>
  <c r="M38" i="15"/>
  <c r="K38" i="15"/>
  <c r="J38" i="15"/>
  <c r="P37" i="15"/>
  <c r="AW37" i="15" s="1"/>
  <c r="O37" i="15"/>
  <c r="AV37" i="15" s="1"/>
  <c r="N37" i="15"/>
  <c r="AU37" i="15" s="1"/>
  <c r="M37" i="15"/>
  <c r="K37" i="15"/>
  <c r="J37" i="15"/>
  <c r="P36" i="15"/>
  <c r="AW36" i="15" s="1"/>
  <c r="O36" i="15"/>
  <c r="AV36" i="15" s="1"/>
  <c r="N36" i="15"/>
  <c r="AU36" i="15" s="1"/>
  <c r="M36" i="15"/>
  <c r="K36" i="15"/>
  <c r="J36" i="15"/>
  <c r="AZ35" i="15"/>
  <c r="AY35" i="15"/>
  <c r="P32" i="15"/>
  <c r="O32" i="15"/>
  <c r="N32" i="15"/>
  <c r="M32" i="15"/>
  <c r="K32" i="15"/>
  <c r="J32" i="15"/>
  <c r="P33" i="15"/>
  <c r="AW33" i="15" s="1"/>
  <c r="O33" i="15"/>
  <c r="N33" i="15"/>
  <c r="M33" i="15"/>
  <c r="K33" i="15"/>
  <c r="J33" i="15"/>
  <c r="P30" i="15"/>
  <c r="O30" i="15"/>
  <c r="N30" i="15"/>
  <c r="M30" i="15"/>
  <c r="K30" i="15"/>
  <c r="J30" i="15"/>
  <c r="P29" i="15"/>
  <c r="AM29" i="15" s="1"/>
  <c r="O29" i="15"/>
  <c r="AB29" i="15" s="1"/>
  <c r="N29" i="15"/>
  <c r="AA29" i="15" s="1"/>
  <c r="M29" i="15"/>
  <c r="K29" i="15"/>
  <c r="J29" i="15"/>
  <c r="P28" i="15"/>
  <c r="AM28" i="15" s="1"/>
  <c r="O28" i="15"/>
  <c r="AB28" i="15" s="1"/>
  <c r="N28" i="15"/>
  <c r="AA28" i="15" s="1"/>
  <c r="M28" i="15"/>
  <c r="J28" i="15"/>
  <c r="P27" i="15"/>
  <c r="O27" i="15"/>
  <c r="AB27" i="15" s="1"/>
  <c r="N27" i="15"/>
  <c r="AA27" i="15" s="1"/>
  <c r="M27" i="15"/>
  <c r="J27" i="15"/>
  <c r="P26" i="15"/>
  <c r="AW26" i="15" s="1"/>
  <c r="O26" i="15"/>
  <c r="AB26" i="15" s="1"/>
  <c r="N26" i="15"/>
  <c r="AA26" i="15" s="1"/>
  <c r="M26" i="15"/>
  <c r="K26" i="15"/>
  <c r="J26" i="15"/>
  <c r="AZ25" i="15"/>
  <c r="AY25" i="15"/>
  <c r="P24" i="15"/>
  <c r="O24" i="15"/>
  <c r="AB24" i="15" s="1"/>
  <c r="N24" i="15"/>
  <c r="AA24" i="15" s="1"/>
  <c r="M24" i="15"/>
  <c r="K24" i="15"/>
  <c r="J24" i="15"/>
  <c r="P23" i="15"/>
  <c r="AC23" i="15" s="1"/>
  <c r="O23" i="15"/>
  <c r="AB23" i="15" s="1"/>
  <c r="N23" i="15"/>
  <c r="AA23" i="15" s="1"/>
  <c r="M23" i="15"/>
  <c r="K23" i="15"/>
  <c r="J23" i="15"/>
  <c r="AZ22" i="15"/>
  <c r="AY22" i="15"/>
  <c r="AZ21" i="15"/>
  <c r="AY21" i="15"/>
  <c r="P20" i="15"/>
  <c r="AC20" i="15" s="1"/>
  <c r="O20" i="15"/>
  <c r="AB20" i="15" s="1"/>
  <c r="N20" i="15"/>
  <c r="M20" i="15"/>
  <c r="K20" i="15"/>
  <c r="J20" i="15"/>
  <c r="P19" i="15"/>
  <c r="AW19" i="15" s="1"/>
  <c r="O19" i="15"/>
  <c r="AV19" i="15" s="1"/>
  <c r="N19" i="15"/>
  <c r="AU19" i="15" s="1"/>
  <c r="M19" i="15"/>
  <c r="K19" i="15"/>
  <c r="J19" i="15"/>
  <c r="P18" i="15"/>
  <c r="O18" i="15"/>
  <c r="AB18" i="15" s="1"/>
  <c r="N18" i="15"/>
  <c r="AK18" i="15" s="1"/>
  <c r="M18" i="15"/>
  <c r="K18" i="15"/>
  <c r="J18" i="15"/>
  <c r="P17" i="15"/>
  <c r="AC17" i="15" s="1"/>
  <c r="O17" i="15"/>
  <c r="AB17" i="15" s="1"/>
  <c r="N17" i="15"/>
  <c r="AA17" i="15" s="1"/>
  <c r="M17" i="15"/>
  <c r="K17" i="15"/>
  <c r="J17" i="15"/>
  <c r="AZ16" i="15"/>
  <c r="AY16" i="15"/>
  <c r="AZ15" i="15"/>
  <c r="AY15" i="15"/>
  <c r="AZ14" i="15"/>
  <c r="AY14" i="15"/>
  <c r="AZ13" i="15"/>
  <c r="AY13" i="15"/>
  <c r="AZ12" i="15"/>
  <c r="AY12" i="15"/>
  <c r="AZ11" i="15"/>
  <c r="AY11" i="15"/>
  <c r="AZ10" i="15"/>
  <c r="AY10" i="15"/>
  <c r="P9" i="15"/>
  <c r="AC9" i="15" s="1"/>
  <c r="O9" i="15"/>
  <c r="AB9" i="15" s="1"/>
  <c r="N9" i="15"/>
  <c r="AU9" i="15" s="1"/>
  <c r="M9" i="15"/>
  <c r="K9" i="15"/>
  <c r="J9" i="15"/>
  <c r="P8" i="15"/>
  <c r="AC8" i="15" s="1"/>
  <c r="O8" i="15"/>
  <c r="AV8" i="15" s="1"/>
  <c r="N8" i="15"/>
  <c r="AA8" i="15" s="1"/>
  <c r="M8" i="15"/>
  <c r="K8" i="15"/>
  <c r="J8" i="15"/>
  <c r="AA4" i="15"/>
  <c r="AA3" i="15"/>
  <c r="AA2" i="15"/>
  <c r="AA1" i="15"/>
  <c r="AZ27" i="15" l="1"/>
  <c r="AB19" i="15"/>
  <c r="AC29" i="15"/>
  <c r="AV9" i="15"/>
  <c r="AC28" i="15"/>
  <c r="AW29" i="15"/>
  <c r="AC26" i="15"/>
  <c r="AU28" i="15"/>
  <c r="AK19" i="15"/>
  <c r="AY18" i="15"/>
  <c r="AY20" i="15"/>
  <c r="AZ44" i="15"/>
  <c r="AV28" i="15"/>
  <c r="AL19" i="15"/>
  <c r="AZ9" i="15"/>
  <c r="AZ43" i="15"/>
  <c r="AW28" i="15"/>
  <c r="AK28" i="15"/>
  <c r="AY27" i="15"/>
  <c r="AY29" i="15"/>
  <c r="AU29" i="15"/>
  <c r="AU43" i="15"/>
  <c r="AL28" i="15"/>
  <c r="AZ8" i="15"/>
  <c r="AU8" i="15"/>
  <c r="AV29" i="15"/>
  <c r="AV43" i="15"/>
  <c r="AU26" i="15"/>
  <c r="AW43" i="15"/>
  <c r="AK29" i="15"/>
  <c r="AZ29" i="15"/>
  <c r="AW8" i="15"/>
  <c r="AV26" i="15"/>
  <c r="AU33" i="15"/>
  <c r="AL29" i="15"/>
  <c r="AZ19" i="15"/>
  <c r="AY23" i="15"/>
  <c r="AZ24" i="15"/>
  <c r="AZ28" i="15"/>
  <c r="AW9" i="15"/>
  <c r="AV33" i="15"/>
  <c r="AL18" i="15"/>
  <c r="AY44" i="15"/>
  <c r="AY8" i="15"/>
  <c r="AZ18" i="15"/>
  <c r="AZ20" i="15"/>
  <c r="AY9" i="15"/>
  <c r="AY26" i="15"/>
  <c r="AY19" i="15"/>
  <c r="AY24" i="15"/>
  <c r="AY17" i="15"/>
  <c r="AB8" i="15"/>
  <c r="AA20" i="15"/>
  <c r="AC24" i="15"/>
  <c r="AC27" i="15"/>
  <c r="AZ23" i="15"/>
  <c r="AA18" i="15"/>
  <c r="AA9" i="15"/>
  <c r="AA19" i="15"/>
  <c r="AY28" i="15"/>
  <c r="AY43" i="15"/>
  <c r="AZ17" i="15"/>
  <c r="AZ26" i="15"/>
  <c r="J10" i="14" l="1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M10" i="14"/>
  <c r="N10" i="14"/>
  <c r="AA10" i="14" s="1"/>
  <c r="O10" i="14"/>
  <c r="P10" i="14"/>
  <c r="AC10" i="14" s="1"/>
  <c r="M11" i="14"/>
  <c r="N11" i="14"/>
  <c r="AA11" i="14" s="1"/>
  <c r="O11" i="14"/>
  <c r="AB11" i="14" s="1"/>
  <c r="P11" i="14"/>
  <c r="AE11" i="14" s="1"/>
  <c r="M12" i="14"/>
  <c r="N12" i="14"/>
  <c r="AA12" i="14" s="1"/>
  <c r="O12" i="14"/>
  <c r="P12" i="14"/>
  <c r="AC12" i="14" s="1"/>
  <c r="M13" i="14"/>
  <c r="N13" i="14"/>
  <c r="O13" i="14"/>
  <c r="AB13" i="14" s="1"/>
  <c r="P13" i="14"/>
  <c r="AC13" i="14" s="1"/>
  <c r="M14" i="14"/>
  <c r="N14" i="14"/>
  <c r="AA14" i="14" s="1"/>
  <c r="O14" i="14"/>
  <c r="P14" i="14"/>
  <c r="AC14" i="14" s="1"/>
  <c r="M15" i="14"/>
  <c r="N15" i="14"/>
  <c r="AA15" i="14" s="1"/>
  <c r="O15" i="14"/>
  <c r="AB15" i="14" s="1"/>
  <c r="P15" i="14"/>
  <c r="AC15" i="14" s="1"/>
  <c r="M16" i="14"/>
  <c r="AF16" i="14" s="1"/>
  <c r="N16" i="14"/>
  <c r="AA16" i="14" s="1"/>
  <c r="O16" i="14"/>
  <c r="P16" i="14"/>
  <c r="AC16" i="14" s="1"/>
  <c r="M17" i="14"/>
  <c r="N17" i="14"/>
  <c r="AA17" i="14" s="1"/>
  <c r="O17" i="14"/>
  <c r="AB17" i="14" s="1"/>
  <c r="P17" i="14"/>
  <c r="AC17" i="14" s="1"/>
  <c r="M18" i="14"/>
  <c r="AF18" i="14" s="1"/>
  <c r="N18" i="14"/>
  <c r="AA18" i="14" s="1"/>
  <c r="O18" i="14"/>
  <c r="AB18" i="14" s="1"/>
  <c r="P18" i="14"/>
  <c r="M19" i="14"/>
  <c r="N19" i="14"/>
  <c r="O19" i="14"/>
  <c r="AB19" i="14" s="1"/>
  <c r="P19" i="14"/>
  <c r="AC19" i="14" s="1"/>
  <c r="M20" i="14"/>
  <c r="N20" i="14"/>
  <c r="O20" i="14"/>
  <c r="P20" i="14"/>
  <c r="M21" i="14"/>
  <c r="N21" i="14"/>
  <c r="O21" i="14"/>
  <c r="AB21" i="14" s="1"/>
  <c r="P21" i="14"/>
  <c r="AC21" i="14" s="1"/>
  <c r="M22" i="14"/>
  <c r="AF22" i="14" s="1"/>
  <c r="N22" i="14"/>
  <c r="O22" i="14"/>
  <c r="P22" i="14"/>
  <c r="AC22" i="14" s="1"/>
  <c r="M23" i="14"/>
  <c r="N23" i="14"/>
  <c r="AA23" i="14" s="1"/>
  <c r="O23" i="14"/>
  <c r="P23" i="14"/>
  <c r="AC23" i="14" s="1"/>
  <c r="M24" i="14"/>
  <c r="AF24" i="14" s="1"/>
  <c r="N24" i="14"/>
  <c r="O24" i="14"/>
  <c r="P24" i="14"/>
  <c r="M25" i="14"/>
  <c r="N25" i="14"/>
  <c r="O25" i="14"/>
  <c r="AB25" i="14" s="1"/>
  <c r="P25" i="14"/>
  <c r="AC25" i="14" s="1"/>
  <c r="M26" i="14"/>
  <c r="AF26" i="14" s="1"/>
  <c r="N26" i="14"/>
  <c r="O26" i="14"/>
  <c r="P26" i="14"/>
  <c r="M27" i="14"/>
  <c r="N27" i="14"/>
  <c r="AA27" i="14" s="1"/>
  <c r="O27" i="14"/>
  <c r="P27" i="14"/>
  <c r="AC27" i="14" s="1"/>
  <c r="M28" i="14"/>
  <c r="N28" i="14"/>
  <c r="O28" i="14"/>
  <c r="P28" i="14"/>
  <c r="AC28" i="14" s="1"/>
  <c r="M29" i="14"/>
  <c r="N29" i="14"/>
  <c r="AA29" i="14" s="1"/>
  <c r="O29" i="14"/>
  <c r="AB29" i="14" s="1"/>
  <c r="P29" i="14"/>
  <c r="AC29" i="14" s="1"/>
  <c r="M30" i="14"/>
  <c r="AE30" i="14" s="1"/>
  <c r="N30" i="14"/>
  <c r="O30" i="14"/>
  <c r="P30" i="14"/>
  <c r="M31" i="14"/>
  <c r="N31" i="14"/>
  <c r="O31" i="14"/>
  <c r="AB31" i="14" s="1"/>
  <c r="P31" i="14"/>
  <c r="AC31" i="14" s="1"/>
  <c r="M32" i="14"/>
  <c r="N32" i="14"/>
  <c r="O32" i="14"/>
  <c r="P32" i="14"/>
  <c r="M33" i="14"/>
  <c r="N33" i="14"/>
  <c r="AA33" i="14" s="1"/>
  <c r="O33" i="14"/>
  <c r="AB33" i="14" s="1"/>
  <c r="P33" i="14"/>
  <c r="AC33" i="14" s="1"/>
  <c r="M34" i="14"/>
  <c r="N34" i="14"/>
  <c r="O34" i="14"/>
  <c r="P34" i="14"/>
  <c r="AC34" i="14" s="1"/>
  <c r="M35" i="14"/>
  <c r="N35" i="14"/>
  <c r="AA35" i="14" s="1"/>
  <c r="O35" i="14"/>
  <c r="AB35" i="14" s="1"/>
  <c r="P35" i="14"/>
  <c r="AC35" i="14" s="1"/>
  <c r="M36" i="14"/>
  <c r="N36" i="14"/>
  <c r="O36" i="14"/>
  <c r="P36" i="14"/>
  <c r="M37" i="14"/>
  <c r="N37" i="14"/>
  <c r="AA37" i="14" s="1"/>
  <c r="O37" i="14"/>
  <c r="AB37" i="14" s="1"/>
  <c r="P37" i="14"/>
  <c r="AC37" i="14" s="1"/>
  <c r="AB10" i="14"/>
  <c r="AB12" i="14"/>
  <c r="AB14" i="14"/>
  <c r="AB16" i="14"/>
  <c r="AC18" i="14"/>
  <c r="AA20" i="14"/>
  <c r="AA22" i="14"/>
  <c r="AB22" i="14"/>
  <c r="AA24" i="14"/>
  <c r="AB24" i="14"/>
  <c r="AC24" i="14"/>
  <c r="AA26" i="14"/>
  <c r="AB26" i="14"/>
  <c r="AC26" i="14"/>
  <c r="AA28" i="14"/>
  <c r="AA30" i="14"/>
  <c r="AB30" i="14"/>
  <c r="AC30" i="14"/>
  <c r="AC32" i="14"/>
  <c r="AA36" i="14"/>
  <c r="AC36" i="14"/>
  <c r="AB36" i="14"/>
  <c r="AB34" i="14"/>
  <c r="AA34" i="14"/>
  <c r="AB32" i="14"/>
  <c r="AA32" i="14"/>
  <c r="AA31" i="14"/>
  <c r="AB28" i="14"/>
  <c r="AB23" i="14"/>
  <c r="AA21" i="14"/>
  <c r="AC20" i="14"/>
  <c r="AB20" i="14"/>
  <c r="AF14" i="14"/>
  <c r="AF10" i="14"/>
  <c r="P9" i="14"/>
  <c r="AC9" i="14" s="1"/>
  <c r="O9" i="14"/>
  <c r="AB9" i="14" s="1"/>
  <c r="N9" i="14"/>
  <c r="M9" i="14"/>
  <c r="K9" i="14"/>
  <c r="J9" i="14"/>
  <c r="P8" i="14"/>
  <c r="O8" i="14"/>
  <c r="AB8" i="14" s="1"/>
  <c r="N8" i="14"/>
  <c r="AA8" i="14" s="1"/>
  <c r="M8" i="14"/>
  <c r="K8" i="14"/>
  <c r="J8" i="14"/>
  <c r="AA4" i="14"/>
  <c r="AA3" i="14"/>
  <c r="AA2" i="14"/>
  <c r="X1" i="14"/>
  <c r="AA1" i="14" s="1"/>
  <c r="AE24" i="14" l="1"/>
  <c r="AF30" i="14"/>
  <c r="AE27" i="14"/>
  <c r="AE26" i="14"/>
  <c r="AE25" i="14"/>
  <c r="AF19" i="14"/>
  <c r="AB27" i="14"/>
  <c r="AF25" i="14"/>
  <c r="AE22" i="14"/>
  <c r="AF27" i="14"/>
  <c r="AA25" i="14"/>
  <c r="AF29" i="14"/>
  <c r="AA19" i="14"/>
  <c r="AE19" i="14"/>
  <c r="AF12" i="14"/>
  <c r="AE13" i="14"/>
  <c r="AC11" i="14"/>
  <c r="AA13" i="14"/>
  <c r="AF13" i="14"/>
  <c r="AE15" i="14"/>
  <c r="AF15" i="14"/>
  <c r="AE18" i="14"/>
  <c r="AE16" i="14"/>
  <c r="AE14" i="14"/>
  <c r="AE12" i="14"/>
  <c r="AE10" i="14"/>
  <c r="AF11" i="14"/>
  <c r="AF23" i="14"/>
  <c r="AF33" i="14"/>
  <c r="AE31" i="14"/>
  <c r="AF8" i="14"/>
  <c r="AE9" i="14"/>
  <c r="AF32" i="14"/>
  <c r="AE8" i="14"/>
  <c r="AE28" i="14"/>
  <c r="AF34" i="14"/>
  <c r="AC8" i="14"/>
  <c r="AE17" i="14"/>
  <c r="AE21" i="14"/>
  <c r="AF20" i="14"/>
  <c r="AE34" i="14"/>
  <c r="AF9" i="14"/>
  <c r="AF21" i="14"/>
  <c r="AE23" i="14"/>
  <c r="AF31" i="14"/>
  <c r="AF28" i="14"/>
  <c r="AE29" i="14"/>
  <c r="AE32" i="14"/>
  <c r="AE20" i="14"/>
  <c r="AE33" i="14"/>
  <c r="AA9" i="14"/>
  <c r="AF17" i="14"/>
  <c r="K64" i="13"/>
  <c r="J64" i="13"/>
  <c r="K63" i="13"/>
  <c r="J63" i="13"/>
  <c r="K62" i="13"/>
  <c r="J62" i="13"/>
  <c r="P64" i="13"/>
  <c r="O64" i="13"/>
  <c r="N64" i="13"/>
  <c r="M64" i="13"/>
  <c r="P63" i="13"/>
  <c r="O63" i="13"/>
  <c r="N63" i="13"/>
  <c r="M63" i="13"/>
  <c r="P62" i="13"/>
  <c r="O62" i="13"/>
  <c r="N62" i="13"/>
  <c r="M62" i="13"/>
  <c r="N8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K42" i="13"/>
  <c r="J42" i="13"/>
  <c r="X36" i="13"/>
  <c r="X37" i="13"/>
  <c r="P43" i="13"/>
  <c r="P44" i="13"/>
  <c r="P45" i="13"/>
  <c r="P46" i="13"/>
  <c r="P47" i="13"/>
  <c r="P48" i="13"/>
  <c r="P42" i="13"/>
  <c r="P35" i="13"/>
  <c r="P36" i="13"/>
  <c r="P37" i="13"/>
  <c r="P34" i="13"/>
  <c r="AC34" i="13" s="1"/>
  <c r="J35" i="13"/>
  <c r="K35" i="13"/>
  <c r="J36" i="13"/>
  <c r="K36" i="13"/>
  <c r="J37" i="13"/>
  <c r="K37" i="13"/>
  <c r="J58" i="13"/>
  <c r="K58" i="13"/>
  <c r="P58" i="13"/>
  <c r="O58" i="13"/>
  <c r="N58" i="13"/>
  <c r="M58" i="13"/>
  <c r="M17" i="13"/>
  <c r="M20" i="13"/>
  <c r="M21" i="13"/>
  <c r="AF22" i="13"/>
  <c r="M23" i="13"/>
  <c r="AF25" i="13"/>
  <c r="M28" i="13"/>
  <c r="M29" i="13"/>
  <c r="M35" i="13"/>
  <c r="M36" i="13"/>
  <c r="M37" i="13"/>
  <c r="M42" i="13"/>
  <c r="M43" i="13"/>
  <c r="M44" i="13"/>
  <c r="M45" i="13"/>
  <c r="M46" i="13"/>
  <c r="M47" i="13"/>
  <c r="M48" i="13"/>
  <c r="N9" i="13"/>
  <c r="AA9" i="13" s="1"/>
  <c r="O9" i="13"/>
  <c r="AB9" i="13" s="1"/>
  <c r="N17" i="13"/>
  <c r="AA17" i="13" s="1"/>
  <c r="O17" i="13"/>
  <c r="N20" i="13"/>
  <c r="AA20" i="13" s="1"/>
  <c r="O20" i="13"/>
  <c r="AB20" i="13" s="1"/>
  <c r="N21" i="13"/>
  <c r="O21" i="13"/>
  <c r="N23" i="13"/>
  <c r="AA23" i="13" s="1"/>
  <c r="O23" i="13"/>
  <c r="N28" i="13"/>
  <c r="AA28" i="13" s="1"/>
  <c r="O28" i="13"/>
  <c r="AB28" i="13" s="1"/>
  <c r="N29" i="13"/>
  <c r="AA29" i="13" s="1"/>
  <c r="O29" i="13"/>
  <c r="AB29" i="13" s="1"/>
  <c r="N31" i="13"/>
  <c r="O31" i="13"/>
  <c r="N32" i="13"/>
  <c r="AA32" i="13" s="1"/>
  <c r="O32" i="13"/>
  <c r="AB32" i="13" s="1"/>
  <c r="N33" i="13"/>
  <c r="AA33" i="13" s="1"/>
  <c r="O33" i="13"/>
  <c r="N34" i="13"/>
  <c r="O34" i="13"/>
  <c r="AB34" i="13" s="1"/>
  <c r="N35" i="13"/>
  <c r="O35" i="13"/>
  <c r="N36" i="13"/>
  <c r="AA36" i="13" s="1"/>
  <c r="O36" i="13"/>
  <c r="AB36" i="13" s="1"/>
  <c r="N37" i="13"/>
  <c r="AA37" i="13" s="1"/>
  <c r="O37" i="13"/>
  <c r="AB37" i="13" s="1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52" i="13"/>
  <c r="O52" i="13"/>
  <c r="AB52" i="13" s="1"/>
  <c r="N53" i="13"/>
  <c r="AA53" i="13" s="1"/>
  <c r="O53" i="13"/>
  <c r="AB53" i="13" s="1"/>
  <c r="O8" i="13"/>
  <c r="AB8" i="13" s="1"/>
  <c r="AA8" i="13"/>
  <c r="AF54" i="13"/>
  <c r="P53" i="13"/>
  <c r="AC53" i="13" s="1"/>
  <c r="M53" i="13"/>
  <c r="K53" i="13"/>
  <c r="J53" i="13"/>
  <c r="P52" i="13"/>
  <c r="AC52" i="13" s="1"/>
  <c r="M52" i="13"/>
  <c r="K52" i="13"/>
  <c r="J52" i="13"/>
  <c r="AF51" i="13"/>
  <c r="AF49" i="13"/>
  <c r="AF41" i="13"/>
  <c r="M34" i="13"/>
  <c r="K34" i="13"/>
  <c r="J34" i="13"/>
  <c r="AB33" i="13"/>
  <c r="P33" i="13"/>
  <c r="AC33" i="13" s="1"/>
  <c r="M33" i="13"/>
  <c r="K33" i="13"/>
  <c r="J33" i="13"/>
  <c r="P32" i="13"/>
  <c r="AC32" i="13" s="1"/>
  <c r="M32" i="13"/>
  <c r="K32" i="13"/>
  <c r="J32" i="13"/>
  <c r="AA31" i="13"/>
  <c r="P31" i="13"/>
  <c r="AC31" i="13" s="1"/>
  <c r="M31" i="13"/>
  <c r="K31" i="13"/>
  <c r="J31" i="13"/>
  <c r="P29" i="13"/>
  <c r="AC29" i="13" s="1"/>
  <c r="K29" i="13"/>
  <c r="J29" i="13"/>
  <c r="P28" i="13"/>
  <c r="K28" i="13"/>
  <c r="J28" i="13"/>
  <c r="AF26" i="13"/>
  <c r="P23" i="13"/>
  <c r="AC23" i="13" s="1"/>
  <c r="K23" i="13"/>
  <c r="J23" i="13"/>
  <c r="AA21" i="13"/>
  <c r="P21" i="13"/>
  <c r="K21" i="13"/>
  <c r="J21" i="13"/>
  <c r="P20" i="13"/>
  <c r="K20" i="13"/>
  <c r="J20" i="13"/>
  <c r="AE19" i="13"/>
  <c r="AF18" i="13"/>
  <c r="AB17" i="13"/>
  <c r="P17" i="13"/>
  <c r="AC17" i="13" s="1"/>
  <c r="K17" i="13"/>
  <c r="J17" i="13"/>
  <c r="AF14" i="13"/>
  <c r="AF13" i="13"/>
  <c r="AF12" i="13"/>
  <c r="AE11" i="13"/>
  <c r="AF10" i="13"/>
  <c r="P9" i="13"/>
  <c r="AC9" i="13" s="1"/>
  <c r="M9" i="13"/>
  <c r="K9" i="13"/>
  <c r="J9" i="13"/>
  <c r="P8" i="13"/>
  <c r="AC8" i="13" s="1"/>
  <c r="M8" i="13"/>
  <c r="K8" i="13"/>
  <c r="J8" i="13"/>
  <c r="AA4" i="13"/>
  <c r="AA3" i="13"/>
  <c r="AA2" i="13"/>
  <c r="X1" i="13"/>
  <c r="AA1" i="13" s="1"/>
  <c r="AF52" i="13" l="1"/>
  <c r="AF17" i="13"/>
  <c r="AF33" i="13"/>
  <c r="AC36" i="13"/>
  <c r="AC37" i="13"/>
  <c r="AE21" i="13"/>
  <c r="AF9" i="13"/>
  <c r="AF23" i="13"/>
  <c r="AB21" i="13"/>
  <c r="AF29" i="13"/>
  <c r="AE52" i="13"/>
  <c r="AF15" i="13"/>
  <c r="AF32" i="13"/>
  <c r="AF39" i="13"/>
  <c r="AE53" i="13"/>
  <c r="AE8" i="13"/>
  <c r="AF31" i="13"/>
  <c r="AF34" i="13"/>
  <c r="AF28" i="13"/>
  <c r="AE27" i="13"/>
  <c r="AF40" i="13"/>
  <c r="AF56" i="13"/>
  <c r="AF16" i="13"/>
  <c r="AE38" i="13"/>
  <c r="AF55" i="13"/>
  <c r="AF20" i="13"/>
  <c r="AF30" i="13"/>
  <c r="AF50" i="13"/>
  <c r="AF24" i="13"/>
  <c r="AF8" i="13"/>
  <c r="AE10" i="13"/>
  <c r="AE15" i="13"/>
  <c r="AE18" i="13"/>
  <c r="AE23" i="13"/>
  <c r="AE26" i="13"/>
  <c r="AE31" i="13"/>
  <c r="AE34" i="13"/>
  <c r="AE49" i="13"/>
  <c r="AE54" i="13"/>
  <c r="AE12" i="13"/>
  <c r="AE20" i="13"/>
  <c r="AE28" i="13"/>
  <c r="AE39" i="13"/>
  <c r="AE50" i="13"/>
  <c r="AE16" i="13"/>
  <c r="AE24" i="13"/>
  <c r="AE32" i="13"/>
  <c r="AF11" i="13"/>
  <c r="AE14" i="13"/>
  <c r="AF19" i="13"/>
  <c r="AE22" i="13"/>
  <c r="AF27" i="13"/>
  <c r="AE30" i="13"/>
  <c r="AF38" i="13"/>
  <c r="AE41" i="13"/>
  <c r="AF53" i="13"/>
  <c r="AE56" i="13"/>
  <c r="AE9" i="13"/>
  <c r="AE17" i="13"/>
  <c r="AB23" i="13"/>
  <c r="AE25" i="13"/>
  <c r="AC28" i="13"/>
  <c r="AB31" i="13"/>
  <c r="AE33" i="13"/>
  <c r="AA34" i="13"/>
  <c r="AE51" i="13"/>
  <c r="AA52" i="13"/>
  <c r="AF21" i="13"/>
  <c r="AE13" i="13"/>
  <c r="AE29" i="13"/>
  <c r="AE40" i="13"/>
  <c r="AE55" i="13"/>
  <c r="O47" i="12" l="1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X1" i="12" l="1"/>
  <c r="AA1" i="12" s="1"/>
  <c r="AA4" i="12"/>
  <c r="AA2" i="12"/>
  <c r="AA3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AC34" i="12" s="1"/>
  <c r="P35" i="12"/>
  <c r="P36" i="12"/>
  <c r="P37" i="12"/>
  <c r="P38" i="12"/>
  <c r="P39" i="12"/>
  <c r="P40" i="12"/>
  <c r="P41" i="12"/>
  <c r="P42" i="12"/>
  <c r="P43" i="12"/>
  <c r="P44" i="12"/>
  <c r="AC44" i="12" s="1"/>
  <c r="P45" i="12"/>
  <c r="AC45" i="12" s="1"/>
  <c r="P46" i="12"/>
  <c r="AC46" i="12" s="1"/>
  <c r="P47" i="12"/>
  <c r="P8" i="12"/>
  <c r="M32" i="12"/>
  <c r="M33" i="12"/>
  <c r="AA33" i="12"/>
  <c r="AB33" i="12"/>
  <c r="M34" i="12"/>
  <c r="AA34" i="12"/>
  <c r="AB34" i="12"/>
  <c r="M35" i="12"/>
  <c r="M36" i="12"/>
  <c r="M37" i="12"/>
  <c r="AA37" i="12"/>
  <c r="AB37" i="12"/>
  <c r="M38" i="12"/>
  <c r="M39" i="12"/>
  <c r="M40" i="12"/>
  <c r="M41" i="12"/>
  <c r="M42" i="12"/>
  <c r="M43" i="12"/>
  <c r="M44" i="12"/>
  <c r="AA44" i="12"/>
  <c r="AB44" i="12"/>
  <c r="M45" i="12"/>
  <c r="AA45" i="12"/>
  <c r="AB45" i="12"/>
  <c r="M46" i="12"/>
  <c r="AA46" i="12"/>
  <c r="AB46" i="12"/>
  <c r="M47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AF44" i="12" l="1"/>
  <c r="AE44" i="12"/>
  <c r="AE37" i="12"/>
  <c r="AF37" i="12"/>
  <c r="AE32" i="12"/>
  <c r="AF32" i="12"/>
  <c r="AE41" i="12"/>
  <c r="AF41" i="12"/>
  <c r="AF35" i="12"/>
  <c r="AE35" i="12"/>
  <c r="AF43" i="12"/>
  <c r="AE43" i="12"/>
  <c r="AE42" i="12"/>
  <c r="AF42" i="12"/>
  <c r="AF40" i="12"/>
  <c r="AE40" i="12"/>
  <c r="AF33" i="12"/>
  <c r="AE33" i="12"/>
  <c r="AE46" i="12"/>
  <c r="AF46" i="12"/>
  <c r="AE45" i="12"/>
  <c r="AF45" i="12"/>
  <c r="AE39" i="12"/>
  <c r="AF39" i="12"/>
  <c r="AF36" i="12"/>
  <c r="AE36" i="12"/>
  <c r="AE38" i="12"/>
  <c r="AF38" i="12"/>
  <c r="AE34" i="12"/>
  <c r="AF34" i="12"/>
  <c r="M8" i="12"/>
  <c r="J8" i="12"/>
  <c r="K8" i="12"/>
  <c r="AE8" i="12" l="1"/>
  <c r="AF8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31" i="12"/>
  <c r="K31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M11" i="12"/>
  <c r="M12" i="12"/>
  <c r="M13" i="12"/>
  <c r="M14" i="12"/>
  <c r="M15" i="12"/>
  <c r="M31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AE16" i="12" l="1"/>
  <c r="AF16" i="12"/>
  <c r="AE27" i="12"/>
  <c r="AF27" i="12"/>
  <c r="AE26" i="12"/>
  <c r="AF26" i="12"/>
  <c r="AE25" i="12"/>
  <c r="AF25" i="12"/>
  <c r="AF23" i="12"/>
  <c r="AE23" i="12"/>
  <c r="AE31" i="12"/>
  <c r="AF31" i="12"/>
  <c r="AF12" i="12"/>
  <c r="AE12" i="12"/>
  <c r="AE18" i="12"/>
  <c r="AF18" i="12"/>
  <c r="AE17" i="12"/>
  <c r="AF17" i="12"/>
  <c r="AE24" i="12"/>
  <c r="AF24" i="12"/>
  <c r="AE15" i="12"/>
  <c r="AF15" i="12"/>
  <c r="AE29" i="12"/>
  <c r="AF29" i="12"/>
  <c r="AE21" i="12"/>
  <c r="AF21" i="12"/>
  <c r="AE14" i="12"/>
  <c r="AF14" i="12"/>
  <c r="AF19" i="12"/>
  <c r="AE19" i="12"/>
  <c r="AF11" i="12"/>
  <c r="AE11" i="12"/>
  <c r="AF30" i="12"/>
  <c r="AE30" i="12"/>
  <c r="AE22" i="12"/>
  <c r="AF22" i="12"/>
  <c r="AF28" i="12"/>
  <c r="AE28" i="12"/>
  <c r="AF20" i="12"/>
  <c r="AE20" i="12"/>
  <c r="AE13" i="12"/>
  <c r="AF13" i="12"/>
  <c r="J9" i="12"/>
  <c r="K9" i="12"/>
  <c r="AC10" i="12" l="1"/>
  <c r="AC22" i="12"/>
  <c r="AC24" i="12"/>
  <c r="AC25" i="12"/>
  <c r="AC13" i="12"/>
  <c r="AC12" i="12"/>
  <c r="M9" i="12"/>
  <c r="AA9" i="12"/>
  <c r="AB9" i="12"/>
  <c r="M10" i="12"/>
  <c r="AA10" i="12"/>
  <c r="AB10" i="12"/>
  <c r="AA21" i="12"/>
  <c r="AB21" i="12"/>
  <c r="AA22" i="12"/>
  <c r="AB22" i="12"/>
  <c r="AA20" i="12"/>
  <c r="AB20" i="12"/>
  <c r="AA24" i="12"/>
  <c r="AB24" i="12"/>
  <c r="AA25" i="12"/>
  <c r="AB25" i="12"/>
  <c r="AA13" i="12"/>
  <c r="AB13" i="12"/>
  <c r="AA12" i="12"/>
  <c r="AB12" i="12"/>
  <c r="AE9" i="12" l="1"/>
  <c r="AF9" i="12"/>
  <c r="AE10" i="12"/>
  <c r="AF10" i="12"/>
</calcChain>
</file>

<file path=xl/sharedStrings.xml><?xml version="1.0" encoding="utf-8"?>
<sst xmlns="http://schemas.openxmlformats.org/spreadsheetml/2006/main" count="1970" uniqueCount="283">
  <si>
    <t>VB01</t>
  </si>
  <si>
    <t>VB02</t>
  </si>
  <si>
    <t>2D</t>
  </si>
  <si>
    <t>3D</t>
  </si>
  <si>
    <t>Gread Britain in StarNet</t>
  </si>
  <si>
    <t>average Project Elevation:</t>
  </si>
  <si>
    <t>n/a</t>
  </si>
  <si>
    <t>0m</t>
  </si>
  <si>
    <t>2D ADJUSTMENT</t>
  </si>
  <si>
    <t>3D ADJUSTMENT</t>
  </si>
  <si>
    <t>DIFFERENCES</t>
  </si>
  <si>
    <t>X</t>
  </si>
  <si>
    <t>Y</t>
  </si>
  <si>
    <t>Z</t>
  </si>
  <si>
    <t>ΔX</t>
  </si>
  <si>
    <t>ΔY</t>
  </si>
  <si>
    <t>ΔZ</t>
  </si>
  <si>
    <t>HW01</t>
  </si>
  <si>
    <t>Heathwall Point 1</t>
  </si>
  <si>
    <t xml:space="preserve">HWR01 </t>
  </si>
  <si>
    <t>Heathwall Retro Point 1</t>
  </si>
  <si>
    <t>HWS01</t>
  </si>
  <si>
    <t>Heathwall Spigot Point 1</t>
  </si>
  <si>
    <t>Note</t>
  </si>
  <si>
    <t>TPS</t>
  </si>
  <si>
    <t>Hilti Nail</t>
  </si>
  <si>
    <t>Average Scale for C410:</t>
  </si>
  <si>
    <t>Average Scale for Carnwath:</t>
  </si>
  <si>
    <t>Average Scale for Kirtling Street:</t>
  </si>
  <si>
    <t>Average Scale for Chambers Wharf:</t>
  </si>
  <si>
    <t>Point Naming example:</t>
  </si>
  <si>
    <t>StarNet Grid setting:</t>
  </si>
  <si>
    <t>Point Name</t>
  </si>
  <si>
    <t>Easting</t>
  </si>
  <si>
    <t>Northing</t>
  </si>
  <si>
    <t>EL (ODN)</t>
  </si>
  <si>
    <t>EL (ODN+100m)</t>
  </si>
  <si>
    <t>3D Final (13/07/2017)</t>
  </si>
  <si>
    <t>* ODN - Ordnance Datum Newlyn</t>
  </si>
  <si>
    <t>FB01</t>
  </si>
  <si>
    <t>FB02</t>
  </si>
  <si>
    <t>CHEL03</t>
  </si>
  <si>
    <t>CB04</t>
  </si>
  <si>
    <t>CB01</t>
  </si>
  <si>
    <t>VICT03</t>
  </si>
  <si>
    <t>EB02</t>
  </si>
  <si>
    <t>BF03</t>
  </si>
  <si>
    <t>JM9001</t>
  </si>
  <si>
    <t>JM9002</t>
  </si>
  <si>
    <t>AL1001</t>
  </si>
  <si>
    <t>CRNL01</t>
  </si>
  <si>
    <t>CRNL11</t>
  </si>
  <si>
    <t>PTNL10</t>
  </si>
  <si>
    <t>AE100</t>
  </si>
  <si>
    <t>KS100</t>
  </si>
  <si>
    <t>CB100</t>
  </si>
  <si>
    <t>KS101</t>
  </si>
  <si>
    <t>CB101</t>
  </si>
  <si>
    <t>CR100</t>
  </si>
  <si>
    <t>CR101</t>
  </si>
  <si>
    <t>FB100</t>
  </si>
  <si>
    <t>CR12</t>
  </si>
  <si>
    <t>FB101</t>
  </si>
  <si>
    <t>FB103</t>
  </si>
  <si>
    <t>FB102</t>
  </si>
  <si>
    <t>FB08</t>
  </si>
  <si>
    <t>SB14</t>
  </si>
  <si>
    <t>FB04</t>
  </si>
  <si>
    <t>EB1000</t>
  </si>
  <si>
    <t>TR8000</t>
  </si>
  <si>
    <t>TR8001</t>
  </si>
  <si>
    <t>BF5013</t>
  </si>
  <si>
    <t>TR8002</t>
  </si>
  <si>
    <t>TR8004</t>
  </si>
  <si>
    <t>TR8003</t>
  </si>
  <si>
    <t>JM9000</t>
  </si>
  <si>
    <t>Comment</t>
  </si>
  <si>
    <t>Roy Behrend</t>
  </si>
  <si>
    <t>Roberto's trav</t>
  </si>
  <si>
    <t>Select - GPS</t>
  </si>
  <si>
    <t>TT - GPS (S19)</t>
  </si>
  <si>
    <t>TT - GPS (S20)</t>
  </si>
  <si>
    <t>mm/1km</t>
  </si>
  <si>
    <t>W1001</t>
  </si>
  <si>
    <t xml:space="preserve">average Geoid separation: </t>
  </si>
  <si>
    <t>+5m</t>
  </si>
  <si>
    <t>Copy to</t>
  </si>
  <si>
    <t>StarNet 3D</t>
  </si>
  <si>
    <t>StarNet 2D</t>
  </si>
  <si>
    <t>PREVIOUS 3D (13/07/2017)</t>
  </si>
  <si>
    <t>TR100</t>
  </si>
  <si>
    <t>CRS3</t>
  </si>
  <si>
    <t>CRS2</t>
  </si>
  <si>
    <t>CRS1</t>
  </si>
  <si>
    <t>TR103</t>
  </si>
  <si>
    <t>TR102</t>
  </si>
  <si>
    <t>TR104</t>
  </si>
  <si>
    <t>KRS06</t>
  </si>
  <si>
    <t>KRT04</t>
  </si>
  <si>
    <t>TR105</t>
  </si>
  <si>
    <t>TR106</t>
  </si>
  <si>
    <t>TR107</t>
  </si>
  <si>
    <t>JM9003</t>
  </si>
  <si>
    <t xml:space="preserve">Note: traverse using JF and Roberto data </t>
  </si>
  <si>
    <t>3D Final (03/07/2018)</t>
  </si>
  <si>
    <t>Note: New traverse route including existing GPS or site points</t>
  </si>
  <si>
    <t>Full zigzag network</t>
  </si>
  <si>
    <t>Alan Kts adj</t>
  </si>
  <si>
    <t>KSC06</t>
  </si>
  <si>
    <t>KSC04</t>
  </si>
  <si>
    <t>Cremorne existing site control points</t>
  </si>
  <si>
    <t>PREVIOUS 3D (../../2018)</t>
  </si>
  <si>
    <t>TT - (S20)</t>
  </si>
  <si>
    <t>TT - (S19)</t>
  </si>
  <si>
    <t>SELECT</t>
  </si>
  <si>
    <r>
      <rPr>
        <b/>
        <sz val="12"/>
        <color rgb="FFFF0000"/>
        <rFont val="Arial"/>
        <family val="2"/>
      </rPr>
      <t xml:space="preserve">TT </t>
    </r>
    <r>
      <rPr>
        <sz val="12"/>
        <color theme="1"/>
        <rFont val="Arial"/>
        <family val="2"/>
      </rPr>
      <t>&amp;</t>
    </r>
    <r>
      <rPr>
        <b/>
        <sz val="12"/>
        <color rgb="FFFF0000"/>
        <rFont val="Arial"/>
        <family val="2"/>
      </rPr>
      <t xml:space="preserve"> Select </t>
    </r>
    <r>
      <rPr>
        <sz val="12"/>
        <color theme="1"/>
        <rFont val="Arial"/>
        <family val="2"/>
      </rPr>
      <t>GPS values 3D (2015 - 2016)</t>
    </r>
  </si>
  <si>
    <t>C</t>
  </si>
  <si>
    <r>
      <rPr>
        <b/>
        <sz val="12"/>
        <color rgb="FFFF0000"/>
        <rFont val="Arial"/>
        <family val="2"/>
      </rPr>
      <t>FLO</t>
    </r>
    <r>
      <rPr>
        <sz val="12"/>
        <color theme="1"/>
        <rFont val="Arial"/>
        <family val="2"/>
      </rPr>
      <t xml:space="preserve"> GPS values 3D (2018)</t>
    </r>
  </si>
  <si>
    <t>FLO</t>
  </si>
  <si>
    <t>*</t>
  </si>
  <si>
    <t>3D Final (25/07/2018)</t>
  </si>
  <si>
    <t>KSC07</t>
  </si>
  <si>
    <t>KRT54</t>
  </si>
  <si>
    <t>KRS04</t>
  </si>
  <si>
    <t>* * *</t>
  </si>
  <si>
    <t>X, Y fixed</t>
  </si>
  <si>
    <t>X, Y, Z fixed</t>
  </si>
  <si>
    <t>(West-Tunnel)</t>
  </si>
  <si>
    <t>(East-Tunnel)</t>
  </si>
  <si>
    <t>FB18</t>
  </si>
  <si>
    <t>FB16</t>
  </si>
  <si>
    <t>FB19</t>
  </si>
  <si>
    <t>FB15</t>
  </si>
  <si>
    <t>FB20</t>
  </si>
  <si>
    <t>FB21</t>
  </si>
  <si>
    <t>Falconbrook existing site control points</t>
  </si>
  <si>
    <t>PREVIOUS 3D (03/09/2018)</t>
  </si>
  <si>
    <t>KSC54</t>
  </si>
  <si>
    <t>KSC08B</t>
  </si>
  <si>
    <t>Calibration baseline</t>
  </si>
  <si>
    <t>3D Final (14/09/2018) 2 fix points</t>
  </si>
  <si>
    <t>KSC01</t>
  </si>
  <si>
    <t>KSC05</t>
  </si>
  <si>
    <t>KSC03</t>
  </si>
  <si>
    <t>KCB1</t>
  </si>
  <si>
    <t>KCB2</t>
  </si>
  <si>
    <t>KCB7</t>
  </si>
  <si>
    <t>KCB3</t>
  </si>
  <si>
    <t>KCB4</t>
  </si>
  <si>
    <t>KCB5</t>
  </si>
  <si>
    <t>KCB6</t>
  </si>
  <si>
    <t>KSC52</t>
  </si>
  <si>
    <t>KSC27</t>
  </si>
  <si>
    <t>KSC99</t>
  </si>
  <si>
    <t>KSC33</t>
  </si>
  <si>
    <t>KSC32</t>
  </si>
  <si>
    <t>KSC31</t>
  </si>
  <si>
    <t>KSC30</t>
  </si>
  <si>
    <t>KSC26</t>
  </si>
  <si>
    <t>KSC23</t>
  </si>
  <si>
    <t>PE</t>
  </si>
  <si>
    <t>PW</t>
  </si>
  <si>
    <t>GB1</t>
  </si>
  <si>
    <t>X, Y fixed (15)</t>
  </si>
  <si>
    <t>processed witth OSGB(15) from LGO _&gt; Problem  StarNEt process all the other data Points with OSTN(02)</t>
  </si>
  <si>
    <t>Fixpoint from LGO - OSGB36(15) / +GPS Vectors / StarNet uses OSTN02!!</t>
  </si>
  <si>
    <t>Fixpoint from LGO - OSGB36(15) / StarNet uses OSTN02!!</t>
  </si>
  <si>
    <t>coaxial Height</t>
  </si>
  <si>
    <t>SB1</t>
  </si>
  <si>
    <t>SC1</t>
  </si>
  <si>
    <t>SC2</t>
  </si>
  <si>
    <t>GB19</t>
  </si>
  <si>
    <t>SB3</t>
  </si>
  <si>
    <t>GB30</t>
  </si>
  <si>
    <t>KSC10</t>
  </si>
  <si>
    <t>Cremorne existing site control points:</t>
  </si>
  <si>
    <t>Falconbrook existing site control points:</t>
  </si>
  <si>
    <t>Calibration baseline:</t>
  </si>
  <si>
    <t>Chelsea site control points:</t>
  </si>
  <si>
    <t>Kirtling street:</t>
  </si>
  <si>
    <t>KSC11</t>
  </si>
  <si>
    <t>JM9101</t>
  </si>
  <si>
    <t>JM9102</t>
  </si>
  <si>
    <t>GB42</t>
  </si>
  <si>
    <t>Processing with 3 reference points, calculeted from July 2018 campain</t>
  </si>
  <si>
    <t>3D Final (31/01/2019) 3 fix points</t>
  </si>
  <si>
    <t>PREVIOUS 3D (28/12/2018)</t>
  </si>
  <si>
    <t>Average Scale for LPT2:</t>
  </si>
  <si>
    <t>Desciption</t>
  </si>
  <si>
    <t>KA06</t>
  </si>
  <si>
    <t>KA18</t>
  </si>
  <si>
    <t>KA19</t>
  </si>
  <si>
    <t>KA20</t>
  </si>
  <si>
    <t>T1</t>
  </si>
  <si>
    <t>T2</t>
  </si>
  <si>
    <t>Elevation</t>
  </si>
  <si>
    <t>Wimbledon (WIMB)</t>
  </si>
  <si>
    <t>111000000101</t>
  </si>
  <si>
    <t>111000000102</t>
  </si>
  <si>
    <t>111000000103</t>
  </si>
  <si>
    <t>Kings Avenue (KAVE)</t>
  </si>
  <si>
    <t>121000000106</t>
  </si>
  <si>
    <t>121000000118</t>
  </si>
  <si>
    <t>121000000119</t>
  </si>
  <si>
    <t>121000000120</t>
  </si>
  <si>
    <t>New Cross (NEWX)</t>
  </si>
  <si>
    <t>Kidbrooke (KIDB)</t>
  </si>
  <si>
    <t>141000000201</t>
  </si>
  <si>
    <t>141000000203</t>
  </si>
  <si>
    <t>141000000204</t>
  </si>
  <si>
    <t>Eltham (ELTH)</t>
  </si>
  <si>
    <t>151000000201</t>
  </si>
  <si>
    <t>151000000203</t>
  </si>
  <si>
    <t>151000000204</t>
  </si>
  <si>
    <t>Hurst (HURS)</t>
  </si>
  <si>
    <t>Crayford (CRAY)</t>
  </si>
  <si>
    <t>171000000202</t>
  </si>
  <si>
    <t>171000000203</t>
  </si>
  <si>
    <t>171000000204</t>
  </si>
  <si>
    <t>Bengeworth (BENG)</t>
  </si>
  <si>
    <t>181000000102</t>
  </si>
  <si>
    <t>181000000104</t>
  </si>
  <si>
    <t>181000000105</t>
  </si>
  <si>
    <t>Burgess Park</t>
  </si>
  <si>
    <t>221000000101</t>
  </si>
  <si>
    <t>221000000102</t>
  </si>
  <si>
    <t>221000000103</t>
  </si>
  <si>
    <t>Blackheath Common</t>
  </si>
  <si>
    <t>231000000101</t>
  </si>
  <si>
    <t>231000000102</t>
  </si>
  <si>
    <t>231000000103</t>
  </si>
  <si>
    <t>1. RTK+Tachy (netowork pre DMT visit)</t>
  </si>
  <si>
    <t>2. DMT System OSGB36 (15) by Leica</t>
  </si>
  <si>
    <t>3. PPK+Tachy combined (network post DMT visit)</t>
  </si>
  <si>
    <t>comparison 1. and 2.</t>
  </si>
  <si>
    <t>comparison 2. and 3.</t>
  </si>
  <si>
    <t>Point ID</t>
  </si>
  <si>
    <t>Norhting</t>
  </si>
  <si>
    <t>dE</t>
  </si>
  <si>
    <t>dN</t>
  </si>
  <si>
    <t>dEll</t>
  </si>
  <si>
    <t>131000000XXX</t>
  </si>
  <si>
    <t>Netzmessung 2D - Höhe von DMT übernommen</t>
  </si>
  <si>
    <t>R2201</t>
  </si>
  <si>
    <t>R2202</t>
  </si>
  <si>
    <t>R2203</t>
  </si>
  <si>
    <t>R2204</t>
  </si>
  <si>
    <t>R2205</t>
  </si>
  <si>
    <t>R2206</t>
  </si>
  <si>
    <t>BR02</t>
  </si>
  <si>
    <t>SCL5</t>
  </si>
  <si>
    <t>SCL6</t>
  </si>
  <si>
    <t>Scale for Kings Avenue (Surface)</t>
  </si>
  <si>
    <t>Scale for Wimbledon (Surface)</t>
  </si>
  <si>
    <t>Average Scale KA to Wimb tunnel:</t>
  </si>
  <si>
    <t>HochTief (OLD)</t>
  </si>
  <si>
    <t>BR03</t>
  </si>
  <si>
    <t>KACB01</t>
  </si>
  <si>
    <t>KACB02</t>
  </si>
  <si>
    <t>KACB03</t>
  </si>
  <si>
    <t>KACB04</t>
  </si>
  <si>
    <t>KACB04A</t>
  </si>
  <si>
    <t>KACB05A</t>
  </si>
  <si>
    <t>KACB05B</t>
  </si>
  <si>
    <t>KACB06</t>
  </si>
  <si>
    <t>KACB06A</t>
  </si>
  <si>
    <t>SCL8</t>
  </si>
  <si>
    <t>BR04</t>
  </si>
  <si>
    <t>Note: FiXED KA19 - ka101 - Captivate Model Used</t>
  </si>
  <si>
    <t>AT008</t>
  </si>
  <si>
    <t>AB025</t>
  </si>
  <si>
    <t>AB035</t>
  </si>
  <si>
    <t>AB070</t>
  </si>
  <si>
    <t>AB080</t>
  </si>
  <si>
    <t>AB0110</t>
  </si>
  <si>
    <t>AB0170</t>
  </si>
  <si>
    <t>AB0180</t>
  </si>
  <si>
    <t>AB0230</t>
  </si>
  <si>
    <t>Note: FIXED BR03-AB035  Captivate Model Used</t>
  </si>
  <si>
    <t>PREVIOUS 3D  (31/08/2021)</t>
  </si>
  <si>
    <t>AB0257</t>
  </si>
  <si>
    <t>AB0267</t>
  </si>
  <si>
    <t>3D Final (06/09/2021) - (Kings Avenue to Wimb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</si>
</sst>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000"/>
    <numFmt numFmtId="168" formatCode="0.00000"/>
    <numFmt numFmtId="169" formatCode="0.0000000"/>
  </numFmts>
  <fonts count="21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rgb="FF0070C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">
    <xf numFmtId="0" fontId="0" fillId="0" borderId="0"/>
    <xf numFmtId="0" fontId="8" fillId="0" borderId="0"/>
    <xf numFmtId="0" fontId="10" fillId="0" borderId="0"/>
    <xf numFmtId="0" fontId="9" fillId="0" borderId="0"/>
    <xf numFmtId="0" fontId="11" fillId="0" borderId="0"/>
    <xf numFmtId="0" fontId="6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</cellStyleXfs>
  <cellXfs count="17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165" fontId="0" fillId="2" borderId="2" xfId="0" applyNumberFormat="1" applyFill="1" applyBorder="1"/>
    <xf numFmtId="165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5" borderId="4" xfId="0" applyFill="1" applyBorder="1"/>
    <xf numFmtId="0" fontId="0" fillId="5" borderId="3" xfId="0" applyFill="1" applyBorder="1"/>
    <xf numFmtId="0" fontId="0" fillId="4" borderId="4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65" fontId="8" fillId="0" borderId="0" xfId="1" applyNumberFormat="1"/>
    <xf numFmtId="0" fontId="10" fillId="0" borderId="0" xfId="2"/>
    <xf numFmtId="0" fontId="3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applyNumberFormat="1" applyBorder="1" applyAlignment="1">
      <alignment horizontal="left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7" borderId="0" xfId="0" applyFill="1"/>
    <xf numFmtId="165" fontId="0" fillId="7" borderId="0" xfId="0" applyNumberFormat="1" applyFill="1"/>
    <xf numFmtId="0" fontId="0" fillId="7" borderId="0" xfId="0" quotePrefix="1" applyFill="1" applyAlignment="1">
      <alignment horizontal="center"/>
    </xf>
    <xf numFmtId="0" fontId="12" fillId="7" borderId="0" xfId="0" applyFont="1" applyFill="1"/>
    <xf numFmtId="0" fontId="12" fillId="7" borderId="0" xfId="0" quotePrefix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166" fontId="11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4" fillId="0" borderId="0" xfId="0" applyFont="1"/>
    <xf numFmtId="167" fontId="14" fillId="0" borderId="0" xfId="0" applyNumberFormat="1" applyFont="1"/>
    <xf numFmtId="167" fontId="14" fillId="0" borderId="0" xfId="0" applyNumberFormat="1" applyFont="1" applyAlignment="1">
      <alignment horizontal="center"/>
    </xf>
    <xf numFmtId="164" fontId="14" fillId="0" borderId="0" xfId="0" applyNumberFormat="1" applyFont="1"/>
    <xf numFmtId="1" fontId="14" fillId="0" borderId="1" xfId="0" applyNumberFormat="1" applyFont="1" applyBorder="1" applyAlignment="1">
      <alignment horizontal="left"/>
    </xf>
    <xf numFmtId="0" fontId="14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6" fontId="0" fillId="8" borderId="0" xfId="0" applyNumberFormat="1" applyFill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center"/>
    </xf>
    <xf numFmtId="1" fontId="11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2" fontId="11" fillId="0" borderId="0" xfId="0" applyNumberFormat="1" applyFont="1" applyAlignment="1">
      <alignment horizontal="center"/>
    </xf>
    <xf numFmtId="0" fontId="5" fillId="0" borderId="0" xfId="0" applyFont="1"/>
    <xf numFmtId="1" fontId="0" fillId="0" borderId="0" xfId="0" applyNumberFormat="1"/>
    <xf numFmtId="166" fontId="11" fillId="7" borderId="0" xfId="0" applyNumberFormat="1" applyFont="1" applyFill="1" applyAlignment="1">
      <alignment horizontal="center"/>
    </xf>
    <xf numFmtId="0" fontId="14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5" fillId="6" borderId="0" xfId="0" applyFont="1" applyFill="1"/>
    <xf numFmtId="14" fontId="5" fillId="0" borderId="0" xfId="0" applyNumberFormat="1" applyFont="1"/>
    <xf numFmtId="0" fontId="15" fillId="0" borderId="0" xfId="0" applyFont="1" applyAlignment="1">
      <alignment horizontal="center"/>
    </xf>
    <xf numFmtId="165" fontId="5" fillId="0" borderId="0" xfId="0" applyNumberFormat="1" applyFont="1"/>
    <xf numFmtId="0" fontId="15" fillId="6" borderId="0" xfId="0" applyFont="1" applyFill="1"/>
    <xf numFmtId="0" fontId="15" fillId="0" borderId="0" xfId="0" applyFont="1"/>
    <xf numFmtId="0" fontId="1" fillId="3" borderId="3" xfId="0" applyFont="1" applyFill="1" applyBorder="1" applyAlignment="1">
      <alignment horizontal="center"/>
    </xf>
    <xf numFmtId="168" fontId="0" fillId="6" borderId="0" xfId="0" applyNumberFormat="1" applyFill="1"/>
    <xf numFmtId="168" fontId="5" fillId="6" borderId="0" xfId="0" applyNumberFormat="1" applyFont="1" applyFill="1"/>
    <xf numFmtId="0" fontId="0" fillId="0" borderId="0" xfId="0" applyFill="1"/>
    <xf numFmtId="0" fontId="13" fillId="0" borderId="0" xfId="0" applyFont="1"/>
    <xf numFmtId="165" fontId="0" fillId="0" borderId="0" xfId="0" applyNumberFormat="1" applyFill="1"/>
    <xf numFmtId="164" fontId="0" fillId="0" borderId="0" xfId="0" applyNumberFormat="1" applyFill="1"/>
    <xf numFmtId="49" fontId="17" fillId="0" borderId="0" xfId="31" applyNumberFormat="1" applyFont="1" applyAlignment="1">
      <alignment horizontal="left"/>
    </xf>
    <xf numFmtId="0" fontId="1" fillId="0" borderId="0" xfId="32" applyAlignment="1">
      <alignment horizontal="center"/>
    </xf>
    <xf numFmtId="0" fontId="1" fillId="9" borderId="0" xfId="32" applyFill="1" applyAlignment="1">
      <alignment horizontal="center"/>
    </xf>
    <xf numFmtId="0" fontId="1" fillId="9" borderId="3" xfId="32" applyFill="1" applyBorder="1" applyAlignment="1">
      <alignment horizontal="center"/>
    </xf>
    <xf numFmtId="49" fontId="18" fillId="0" borderId="3" xfId="32" applyNumberFormat="1" applyFont="1" applyBorder="1" applyAlignment="1">
      <alignment horizontal="center"/>
    </xf>
    <xf numFmtId="0" fontId="1" fillId="0" borderId="3" xfId="32" applyBorder="1" applyAlignment="1">
      <alignment horizontal="center"/>
    </xf>
    <xf numFmtId="165" fontId="1" fillId="0" borderId="3" xfId="32" applyNumberFormat="1" applyBorder="1" applyAlignment="1">
      <alignment horizontal="center"/>
    </xf>
    <xf numFmtId="1" fontId="1" fillId="0" borderId="3" xfId="32" applyNumberFormat="1" applyBorder="1" applyAlignment="1">
      <alignment horizontal="center"/>
    </xf>
    <xf numFmtId="1" fontId="19" fillId="0" borderId="3" xfId="32" applyNumberFormat="1" applyFont="1" applyBorder="1" applyAlignment="1">
      <alignment horizontal="center"/>
    </xf>
    <xf numFmtId="165" fontId="18" fillId="0" borderId="3" xfId="32" applyNumberFormat="1" applyFont="1" applyBorder="1" applyAlignment="1">
      <alignment horizontal="center"/>
    </xf>
    <xf numFmtId="165" fontId="1" fillId="0" borderId="0" xfId="32" applyNumberFormat="1" applyAlignment="1">
      <alignment horizontal="center"/>
    </xf>
    <xf numFmtId="1" fontId="1" fillId="0" borderId="0" xfId="32" applyNumberFormat="1" applyAlignment="1">
      <alignment horizontal="center"/>
    </xf>
    <xf numFmtId="1" fontId="19" fillId="0" borderId="0" xfId="32" applyNumberFormat="1" applyFont="1" applyAlignment="1">
      <alignment horizontal="center"/>
    </xf>
    <xf numFmtId="164" fontId="1" fillId="0" borderId="3" xfId="32" applyNumberFormat="1" applyBorder="1" applyAlignment="1">
      <alignment horizontal="center"/>
    </xf>
    <xf numFmtId="164" fontId="1" fillId="0" borderId="0" xfId="32" applyNumberFormat="1" applyAlignment="1">
      <alignment horizontal="center"/>
    </xf>
    <xf numFmtId="49" fontId="1" fillId="0" borderId="3" xfId="32" applyNumberFormat="1" applyBorder="1" applyAlignment="1">
      <alignment horizontal="center"/>
    </xf>
    <xf numFmtId="164" fontId="18" fillId="0" borderId="3" xfId="32" applyNumberFormat="1" applyFont="1" applyBorder="1" applyAlignment="1">
      <alignment horizontal="center"/>
    </xf>
    <xf numFmtId="164" fontId="18" fillId="0" borderId="0" xfId="32" applyNumberFormat="1" applyFont="1" applyAlignment="1">
      <alignment horizontal="center"/>
    </xf>
    <xf numFmtId="1" fontId="18" fillId="0" borderId="3" xfId="32" applyNumberFormat="1" applyFont="1" applyBorder="1" applyAlignment="1">
      <alignment horizontal="center"/>
    </xf>
    <xf numFmtId="1" fontId="20" fillId="0" borderId="3" xfId="32" applyNumberFormat="1" applyFont="1" applyBorder="1" applyAlignment="1">
      <alignment horizontal="center"/>
    </xf>
    <xf numFmtId="1" fontId="20" fillId="0" borderId="3" xfId="33" applyNumberFormat="1" applyFont="1" applyBorder="1"/>
    <xf numFmtId="165" fontId="1" fillId="0" borderId="3" xfId="32" applyNumberFormat="1" applyBorder="1" applyAlignment="1">
      <alignment horizontal="right"/>
    </xf>
    <xf numFmtId="165" fontId="1" fillId="7" borderId="3" xfId="32" applyNumberFormat="1" applyFill="1" applyBorder="1" applyAlignment="1">
      <alignment horizontal="right"/>
    </xf>
    <xf numFmtId="1" fontId="1" fillId="7" borderId="3" xfId="32" applyNumberFormat="1" applyFill="1" applyBorder="1" applyAlignment="1">
      <alignment horizontal="center"/>
    </xf>
    <xf numFmtId="168" fontId="1" fillId="0" borderId="3" xfId="32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 applyBorder="1"/>
    <xf numFmtId="0" fontId="4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5" fontId="5" fillId="0" borderId="0" xfId="0" applyNumberFormat="1" applyFont="1" applyFill="1" applyBorder="1" applyAlignmen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49" fontId="0" fillId="0" borderId="0" xfId="0" applyNumberFormat="1" applyFill="1" applyBorder="1" applyAlignment="1"/>
    <xf numFmtId="166" fontId="14" fillId="0" borderId="0" xfId="0" applyNumberFormat="1" applyFont="1" applyBorder="1" applyAlignment="1"/>
    <xf numFmtId="166" fontId="14" fillId="0" borderId="0" xfId="0" applyNumberFormat="1" applyFont="1" applyBorder="1" applyAlignment="1">
      <alignment horizontal="left"/>
    </xf>
    <xf numFmtId="1" fontId="14" fillId="0" borderId="3" xfId="0" applyNumberFormat="1" applyFont="1" applyBorder="1" applyAlignment="1">
      <alignment horizontal="left"/>
    </xf>
    <xf numFmtId="166" fontId="14" fillId="0" borderId="3" xfId="0" applyNumberFormat="1" applyFont="1" applyBorder="1" applyAlignment="1"/>
    <xf numFmtId="166" fontId="14" fillId="0" borderId="3" xfId="0" applyNumberFormat="1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167" fontId="14" fillId="0" borderId="3" xfId="0" applyNumberFormat="1" applyFont="1" applyBorder="1" applyAlignment="1"/>
    <xf numFmtId="0" fontId="0" fillId="0" borderId="0" xfId="0" applyBorder="1"/>
    <xf numFmtId="0" fontId="14" fillId="0" borderId="0" xfId="0" applyFont="1" applyBorder="1" applyAlignment="1"/>
    <xf numFmtId="167" fontId="14" fillId="0" borderId="0" xfId="0" applyNumberFormat="1" applyFont="1" applyBorder="1" applyAlignment="1"/>
    <xf numFmtId="169" fontId="14" fillId="0" borderId="0" xfId="0" applyNumberFormat="1" applyFont="1" applyBorder="1" applyAlignment="1"/>
    <xf numFmtId="0" fontId="5" fillId="0" borderId="0" xfId="0" applyFont="1" applyFill="1" applyBorder="1" applyAlignment="1"/>
    <xf numFmtId="169" fontId="14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14" fillId="0" borderId="3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3" fillId="9" borderId="0" xfId="32" applyFont="1" applyFill="1" applyAlignment="1">
      <alignment horizontal="center"/>
    </xf>
    <xf numFmtId="0" fontId="1" fillId="9" borderId="7" xfId="32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14" fillId="0" borderId="1" xfId="0" applyNumberFormat="1" applyFont="1" applyBorder="1" applyAlignment="1">
      <alignment horizontal="center"/>
    </xf>
    <xf numFmtId="167" fontId="14" fillId="0" borderId="2" xfId="0" applyNumberFormat="1" applyFont="1" applyBorder="1" applyAlignment="1">
      <alignment horizontal="center"/>
    </xf>
    <xf numFmtId="166" fontId="14" fillId="0" borderId="5" xfId="0" applyNumberFormat="1" applyFont="1" applyBorder="1" applyAlignment="1">
      <alignment horizontal="left"/>
    </xf>
    <xf numFmtId="166" fontId="14" fillId="0" borderId="2" xfId="0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165" fontId="0" fillId="2" borderId="1" xfId="0" applyNumberForma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5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6" borderId="0" xfId="0" applyFill="1" applyAlignment="1">
      <alignment horizontal="center"/>
    </xf>
  </cellXfs>
  <cellStyles count="34">
    <cellStyle name="Normal" xfId="0" builtinId="0"/>
    <cellStyle name="Normal 10" xfId="18" xr:uid="{00000000-0005-0000-0000-000001000000}"/>
    <cellStyle name="Normal 11" xfId="32" xr:uid="{BA99BCFD-6D22-414C-A302-3FCA7BA3607C}"/>
    <cellStyle name="Normal 2" xfId="3" xr:uid="{00000000-0005-0000-0000-000002000000}"/>
    <cellStyle name="Normal 2 2" xfId="13" xr:uid="{00000000-0005-0000-0000-000003000000}"/>
    <cellStyle name="Normal 2 2 2" xfId="31" xr:uid="{00000000-0005-0000-0000-000003000000}"/>
    <cellStyle name="Normal 2 3" xfId="11" xr:uid="{00000000-0005-0000-0000-000004000000}"/>
    <cellStyle name="Normal 2 3 2" xfId="29" xr:uid="{00000000-0005-0000-0000-000004000000}"/>
    <cellStyle name="Normal 2 4" xfId="10" xr:uid="{00000000-0005-0000-0000-000005000000}"/>
    <cellStyle name="Normal 2 4 2" xfId="28" xr:uid="{00000000-0005-0000-0000-000005000000}"/>
    <cellStyle name="Normal 2 5" xfId="7" xr:uid="{00000000-0005-0000-0000-000006000000}"/>
    <cellStyle name="Normal 2 5 2" xfId="26" xr:uid="{00000000-0005-0000-0000-000006000000}"/>
    <cellStyle name="Normal 2 6" xfId="23" xr:uid="{00000000-0005-0000-0000-000002000000}"/>
    <cellStyle name="Normal 3" xfId="4" xr:uid="{00000000-0005-0000-0000-000007000000}"/>
    <cellStyle name="Normal 4" xfId="2" xr:uid="{00000000-0005-0000-0000-000008000000}"/>
    <cellStyle name="Normal 5" xfId="5" xr:uid="{00000000-0005-0000-0000-000009000000}"/>
    <cellStyle name="Normal 5 2" xfId="24" xr:uid="{00000000-0005-0000-0000-000009000000}"/>
    <cellStyle name="Normal 6" xfId="8" xr:uid="{00000000-0005-0000-0000-00000A000000}"/>
    <cellStyle name="Normal 6 2" xfId="12" xr:uid="{00000000-0005-0000-0000-00000B000000}"/>
    <cellStyle name="Normal 6 2 2" xfId="30" xr:uid="{00000000-0005-0000-0000-00000B000000}"/>
    <cellStyle name="Normal 6 3" xfId="14" xr:uid="{00000000-0005-0000-0000-00000C000000}"/>
    <cellStyle name="Normal 6 3 2" xfId="16" xr:uid="{00000000-0005-0000-0000-00000D000000}"/>
    <cellStyle name="Normal 6 3 2 2" xfId="22" xr:uid="{00000000-0005-0000-0000-00000E000000}"/>
    <cellStyle name="Normal 6 3 3" xfId="20" xr:uid="{00000000-0005-0000-0000-00000F000000}"/>
    <cellStyle name="Normal 6 4" xfId="15" xr:uid="{00000000-0005-0000-0000-000010000000}"/>
    <cellStyle name="Normal 6 4 2" xfId="21" xr:uid="{00000000-0005-0000-0000-000011000000}"/>
    <cellStyle name="Normal 6 5" xfId="19" xr:uid="{00000000-0005-0000-0000-000012000000}"/>
    <cellStyle name="Normal 7" xfId="9" xr:uid="{00000000-0005-0000-0000-000013000000}"/>
    <cellStyle name="Normal 7 2" xfId="27" xr:uid="{00000000-0005-0000-0000-000013000000}"/>
    <cellStyle name="Normal 8" xfId="6" xr:uid="{00000000-0005-0000-0000-000014000000}"/>
    <cellStyle name="Normal 8 2" xfId="17" xr:uid="{00000000-0005-0000-0000-000015000000}"/>
    <cellStyle name="Normal 8 3" xfId="25" xr:uid="{00000000-0005-0000-0000-000014000000}"/>
    <cellStyle name="Normal 9" xfId="1" xr:uid="{00000000-0005-0000-0000-000016000000}"/>
    <cellStyle name="Standard 2" xfId="33" xr:uid="{0792EB48-CA7E-4D53-B213-A4B9670F5152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F994-BD34-4FB8-B5E1-D1A73A56588D}">
  <sheetPr>
    <tabColor rgb="FF92D050"/>
    <pageSetUpPr fitToPage="1"/>
  </sheetPr>
  <dimension ref="A1:AK72"/>
  <sheetViews>
    <sheetView tabSelected="1" topLeftCell="Y16" zoomScale="80" zoomScaleNormal="80" workbookViewId="0">
      <selection activeCell="AE37" sqref="AE37:AF42"/>
    </sheetView>
  </sheetViews>
  <sheetFormatPr defaultColWidth="8.90625" defaultRowHeight="15" x14ac:dyDescent="0.25"/>
  <cols>
    <col min="1" max="1" width="13.81640625" style="2" bestFit="1" customWidth="1"/>
    <col min="2" max="2" width="12.453125" style="2" bestFit="1" customWidth="1"/>
    <col min="3" max="3" width="12.453125" style="2" customWidth="1"/>
    <col min="4" max="4" width="3.08984375" customWidth="1"/>
    <col min="5" max="5" width="12.453125" customWidth="1"/>
    <col min="6" max="6" width="13.453125" style="2" customWidth="1"/>
    <col min="7" max="7" width="13" style="2" bestFit="1" customWidth="1"/>
    <col min="8" max="8" width="8.453125" style="1" customWidth="1"/>
    <col min="9" max="9" width="3.453125" style="1" customWidth="1"/>
    <col min="10" max="10" width="10" style="3" bestFit="1" customWidth="1"/>
    <col min="11" max="11" width="7.08984375" style="3" customWidth="1"/>
    <col min="12" max="12" width="3.6328125" customWidth="1"/>
    <col min="13" max="13" width="11.453125" customWidth="1"/>
    <col min="14" max="15" width="13.453125" bestFit="1" customWidth="1"/>
    <col min="16" max="16" width="15.08984375" bestFit="1" customWidth="1"/>
    <col min="17" max="17" width="0.90625" customWidth="1"/>
    <col min="18" max="18" width="8.08984375" bestFit="1" customWidth="1"/>
    <col min="19" max="19" width="13.81640625" bestFit="1" customWidth="1"/>
    <col min="20" max="20" width="4.54296875" customWidth="1"/>
    <col min="21" max="21" width="20.81640625" bestFit="1" customWidth="1"/>
    <col min="22" max="23" width="12.81640625" bestFit="1" customWidth="1"/>
    <col min="24" max="24" width="22.1796875" bestFit="1" customWidth="1"/>
    <col min="25" max="25" width="11.90625" bestFit="1" customWidth="1"/>
    <col min="26" max="26" width="0.54296875" customWidth="1"/>
    <col min="27" max="27" width="11.81640625" bestFit="1" customWidth="1"/>
    <col min="28" max="29" width="7.1796875" bestFit="1" customWidth="1"/>
    <col min="30" max="30" width="5" style="43" customWidth="1"/>
    <col min="31" max="31" width="49.453125" bestFit="1" customWidth="1"/>
    <col min="32" max="32" width="49.90625" bestFit="1" customWidth="1"/>
    <col min="33" max="33" width="2.90625" style="42" customWidth="1"/>
    <col min="34" max="34" width="50.54296875" bestFit="1" customWidth="1"/>
    <col min="35" max="35" width="46.54296875" bestFit="1" customWidth="1"/>
    <col min="36" max="36" width="9" bestFit="1" customWidth="1"/>
  </cols>
  <sheetData>
    <row r="1" spans="1:37" ht="15.6" x14ac:dyDescent="0.3">
      <c r="A1" s="113"/>
      <c r="B1" s="113"/>
      <c r="C1" s="109"/>
      <c r="D1" s="110"/>
      <c r="E1" s="110"/>
      <c r="F1" s="113"/>
      <c r="G1" s="113"/>
      <c r="H1" s="114"/>
      <c r="I1" s="114"/>
      <c r="J1" s="130" t="s">
        <v>255</v>
      </c>
      <c r="K1" s="130"/>
      <c r="L1" s="110"/>
      <c r="M1" s="139" t="s">
        <v>187</v>
      </c>
      <c r="N1" s="139"/>
      <c r="O1" s="139"/>
      <c r="P1" s="123"/>
      <c r="R1" s="119"/>
      <c r="S1" s="120"/>
      <c r="T1" s="117"/>
      <c r="V1" s="128"/>
      <c r="W1" s="128"/>
      <c r="X1" s="124"/>
      <c r="Y1" s="125"/>
      <c r="AK1" t="str">
        <f t="shared" ref="AK1:AK3" si="0">IF(O1="","","C "&amp;O1&amp;" "&amp;P1&amp;" "&amp;Q1&amp;" ! ! # "&amp;J1)</f>
        <v/>
      </c>
    </row>
    <row r="2" spans="1:37" x14ac:dyDescent="0.25">
      <c r="A2" s="110"/>
      <c r="B2" s="109"/>
      <c r="C2" s="114"/>
      <c r="D2" s="114"/>
      <c r="E2" s="114"/>
      <c r="F2" s="110"/>
      <c r="G2" s="109"/>
      <c r="H2" s="114"/>
      <c r="I2" s="114"/>
      <c r="J2" s="131">
        <v>0.99979700000000005</v>
      </c>
      <c r="K2" s="131"/>
      <c r="L2" s="110"/>
      <c r="M2" s="140" t="s">
        <v>252</v>
      </c>
      <c r="N2" s="140"/>
      <c r="O2" s="140"/>
      <c r="P2" s="129">
        <v>0.99979823000000001</v>
      </c>
      <c r="R2" s="122">
        <f>(1000-(P2*1000))*1000</f>
        <v>201.77000000001044</v>
      </c>
      <c r="S2" s="121" t="s">
        <v>82</v>
      </c>
      <c r="T2" s="117"/>
      <c r="V2" s="115"/>
      <c r="W2" s="115"/>
      <c r="X2" s="124"/>
      <c r="Y2" s="126"/>
      <c r="AK2" t="str">
        <f>IF(O2="","","C "&amp;O2&amp;" "&amp;P2&amp;" "&amp;Q2&amp;" ! ! # "&amp;J2)</f>
        <v/>
      </c>
    </row>
    <row r="3" spans="1:37" x14ac:dyDescent="0.25">
      <c r="A3" s="110"/>
      <c r="B3" s="109"/>
      <c r="C3" s="114"/>
      <c r="D3" s="114"/>
      <c r="E3" s="114"/>
      <c r="F3" s="110"/>
      <c r="G3" s="109"/>
      <c r="H3" s="114"/>
      <c r="I3" s="114"/>
      <c r="J3" s="131">
        <v>0.99978599999999995</v>
      </c>
      <c r="K3" s="131"/>
      <c r="L3" s="110"/>
      <c r="M3" s="140" t="s">
        <v>253</v>
      </c>
      <c r="N3" s="140"/>
      <c r="O3" s="140"/>
      <c r="P3" s="129">
        <v>0.99978745000000002</v>
      </c>
      <c r="R3" s="122">
        <f>(1000-(P3*1000))*1000</f>
        <v>212.54999999996471</v>
      </c>
      <c r="S3" s="121" t="s">
        <v>82</v>
      </c>
      <c r="T3" s="118"/>
      <c r="V3" s="115"/>
      <c r="W3" s="115"/>
      <c r="X3" s="124"/>
      <c r="Y3" s="127"/>
      <c r="AK3" t="str">
        <f t="shared" si="0"/>
        <v/>
      </c>
    </row>
    <row r="4" spans="1:37" x14ac:dyDescent="0.25">
      <c r="A4" s="114"/>
      <c r="B4" s="114"/>
      <c r="C4" s="116"/>
      <c r="D4" s="116"/>
      <c r="E4" s="116"/>
      <c r="F4" s="114"/>
      <c r="G4" s="114"/>
      <c r="H4" s="116"/>
      <c r="I4" s="116"/>
      <c r="J4" s="132">
        <f>AVERAGE(J2:J3)</f>
        <v>0.99979149999999994</v>
      </c>
      <c r="K4" s="132"/>
      <c r="L4" s="110"/>
      <c r="M4" s="140" t="s">
        <v>254</v>
      </c>
      <c r="N4" s="140"/>
      <c r="O4" s="140"/>
      <c r="P4" s="129">
        <f>AVERAGE(P2:P3)</f>
        <v>0.99979284000000002</v>
      </c>
      <c r="R4" s="122">
        <f>(1000-(P4*1000))*1000</f>
        <v>207.15999999993073</v>
      </c>
      <c r="S4" s="121" t="s">
        <v>82</v>
      </c>
      <c r="T4" s="117"/>
      <c r="V4" s="115"/>
      <c r="W4" s="115"/>
      <c r="X4" s="124"/>
      <c r="Y4" s="126"/>
    </row>
    <row r="5" spans="1:37" ht="15.6" x14ac:dyDescent="0.3">
      <c r="J5" s="6"/>
      <c r="M5" s="2"/>
      <c r="N5" s="77"/>
      <c r="O5" s="77"/>
      <c r="P5" s="77"/>
      <c r="Q5" s="77"/>
      <c r="U5" t="s">
        <v>38</v>
      </c>
    </row>
    <row r="6" spans="1:37" ht="15.6" x14ac:dyDescent="0.3">
      <c r="A6" s="142" t="s">
        <v>8</v>
      </c>
      <c r="B6" s="142"/>
      <c r="C6" s="142"/>
      <c r="D6" s="3"/>
      <c r="E6" s="142" t="s">
        <v>9</v>
      </c>
      <c r="F6" s="142"/>
      <c r="G6" s="142"/>
      <c r="H6" s="142"/>
      <c r="I6" s="3"/>
      <c r="J6" s="142" t="s">
        <v>10</v>
      </c>
      <c r="K6" s="142"/>
      <c r="L6" s="3"/>
      <c r="M6" s="143" t="s">
        <v>282</v>
      </c>
      <c r="N6" s="144"/>
      <c r="O6" s="144"/>
      <c r="P6" s="144"/>
      <c r="Q6" s="144"/>
      <c r="R6" s="144"/>
      <c r="S6" s="145"/>
      <c r="T6" s="3"/>
      <c r="U6" s="146" t="s">
        <v>279</v>
      </c>
      <c r="V6" s="146"/>
      <c r="W6" s="146"/>
      <c r="X6" s="146"/>
      <c r="Y6" s="146"/>
      <c r="Z6" s="3"/>
      <c r="AA6" s="141" t="s">
        <v>10</v>
      </c>
      <c r="AB6" s="141"/>
      <c r="AC6" s="141"/>
    </row>
    <row r="7" spans="1:37" x14ac:dyDescent="0.25">
      <c r="A7" s="105"/>
      <c r="B7" s="105"/>
      <c r="C7" s="105"/>
      <c r="D7" s="3"/>
      <c r="E7" s="105"/>
      <c r="F7" s="105"/>
      <c r="G7" s="105"/>
      <c r="H7" s="105"/>
      <c r="I7" s="3"/>
      <c r="J7" s="105"/>
      <c r="K7" s="105"/>
      <c r="L7" s="3"/>
      <c r="M7" s="133" t="s">
        <v>278</v>
      </c>
      <c r="N7" s="134"/>
      <c r="O7" s="134"/>
      <c r="P7" s="134"/>
      <c r="Q7" s="134"/>
      <c r="R7" s="134"/>
      <c r="S7" s="135"/>
      <c r="T7" s="3"/>
      <c r="U7" s="136" t="s">
        <v>268</v>
      </c>
      <c r="V7" s="137"/>
      <c r="W7" s="137"/>
      <c r="X7" s="137"/>
      <c r="Y7" s="138"/>
      <c r="Z7" s="3"/>
      <c r="AA7" s="106"/>
      <c r="AB7" s="107"/>
      <c r="AC7" s="108"/>
      <c r="AE7" s="111" t="s">
        <v>86</v>
      </c>
      <c r="AF7" s="111" t="s">
        <v>86</v>
      </c>
    </row>
    <row r="8" spans="1:37" ht="15.6" x14ac:dyDescent="0.3">
      <c r="A8" s="7" t="s">
        <v>32</v>
      </c>
      <c r="B8" s="7" t="s">
        <v>33</v>
      </c>
      <c r="C8" s="7" t="s">
        <v>34</v>
      </c>
      <c r="D8" s="3"/>
      <c r="E8" s="7" t="s">
        <v>32</v>
      </c>
      <c r="F8" s="7" t="s">
        <v>33</v>
      </c>
      <c r="G8" s="7" t="s">
        <v>34</v>
      </c>
      <c r="H8" s="7" t="s">
        <v>35</v>
      </c>
      <c r="I8" s="3"/>
      <c r="J8" s="8" t="s">
        <v>14</v>
      </c>
      <c r="K8" s="8" t="s">
        <v>15</v>
      </c>
      <c r="L8" s="9"/>
      <c r="M8" s="23" t="s">
        <v>32</v>
      </c>
      <c r="N8" s="10" t="s">
        <v>33</v>
      </c>
      <c r="O8" s="10" t="s">
        <v>34</v>
      </c>
      <c r="P8" s="10" t="s">
        <v>35</v>
      </c>
      <c r="Q8" s="10"/>
      <c r="R8" s="10" t="s">
        <v>188</v>
      </c>
      <c r="S8" s="17" t="s">
        <v>23</v>
      </c>
      <c r="T8" s="9"/>
      <c r="U8" s="16"/>
      <c r="V8" s="16" t="s">
        <v>11</v>
      </c>
      <c r="W8" s="16" t="s">
        <v>12</v>
      </c>
      <c r="X8" s="16" t="s">
        <v>13</v>
      </c>
      <c r="Y8" s="11" t="s">
        <v>76</v>
      </c>
      <c r="Z8" s="3"/>
      <c r="AA8" s="12" t="s">
        <v>14</v>
      </c>
      <c r="AB8" s="12" t="s">
        <v>15</v>
      </c>
      <c r="AC8" s="12" t="s">
        <v>16</v>
      </c>
      <c r="AE8" s="112" t="s">
        <v>87</v>
      </c>
      <c r="AF8" s="112" t="s">
        <v>88</v>
      </c>
    </row>
    <row r="9" spans="1:37" ht="15.6" x14ac:dyDescent="0.3">
      <c r="A9" t="s">
        <v>271</v>
      </c>
      <c r="B9">
        <v>530036.94051999995</v>
      </c>
      <c r="C9">
        <v>174985.89582999999</v>
      </c>
      <c r="E9" t="s">
        <v>271</v>
      </c>
      <c r="F9" s="2">
        <v>530036.94051999995</v>
      </c>
      <c r="G9" s="2">
        <v>174985.89582999999</v>
      </c>
      <c r="H9" s="1">
        <v>-8.8642800000000008</v>
      </c>
      <c r="J9" s="13">
        <f>(B9-F9)*1000</f>
        <v>0</v>
      </c>
      <c r="K9" s="13">
        <f>(C9-G9)*1000</f>
        <v>0</v>
      </c>
      <c r="M9" s="67" t="str">
        <f>A9</f>
        <v>AB035</v>
      </c>
      <c r="N9" s="19">
        <f>B9</f>
        <v>530036.94051999995</v>
      </c>
      <c r="O9" s="19">
        <f>C9</f>
        <v>174985.89582999999</v>
      </c>
      <c r="P9" s="19">
        <f>H9</f>
        <v>-8.8642800000000008</v>
      </c>
      <c r="Q9" s="78"/>
      <c r="U9" t="s">
        <v>271</v>
      </c>
      <c r="V9">
        <v>530036.94051999995</v>
      </c>
      <c r="W9">
        <v>174985.89582999999</v>
      </c>
      <c r="X9">
        <v>-8.8642800000000008</v>
      </c>
      <c r="AA9" s="59">
        <f>(N9-V9)*1000</f>
        <v>0</v>
      </c>
      <c r="AB9" s="59">
        <f t="shared" ref="AB9:AC9" si="1">(O9-W9)*1000</f>
        <v>0</v>
      </c>
      <c r="AC9" s="59">
        <f t="shared" si="1"/>
        <v>0</v>
      </c>
      <c r="AE9" t="str">
        <f>IF(M9="","","C "&amp;M9&amp;" "&amp;N9&amp;" "&amp;O9&amp;" "&amp;H9&amp;" * * *")</f>
        <v>C AB035 530036.94052 174985.89583 -8.86428 * * *</v>
      </c>
      <c r="AF9" t="str">
        <f>IF(M9="","","C "&amp;M9&amp;" "&amp;N9&amp;" "&amp;O9&amp;" * * # "&amp;H9)</f>
        <v>C AB035 530036.94052 174985.89583 * * # -8.86428</v>
      </c>
      <c r="AH9" t="str">
        <f>IF(M9="","","C "&amp;M9&amp;" "&amp;N9&amp;" "&amp;O9&amp;" "&amp;H9&amp;" ! ! 0.002")</f>
        <v>C AB035 530036.94052 174985.89583 -8.86428 ! ! 0.002</v>
      </c>
      <c r="AI9" t="str">
        <f>IF(M9="","","C "&amp;M9&amp;" "&amp;N9&amp;" "&amp;O9&amp;" ! ! # "&amp;H9)</f>
        <v>C AB035 530036.94052 174985.89583 ! ! # -8.86428</v>
      </c>
      <c r="AJ9" s="1"/>
    </row>
    <row r="10" spans="1:37" ht="15.6" x14ac:dyDescent="0.3">
      <c r="A10" s="2" t="s">
        <v>256</v>
      </c>
      <c r="B10" s="2">
        <v>530107.98395999998</v>
      </c>
      <c r="C10" s="2">
        <v>174992.09088999999</v>
      </c>
      <c r="E10" t="s">
        <v>256</v>
      </c>
      <c r="F10" s="2">
        <v>530107.98395999998</v>
      </c>
      <c r="G10" s="2">
        <v>174992.09088999999</v>
      </c>
      <c r="H10" s="1">
        <v>-8.3670899999999993</v>
      </c>
      <c r="J10" s="13">
        <f t="shared" ref="J10:J37" si="2">(B10-F10)*1000</f>
        <v>0</v>
      </c>
      <c r="K10" s="13">
        <f t="shared" ref="K10:K37" si="3">(C10-G10)*1000</f>
        <v>0</v>
      </c>
      <c r="M10" s="67" t="str">
        <f t="shared" ref="M10:M37" si="4">A10</f>
        <v>BR03</v>
      </c>
      <c r="N10" s="19">
        <f t="shared" ref="N10:N37" si="5">B10</f>
        <v>530107.98395999998</v>
      </c>
      <c r="O10" s="19">
        <f t="shared" ref="O10:O37" si="6">C10</f>
        <v>174992.09088999999</v>
      </c>
      <c r="P10" s="19">
        <f t="shared" ref="P10:P37" si="7">H10</f>
        <v>-8.3670899999999993</v>
      </c>
      <c r="Q10" s="78"/>
      <c r="U10" t="s">
        <v>256</v>
      </c>
      <c r="V10">
        <v>530107.98395999998</v>
      </c>
      <c r="W10">
        <v>174992.09088999999</v>
      </c>
      <c r="X10">
        <v>-8.3670899999999993</v>
      </c>
      <c r="AA10" s="59">
        <f t="shared" ref="AA10:AA38" si="8">(N10-V10)*1000</f>
        <v>0</v>
      </c>
      <c r="AB10" s="59">
        <f t="shared" ref="AB10:AB38" si="9">(O10-W10)*1000</f>
        <v>0</v>
      </c>
      <c r="AC10" s="59">
        <f t="shared" ref="AC10:AC38" si="10">(P10-X10)*1000</f>
        <v>0</v>
      </c>
      <c r="AE10" t="str">
        <f t="shared" ref="AE10:AE37" si="11">IF(M10="","","C "&amp;M10&amp;" "&amp;N10&amp;" "&amp;O10&amp;" "&amp;H10&amp;" * * *")</f>
        <v>C BR03 530107.98396 174992.09089 -8.36709 * * *</v>
      </c>
      <c r="AF10" t="str">
        <f t="shared" ref="AF10:AF37" si="12">IF(M10="","","C "&amp;M10&amp;" "&amp;N10&amp;" "&amp;O10&amp;" * * # "&amp;H10)</f>
        <v>C BR03 530107.98396 174992.09089 * * # -8.36709</v>
      </c>
      <c r="AH10" t="str">
        <f t="shared" ref="AH10:AH61" si="13">IF(M10="","","C "&amp;M10&amp;" "&amp;N10&amp;" "&amp;O10&amp;" "&amp;H10&amp;" ! ! 0.002")</f>
        <v>C BR03 530107.98396 174992.09089 -8.36709 ! ! 0.002</v>
      </c>
      <c r="AI10" t="str">
        <f t="shared" ref="AI10:AI61" si="14">IF(M10="","","C "&amp;M10&amp;" "&amp;N10&amp;" "&amp;O10&amp;" ! ! # "&amp;H10)</f>
        <v>C BR03 530107.98396 174992.09089 ! ! # -8.36709</v>
      </c>
      <c r="AJ10" s="1"/>
    </row>
    <row r="11" spans="1:37" ht="15.6" x14ac:dyDescent="0.3">
      <c r="A11" s="2" t="s">
        <v>274</v>
      </c>
      <c r="B11" s="2">
        <v>529949.98704000004</v>
      </c>
      <c r="C11" s="2">
        <v>175008.34549000001</v>
      </c>
      <c r="E11" t="s">
        <v>274</v>
      </c>
      <c r="F11" s="2">
        <v>529949.98704000004</v>
      </c>
      <c r="G11" s="2">
        <v>175008.34549000001</v>
      </c>
      <c r="H11" s="1">
        <v>-9.0976499999999998</v>
      </c>
      <c r="J11" s="13">
        <f t="shared" si="2"/>
        <v>0</v>
      </c>
      <c r="K11" s="13">
        <f t="shared" si="3"/>
        <v>0</v>
      </c>
      <c r="M11" s="67" t="str">
        <f t="shared" si="4"/>
        <v>AB0110</v>
      </c>
      <c r="N11" s="19">
        <f t="shared" si="5"/>
        <v>529949.98704000004</v>
      </c>
      <c r="O11" s="19">
        <f t="shared" si="6"/>
        <v>175008.34549000001</v>
      </c>
      <c r="P11" s="19">
        <f t="shared" si="7"/>
        <v>-9.0976499999999998</v>
      </c>
      <c r="Q11" s="78"/>
      <c r="U11" t="s">
        <v>274</v>
      </c>
      <c r="V11">
        <v>529949.98699</v>
      </c>
      <c r="W11">
        <v>175008.34544999999</v>
      </c>
      <c r="X11">
        <v>-9.0976499999999998</v>
      </c>
      <c r="AA11" s="59">
        <f t="shared" si="8"/>
        <v>5.0000031478703022E-2</v>
      </c>
      <c r="AB11" s="59">
        <f t="shared" si="9"/>
        <v>4.0000013541430235E-2</v>
      </c>
      <c r="AC11" s="59">
        <f t="shared" si="10"/>
        <v>0</v>
      </c>
      <c r="AE11" t="str">
        <f t="shared" si="11"/>
        <v>C AB0110 529949.98704 175008.34549 -9.09765 * * *</v>
      </c>
      <c r="AF11" t="str">
        <f t="shared" si="12"/>
        <v>C AB0110 529949.98704 175008.34549 * * # -9.09765</v>
      </c>
      <c r="AH11" t="str">
        <f t="shared" si="13"/>
        <v>C AB0110 529949.98704 175008.34549 -9.09765 ! ! 0.002</v>
      </c>
      <c r="AI11" t="str">
        <f t="shared" si="14"/>
        <v>C AB0110 529949.98704 175008.34549 ! ! # -9.09765</v>
      </c>
      <c r="AJ11" s="1"/>
    </row>
    <row r="12" spans="1:37" ht="15.6" x14ac:dyDescent="0.3">
      <c r="A12" t="s">
        <v>275</v>
      </c>
      <c r="B12">
        <v>529883.11661000003</v>
      </c>
      <c r="C12">
        <v>175035.50588000001</v>
      </c>
      <c r="E12" t="s">
        <v>275</v>
      </c>
      <c r="F12" s="2">
        <v>529883.11661000003</v>
      </c>
      <c r="G12" s="2">
        <v>175035.50588000001</v>
      </c>
      <c r="H12" s="1">
        <v>-9.3296899999999994</v>
      </c>
      <c r="J12" s="13">
        <f t="shared" si="2"/>
        <v>0</v>
      </c>
      <c r="K12" s="13">
        <f t="shared" si="3"/>
        <v>0</v>
      </c>
      <c r="L12" s="2"/>
      <c r="M12" s="67" t="str">
        <f t="shared" si="4"/>
        <v>AB0170</v>
      </c>
      <c r="N12" s="19">
        <f t="shared" si="5"/>
        <v>529883.11661000003</v>
      </c>
      <c r="O12" s="19">
        <f t="shared" si="6"/>
        <v>175035.50588000001</v>
      </c>
      <c r="P12" s="19">
        <f t="shared" si="7"/>
        <v>-9.3296899999999994</v>
      </c>
      <c r="Q12" s="78"/>
      <c r="T12" s="1"/>
      <c r="U12" t="s">
        <v>275</v>
      </c>
      <c r="V12">
        <v>529883.11676999996</v>
      </c>
      <c r="W12">
        <v>175035.50575000001</v>
      </c>
      <c r="X12">
        <v>-9.3296899999999994</v>
      </c>
      <c r="AA12" s="59">
        <f t="shared" si="8"/>
        <v>-0.15999993775039911</v>
      </c>
      <c r="AB12" s="59">
        <f t="shared" si="9"/>
        <v>0.13000000035390258</v>
      </c>
      <c r="AC12" s="59">
        <f t="shared" si="10"/>
        <v>0</v>
      </c>
      <c r="AE12" t="str">
        <f t="shared" si="11"/>
        <v>C AB0170 529883.11661 175035.50588 -9.32969 * * *</v>
      </c>
      <c r="AF12" t="str">
        <f t="shared" si="12"/>
        <v>C AB0170 529883.11661 175035.50588 * * # -9.32969</v>
      </c>
      <c r="AH12" t="str">
        <f t="shared" si="13"/>
        <v>C AB0170 529883.11661 175035.50588 -9.32969 ! ! 0.002</v>
      </c>
      <c r="AI12" t="str">
        <f t="shared" si="14"/>
        <v>C AB0170 529883.11661 175035.50588 ! ! # -9.32969</v>
      </c>
      <c r="AJ12" s="1"/>
    </row>
    <row r="13" spans="1:37" ht="15.6" x14ac:dyDescent="0.3">
      <c r="A13" t="s">
        <v>276</v>
      </c>
      <c r="B13">
        <v>529871.26654999994</v>
      </c>
      <c r="C13">
        <v>175039.1752</v>
      </c>
      <c r="E13" t="s">
        <v>276</v>
      </c>
      <c r="F13" s="2">
        <v>529871.26654999994</v>
      </c>
      <c r="G13" s="2">
        <v>175039.1752</v>
      </c>
      <c r="H13" s="1">
        <v>-9.12026</v>
      </c>
      <c r="J13" s="13">
        <f t="shared" si="2"/>
        <v>0</v>
      </c>
      <c r="K13" s="13">
        <f t="shared" si="3"/>
        <v>0</v>
      </c>
      <c r="M13" s="67" t="str">
        <f t="shared" si="4"/>
        <v>AB0180</v>
      </c>
      <c r="N13" s="19">
        <f t="shared" si="5"/>
        <v>529871.26654999994</v>
      </c>
      <c r="O13" s="19">
        <f t="shared" si="6"/>
        <v>175039.1752</v>
      </c>
      <c r="P13" s="19">
        <f t="shared" si="7"/>
        <v>-9.12026</v>
      </c>
      <c r="Q13" s="78"/>
      <c r="U13" t="s">
        <v>276</v>
      </c>
      <c r="V13">
        <v>529871.26668999996</v>
      </c>
      <c r="W13">
        <v>175039.17507999999</v>
      </c>
      <c r="X13">
        <v>-9.12026</v>
      </c>
      <c r="Y13" s="1"/>
      <c r="AA13" s="59">
        <f t="shared" si="8"/>
        <v>-0.14000001829117537</v>
      </c>
      <c r="AB13" s="59">
        <f t="shared" si="9"/>
        <v>0.12000001152046025</v>
      </c>
      <c r="AC13" s="59">
        <f t="shared" si="10"/>
        <v>0</v>
      </c>
      <c r="AE13" t="str">
        <f t="shared" si="11"/>
        <v>C AB0180 529871.26655 175039.1752 -9.12026 * * *</v>
      </c>
      <c r="AF13" t="str">
        <f t="shared" si="12"/>
        <v>C AB0180 529871.26655 175039.1752 * * # -9.12026</v>
      </c>
      <c r="AH13" t="str">
        <f t="shared" si="13"/>
        <v>C AB0180 529871.26655 175039.1752 -9.12026 ! ! 0.002</v>
      </c>
      <c r="AI13" t="str">
        <f t="shared" si="14"/>
        <v>C AB0180 529871.26655 175039.1752 ! ! # -9.12026</v>
      </c>
      <c r="AJ13" s="1"/>
    </row>
    <row r="14" spans="1:37" ht="15.6" x14ac:dyDescent="0.3">
      <c r="A14" t="s">
        <v>270</v>
      </c>
      <c r="B14">
        <v>530049.07302999997</v>
      </c>
      <c r="C14">
        <v>174985.67426</v>
      </c>
      <c r="E14" t="s">
        <v>270</v>
      </c>
      <c r="F14" s="2">
        <v>530049.07302999997</v>
      </c>
      <c r="G14" s="2">
        <v>174985.67426</v>
      </c>
      <c r="H14" s="1">
        <v>-8.7651699999999995</v>
      </c>
      <c r="J14" s="13">
        <f t="shared" si="2"/>
        <v>0</v>
      </c>
      <c r="K14" s="13">
        <f t="shared" si="3"/>
        <v>0</v>
      </c>
      <c r="M14" s="67" t="str">
        <f t="shared" si="4"/>
        <v>AB025</v>
      </c>
      <c r="N14" s="19">
        <f t="shared" si="5"/>
        <v>530049.07302999997</v>
      </c>
      <c r="O14" s="19">
        <f t="shared" si="6"/>
        <v>174985.67426</v>
      </c>
      <c r="P14" s="19">
        <f t="shared" si="7"/>
        <v>-8.7651699999999995</v>
      </c>
      <c r="Q14" s="78"/>
      <c r="U14" t="s">
        <v>270</v>
      </c>
      <c r="V14">
        <v>530049.07302999997</v>
      </c>
      <c r="W14">
        <v>174985.67426</v>
      </c>
      <c r="X14">
        <v>-8.7651699999999995</v>
      </c>
      <c r="AA14" s="59">
        <f t="shared" si="8"/>
        <v>0</v>
      </c>
      <c r="AB14" s="59">
        <f t="shared" si="9"/>
        <v>0</v>
      </c>
      <c r="AC14" s="59">
        <f t="shared" si="10"/>
        <v>0</v>
      </c>
      <c r="AE14" t="str">
        <f t="shared" si="11"/>
        <v>C AB025 530049.07303 174985.67426 -8.76517 * * *</v>
      </c>
      <c r="AF14" t="str">
        <f t="shared" si="12"/>
        <v>C AB025 530049.07303 174985.67426 * * # -8.76517</v>
      </c>
      <c r="AH14" t="str">
        <f t="shared" si="13"/>
        <v>C AB025 530049.07303 174985.67426 -8.76517 ! ! 0.002</v>
      </c>
      <c r="AI14" t="str">
        <f t="shared" si="14"/>
        <v>C AB025 530049.07303 174985.67426 ! ! # -8.76517</v>
      </c>
      <c r="AJ14" s="1"/>
    </row>
    <row r="15" spans="1:37" ht="15.6" x14ac:dyDescent="0.3">
      <c r="A15" s="2" t="s">
        <v>272</v>
      </c>
      <c r="B15" s="2">
        <v>529995.03151999996</v>
      </c>
      <c r="C15" s="2">
        <v>174991.32646000001</v>
      </c>
      <c r="E15" t="s">
        <v>272</v>
      </c>
      <c r="F15" s="2">
        <v>529995.03151999996</v>
      </c>
      <c r="G15" s="2">
        <v>174991.32646000001</v>
      </c>
      <c r="H15" s="1">
        <v>-8.9429599999999994</v>
      </c>
      <c r="J15" s="13">
        <f t="shared" si="2"/>
        <v>0</v>
      </c>
      <c r="K15" s="13">
        <f t="shared" si="3"/>
        <v>0</v>
      </c>
      <c r="M15" s="67" t="str">
        <f t="shared" si="4"/>
        <v>AB070</v>
      </c>
      <c r="N15" s="19">
        <f t="shared" si="5"/>
        <v>529995.03151999996</v>
      </c>
      <c r="O15" s="19">
        <f t="shared" si="6"/>
        <v>174991.32646000001</v>
      </c>
      <c r="P15" s="19">
        <f t="shared" si="7"/>
        <v>-8.9429599999999994</v>
      </c>
      <c r="Q15" s="78"/>
      <c r="U15" t="s">
        <v>272</v>
      </c>
      <c r="V15">
        <v>529995.03145999997</v>
      </c>
      <c r="W15">
        <v>174991.32647</v>
      </c>
      <c r="X15">
        <v>-8.9429599999999994</v>
      </c>
      <c r="AA15" s="59">
        <f t="shared" si="8"/>
        <v>5.9999991208314896E-2</v>
      </c>
      <c r="AB15" s="59">
        <f t="shared" si="9"/>
        <v>-9.9999888334423304E-3</v>
      </c>
      <c r="AC15" s="59">
        <f t="shared" si="10"/>
        <v>0</v>
      </c>
      <c r="AE15" t="str">
        <f t="shared" si="11"/>
        <v>C AB070 529995.03152 174991.32646 -8.94296 * * *</v>
      </c>
      <c r="AF15" t="str">
        <f t="shared" si="12"/>
        <v>C AB070 529995.03152 174991.32646 * * # -8.94296</v>
      </c>
      <c r="AH15" t="str">
        <f t="shared" si="13"/>
        <v>C AB070 529995.03152 174991.32646 -8.94296 ! ! 0.002</v>
      </c>
      <c r="AI15" t="str">
        <f t="shared" si="14"/>
        <v>C AB070 529995.03152 174991.32646 ! ! # -8.94296</v>
      </c>
      <c r="AJ15" s="1"/>
    </row>
    <row r="16" spans="1:37" ht="15.6" x14ac:dyDescent="0.3">
      <c r="A16" s="2" t="s">
        <v>273</v>
      </c>
      <c r="B16" s="2">
        <v>529983.51813999994</v>
      </c>
      <c r="C16" s="2">
        <v>174994.20637999999</v>
      </c>
      <c r="D16" s="76"/>
      <c r="E16" t="s">
        <v>273</v>
      </c>
      <c r="F16" s="2">
        <v>529983.51813999994</v>
      </c>
      <c r="G16" s="2">
        <v>174994.20637999999</v>
      </c>
      <c r="H16" s="1">
        <v>-9.0284600000000008</v>
      </c>
      <c r="J16" s="13">
        <f t="shared" si="2"/>
        <v>0</v>
      </c>
      <c r="K16" s="13">
        <f t="shared" si="3"/>
        <v>0</v>
      </c>
      <c r="M16" s="67" t="str">
        <f t="shared" si="4"/>
        <v>AB080</v>
      </c>
      <c r="N16" s="19">
        <f t="shared" si="5"/>
        <v>529983.51813999994</v>
      </c>
      <c r="O16" s="19">
        <f t="shared" si="6"/>
        <v>174994.20637999999</v>
      </c>
      <c r="P16" s="19">
        <f t="shared" si="7"/>
        <v>-9.0284600000000008</v>
      </c>
      <c r="Q16" s="76"/>
      <c r="U16" t="s">
        <v>273</v>
      </c>
      <c r="V16">
        <v>529983.51820000005</v>
      </c>
      <c r="W16">
        <v>174994.20637999999</v>
      </c>
      <c r="X16">
        <v>-9.0284600000000008</v>
      </c>
      <c r="AA16" s="59">
        <f t="shared" si="8"/>
        <v>-6.0000107623636723E-2</v>
      </c>
      <c r="AB16" s="59">
        <f t="shared" si="9"/>
        <v>0</v>
      </c>
      <c r="AC16" s="59">
        <f t="shared" si="10"/>
        <v>0</v>
      </c>
      <c r="AE16" t="str">
        <f t="shared" si="11"/>
        <v>C AB080 529983.51814 174994.20638 -9.02846 * * *</v>
      </c>
      <c r="AF16" t="str">
        <f t="shared" si="12"/>
        <v>C AB080 529983.51814 174994.20638 * * # -9.02846</v>
      </c>
      <c r="AH16" t="str">
        <f t="shared" si="13"/>
        <v>C AB080 529983.51814 174994.20638 -9.02846 ! ! 0.002</v>
      </c>
      <c r="AI16" t="str">
        <f t="shared" si="14"/>
        <v>C AB080 529983.51814 174994.20638 ! ! # -9.02846</v>
      </c>
      <c r="AJ16" s="1"/>
    </row>
    <row r="17" spans="1:36" ht="15.6" x14ac:dyDescent="0.3">
      <c r="A17" s="2" t="s">
        <v>269</v>
      </c>
      <c r="B17" s="2">
        <v>530068.30946999998</v>
      </c>
      <c r="C17" s="2">
        <v>174986.44164</v>
      </c>
      <c r="E17" t="s">
        <v>269</v>
      </c>
      <c r="F17" s="2">
        <v>530068.30946999998</v>
      </c>
      <c r="G17" s="2">
        <v>174986.44164</v>
      </c>
      <c r="H17" s="1">
        <v>-8.50169</v>
      </c>
      <c r="J17" s="13">
        <f t="shared" si="2"/>
        <v>0</v>
      </c>
      <c r="K17" s="13">
        <f t="shared" si="3"/>
        <v>0</v>
      </c>
      <c r="M17" s="67" t="str">
        <f t="shared" si="4"/>
        <v>AT008</v>
      </c>
      <c r="N17" s="19">
        <f t="shared" si="5"/>
        <v>530068.30946999998</v>
      </c>
      <c r="O17" s="19">
        <f t="shared" si="6"/>
        <v>174986.44164</v>
      </c>
      <c r="P17" s="19">
        <f t="shared" si="7"/>
        <v>-8.50169</v>
      </c>
      <c r="Q17" s="76"/>
      <c r="U17" t="s">
        <v>269</v>
      </c>
      <c r="V17">
        <v>530068.30946999998</v>
      </c>
      <c r="W17">
        <v>174986.44164</v>
      </c>
      <c r="X17">
        <v>-8.50169</v>
      </c>
      <c r="AA17" s="59">
        <f t="shared" si="8"/>
        <v>0</v>
      </c>
      <c r="AB17" s="59">
        <f t="shared" si="9"/>
        <v>0</v>
      </c>
      <c r="AC17" s="59">
        <f t="shared" si="10"/>
        <v>0</v>
      </c>
      <c r="AE17" t="str">
        <f t="shared" si="11"/>
        <v>C AT008 530068.30947 174986.44164 -8.50169 * * *</v>
      </c>
      <c r="AF17" t="str">
        <f t="shared" si="12"/>
        <v>C AT008 530068.30947 174986.44164 * * # -8.50169</v>
      </c>
      <c r="AH17" t="e">
        <f>IF(M17="","","C "&amp;M17&amp;" "&amp;N17&amp;" "&amp;O17&amp;" "&amp;#REF!&amp;" ! ! 0.002")</f>
        <v>#REF!</v>
      </c>
      <c r="AI17" t="e">
        <f>IF(M17="","","C "&amp;M17&amp;" "&amp;N17&amp;" "&amp;O17&amp;" ! ! # "&amp;#REF!)</f>
        <v>#REF!</v>
      </c>
      <c r="AJ17" s="1"/>
    </row>
    <row r="18" spans="1:36" ht="15.6" x14ac:dyDescent="0.3">
      <c r="A18" s="2" t="s">
        <v>249</v>
      </c>
      <c r="B18" s="2">
        <v>530148.19897000003</v>
      </c>
      <c r="C18" s="2">
        <v>174996.56677</v>
      </c>
      <c r="E18" t="s">
        <v>249</v>
      </c>
      <c r="F18" s="2">
        <v>530148.19897000003</v>
      </c>
      <c r="G18" s="2">
        <v>174996.56677</v>
      </c>
      <c r="H18" s="1">
        <v>-7.1955600000000004</v>
      </c>
      <c r="J18" s="13">
        <f t="shared" si="2"/>
        <v>0</v>
      </c>
      <c r="K18" s="13">
        <f t="shared" si="3"/>
        <v>0</v>
      </c>
      <c r="M18" s="67" t="str">
        <f t="shared" si="4"/>
        <v>BR02</v>
      </c>
      <c r="N18" s="19">
        <f t="shared" si="5"/>
        <v>530148.19897000003</v>
      </c>
      <c r="O18" s="19">
        <f t="shared" si="6"/>
        <v>174996.56677</v>
      </c>
      <c r="P18" s="19">
        <f t="shared" si="7"/>
        <v>-7.1955600000000004</v>
      </c>
      <c r="Q18" s="76"/>
      <c r="U18" t="s">
        <v>249</v>
      </c>
      <c r="V18">
        <v>530148.19897000003</v>
      </c>
      <c r="W18">
        <v>174996.56677</v>
      </c>
      <c r="X18">
        <v>-7.1955600000000004</v>
      </c>
      <c r="AA18" s="59">
        <f t="shared" si="8"/>
        <v>0</v>
      </c>
      <c r="AB18" s="59">
        <f t="shared" si="9"/>
        <v>0</v>
      </c>
      <c r="AC18" s="59">
        <f t="shared" si="10"/>
        <v>0</v>
      </c>
      <c r="AE18" t="str">
        <f t="shared" si="11"/>
        <v>C BR02 530148.19897 174996.56677 -7.19556 * * *</v>
      </c>
      <c r="AF18" t="str">
        <f t="shared" si="12"/>
        <v>C BR02 530148.19897 174996.56677 * * # -7.19556</v>
      </c>
      <c r="AH18" t="str">
        <f>IF(M18="","","C "&amp;M18&amp;" "&amp;N18&amp;" "&amp;O18&amp;" "&amp;H17&amp;" ! ! 0.002")</f>
        <v>C BR02 530148.19897 174996.56677 -8.50169 ! ! 0.002</v>
      </c>
      <c r="AI18" t="str">
        <f>IF(M18="","","C "&amp;M18&amp;" "&amp;N18&amp;" "&amp;O18&amp;" ! ! # "&amp;H17)</f>
        <v>C BR02 530148.19897 174996.56677 ! ! # -8.50169</v>
      </c>
      <c r="AJ18" s="1"/>
    </row>
    <row r="19" spans="1:36" ht="15.6" x14ac:dyDescent="0.3">
      <c r="A19" s="2" t="s">
        <v>267</v>
      </c>
      <c r="B19" s="2">
        <v>530107.93209999998</v>
      </c>
      <c r="C19" s="2">
        <v>174989.15166</v>
      </c>
      <c r="E19" s="2" t="s">
        <v>267</v>
      </c>
      <c r="F19" s="2">
        <v>530107.93209999998</v>
      </c>
      <c r="G19" s="2">
        <v>174989.15166</v>
      </c>
      <c r="H19" s="1">
        <v>-8.3401300000000003</v>
      </c>
      <c r="J19" s="13">
        <f t="shared" si="2"/>
        <v>0</v>
      </c>
      <c r="K19" s="13">
        <f t="shared" si="3"/>
        <v>0</v>
      </c>
      <c r="M19" s="67" t="str">
        <f t="shared" si="4"/>
        <v>BR04</v>
      </c>
      <c r="N19" s="19">
        <f t="shared" si="5"/>
        <v>530107.93209999998</v>
      </c>
      <c r="O19" s="19">
        <f t="shared" si="6"/>
        <v>174989.15166</v>
      </c>
      <c r="P19" s="19">
        <f t="shared" si="7"/>
        <v>-8.3401300000000003</v>
      </c>
      <c r="Q19" s="78"/>
      <c r="U19" t="s">
        <v>267</v>
      </c>
      <c r="V19">
        <v>530107.93209999998</v>
      </c>
      <c r="W19">
        <v>174989.15166</v>
      </c>
      <c r="X19">
        <v>-8.3401300000000003</v>
      </c>
      <c r="AA19" s="59">
        <f t="shared" si="8"/>
        <v>0</v>
      </c>
      <c r="AB19" s="59">
        <f t="shared" si="9"/>
        <v>0</v>
      </c>
      <c r="AC19" s="59">
        <f t="shared" si="10"/>
        <v>0</v>
      </c>
      <c r="AE19" t="str">
        <f t="shared" si="11"/>
        <v>C BR04 530107.9321 174989.15166 -8.34013 * * *</v>
      </c>
      <c r="AF19" t="str">
        <f t="shared" si="12"/>
        <v>C BR04 530107.9321 174989.15166 * * # -8.34013</v>
      </c>
      <c r="AH19" t="e">
        <f>IF(M19="","","C "&amp;M19&amp;" "&amp;N19&amp;" "&amp;O19&amp;" "&amp;#REF!&amp;" ! ! 0.002")</f>
        <v>#REF!</v>
      </c>
      <c r="AI19" t="e">
        <f>IF(M19="","","C "&amp;M19&amp;" "&amp;N19&amp;" "&amp;O19&amp;" ! ! # "&amp;#REF!)</f>
        <v>#REF!</v>
      </c>
      <c r="AJ19" s="1"/>
    </row>
    <row r="20" spans="1:36" ht="15.6" x14ac:dyDescent="0.3">
      <c r="A20" t="s">
        <v>257</v>
      </c>
      <c r="B20">
        <v>530100.11071000004</v>
      </c>
      <c r="C20">
        <v>174996.19506</v>
      </c>
      <c r="E20" t="s">
        <v>257</v>
      </c>
      <c r="F20" s="2">
        <v>530100.11071000004</v>
      </c>
      <c r="G20" s="2">
        <v>174996.19506</v>
      </c>
      <c r="H20" s="1">
        <v>24.650739999999999</v>
      </c>
      <c r="J20" s="13">
        <f t="shared" si="2"/>
        <v>0</v>
      </c>
      <c r="K20" s="13">
        <f t="shared" si="3"/>
        <v>0</v>
      </c>
      <c r="M20" s="67" t="str">
        <f t="shared" si="4"/>
        <v>KACB01</v>
      </c>
      <c r="N20" s="19">
        <f t="shared" si="5"/>
        <v>530100.11071000004</v>
      </c>
      <c r="O20" s="19">
        <f t="shared" si="6"/>
        <v>174996.19506</v>
      </c>
      <c r="P20" s="19">
        <f t="shared" si="7"/>
        <v>24.650739999999999</v>
      </c>
      <c r="Q20" s="78"/>
      <c r="U20" t="s">
        <v>257</v>
      </c>
      <c r="V20">
        <v>530100.11071000004</v>
      </c>
      <c r="W20">
        <v>174996.19506</v>
      </c>
      <c r="X20">
        <v>24.650739999999999</v>
      </c>
      <c r="AA20" s="59">
        <f t="shared" si="8"/>
        <v>0</v>
      </c>
      <c r="AB20" s="59">
        <f t="shared" si="9"/>
        <v>0</v>
      </c>
      <c r="AC20" s="59">
        <f t="shared" si="10"/>
        <v>0</v>
      </c>
      <c r="AE20" t="str">
        <f t="shared" si="11"/>
        <v>C KACB01 530100.11071 174996.19506 24.65074 * * *</v>
      </c>
      <c r="AF20" t="str">
        <f t="shared" si="12"/>
        <v>C KACB01 530100.11071 174996.19506 * * # 24.65074</v>
      </c>
      <c r="AH20" t="e">
        <f>IF(M20="","","C "&amp;M20&amp;" "&amp;N20&amp;" "&amp;O20&amp;" "&amp;#REF!&amp;" ! ! 0.002")</f>
        <v>#REF!</v>
      </c>
      <c r="AI20" t="e">
        <f>IF(M20="","","C "&amp;M20&amp;" "&amp;N20&amp;" "&amp;O20&amp;" ! ! # "&amp;#REF!)</f>
        <v>#REF!</v>
      </c>
      <c r="AJ20" s="1"/>
    </row>
    <row r="21" spans="1:36" ht="15.6" x14ac:dyDescent="0.3">
      <c r="A21" t="s">
        <v>258</v>
      </c>
      <c r="B21">
        <v>530105.72918000002</v>
      </c>
      <c r="C21">
        <v>174993.53951999999</v>
      </c>
      <c r="E21" t="s">
        <v>258</v>
      </c>
      <c r="F21" s="2">
        <v>530105.72918000002</v>
      </c>
      <c r="G21" s="2">
        <v>174993.53951999999</v>
      </c>
      <c r="H21" s="1">
        <v>24.663889999999999</v>
      </c>
      <c r="J21" s="13">
        <f t="shared" si="2"/>
        <v>0</v>
      </c>
      <c r="K21" s="13">
        <f t="shared" si="3"/>
        <v>0</v>
      </c>
      <c r="M21" s="67" t="str">
        <f t="shared" si="4"/>
        <v>KACB02</v>
      </c>
      <c r="N21" s="19">
        <f t="shared" si="5"/>
        <v>530105.72918000002</v>
      </c>
      <c r="O21" s="19">
        <f t="shared" si="6"/>
        <v>174993.53951999999</v>
      </c>
      <c r="P21" s="19">
        <f t="shared" si="7"/>
        <v>24.663889999999999</v>
      </c>
      <c r="Q21" s="78"/>
      <c r="U21" t="s">
        <v>258</v>
      </c>
      <c r="V21">
        <v>530105.72918000002</v>
      </c>
      <c r="W21">
        <v>174993.53951999999</v>
      </c>
      <c r="X21">
        <v>24.663889999999999</v>
      </c>
      <c r="AA21" s="59">
        <f t="shared" si="8"/>
        <v>0</v>
      </c>
      <c r="AB21" s="59">
        <f t="shared" si="9"/>
        <v>0</v>
      </c>
      <c r="AC21" s="59">
        <f t="shared" si="10"/>
        <v>0</v>
      </c>
      <c r="AE21" t="str">
        <f t="shared" si="11"/>
        <v>C KACB02 530105.72918 174993.53952 24.66389 * * *</v>
      </c>
      <c r="AF21" t="str">
        <f t="shared" si="12"/>
        <v>C KACB02 530105.72918 174993.53952 * * # 24.66389</v>
      </c>
      <c r="AH21" t="e">
        <f>IF(M21="","","C "&amp;M21&amp;" "&amp;N21&amp;" "&amp;O21&amp;" "&amp;#REF!&amp;" ! ! 0.002")</f>
        <v>#REF!</v>
      </c>
      <c r="AI21" t="e">
        <f>IF(M21="","","C "&amp;M21&amp;" "&amp;N21&amp;" "&amp;O21&amp;" ! ! # "&amp;#REF!)</f>
        <v>#REF!</v>
      </c>
      <c r="AJ21" s="1"/>
    </row>
    <row r="22" spans="1:36" ht="15.6" x14ac:dyDescent="0.3">
      <c r="A22" t="s">
        <v>259</v>
      </c>
      <c r="B22">
        <v>530106.21788000001</v>
      </c>
      <c r="C22">
        <v>174987.31815000001</v>
      </c>
      <c r="E22" t="s">
        <v>259</v>
      </c>
      <c r="F22" s="2">
        <v>530106.21788000001</v>
      </c>
      <c r="G22" s="2">
        <v>174987.31815000001</v>
      </c>
      <c r="H22" s="1">
        <v>24.642009999999999</v>
      </c>
      <c r="J22" s="13">
        <f t="shared" si="2"/>
        <v>0</v>
      </c>
      <c r="K22" s="13">
        <f t="shared" si="3"/>
        <v>0</v>
      </c>
      <c r="M22" s="67" t="str">
        <f t="shared" si="4"/>
        <v>KACB03</v>
      </c>
      <c r="N22" s="19">
        <f t="shared" si="5"/>
        <v>530106.21788000001</v>
      </c>
      <c r="O22" s="19">
        <f t="shared" si="6"/>
        <v>174987.31815000001</v>
      </c>
      <c r="P22" s="19">
        <f t="shared" si="7"/>
        <v>24.642009999999999</v>
      </c>
      <c r="Q22" s="78"/>
      <c r="U22" t="s">
        <v>259</v>
      </c>
      <c r="V22">
        <v>530106.21788000001</v>
      </c>
      <c r="W22">
        <v>174987.31815000001</v>
      </c>
      <c r="X22">
        <v>24.642009999999999</v>
      </c>
      <c r="AA22" s="59">
        <f t="shared" si="8"/>
        <v>0</v>
      </c>
      <c r="AB22" s="59">
        <f t="shared" si="9"/>
        <v>0</v>
      </c>
      <c r="AC22" s="59">
        <f t="shared" si="10"/>
        <v>0</v>
      </c>
      <c r="AE22" t="str">
        <f t="shared" si="11"/>
        <v>C KACB03 530106.21788 174987.31815 24.64201 * * *</v>
      </c>
      <c r="AF22" t="str">
        <f t="shared" si="12"/>
        <v>C KACB03 530106.21788 174987.31815 * * # 24.64201</v>
      </c>
      <c r="AH22" t="str">
        <f t="shared" ref="AH22:AH37" si="15">IF(M22="","","C "&amp;M22&amp;" "&amp;N22&amp;" "&amp;O22&amp;" "&amp;H18&amp;" ! ! 0.002")</f>
        <v>C KACB03 530106.21788 174987.31815 -7.19556 ! ! 0.002</v>
      </c>
      <c r="AI22" t="str">
        <f t="shared" ref="AI22:AI37" si="16">IF(M22="","","C "&amp;M22&amp;" "&amp;N22&amp;" "&amp;O22&amp;" ! ! # "&amp;H18)</f>
        <v>C KACB03 530106.21788 174987.31815 ! ! # -7.19556</v>
      </c>
      <c r="AJ22" s="1"/>
    </row>
    <row r="23" spans="1:36" ht="15.6" x14ac:dyDescent="0.3">
      <c r="A23" t="s">
        <v>260</v>
      </c>
      <c r="B23">
        <v>530101.10332999995</v>
      </c>
      <c r="C23">
        <v>174983.86992</v>
      </c>
      <c r="E23" t="s">
        <v>260</v>
      </c>
      <c r="F23" s="2">
        <v>530101.10332999995</v>
      </c>
      <c r="G23" s="2">
        <v>174983.86992</v>
      </c>
      <c r="H23" s="1">
        <v>24.63551</v>
      </c>
      <c r="I23" s="79"/>
      <c r="J23" s="13">
        <f t="shared" si="2"/>
        <v>0</v>
      </c>
      <c r="K23" s="13">
        <f t="shared" si="3"/>
        <v>0</v>
      </c>
      <c r="M23" s="67" t="str">
        <f t="shared" si="4"/>
        <v>KACB04</v>
      </c>
      <c r="N23" s="19">
        <f t="shared" si="5"/>
        <v>530101.10332999995</v>
      </c>
      <c r="O23" s="19">
        <f t="shared" si="6"/>
        <v>174983.86992</v>
      </c>
      <c r="P23" s="19">
        <f t="shared" si="7"/>
        <v>24.63551</v>
      </c>
      <c r="Q23" s="78"/>
      <c r="U23" t="s">
        <v>260</v>
      </c>
      <c r="V23" s="2">
        <v>530101.10332999995</v>
      </c>
      <c r="W23" s="2">
        <v>174983.86992</v>
      </c>
      <c r="X23">
        <v>24.63551</v>
      </c>
      <c r="AA23" s="59">
        <f t="shared" si="8"/>
        <v>0</v>
      </c>
      <c r="AB23" s="59">
        <f t="shared" si="9"/>
        <v>0</v>
      </c>
      <c r="AC23" s="59">
        <f t="shared" si="10"/>
        <v>0</v>
      </c>
      <c r="AE23" t="str">
        <f t="shared" si="11"/>
        <v>C KACB04 530101.10333 174983.86992 24.63551 * * *</v>
      </c>
      <c r="AF23" t="str">
        <f t="shared" si="12"/>
        <v>C KACB04 530101.10333 174983.86992 * * # 24.63551</v>
      </c>
      <c r="AH23" t="str">
        <f t="shared" si="15"/>
        <v>C KACB04 530101.10333 174983.86992 -8.34013 ! ! 0.002</v>
      </c>
      <c r="AI23" t="str">
        <f t="shared" si="16"/>
        <v>C KACB04 530101.10333 174983.86992 ! ! # -8.34013</v>
      </c>
      <c r="AJ23" s="1"/>
    </row>
    <row r="24" spans="1:36" ht="15.6" x14ac:dyDescent="0.3">
      <c r="A24" t="s">
        <v>261</v>
      </c>
      <c r="B24">
        <v>530101.71238000004</v>
      </c>
      <c r="C24">
        <v>174983.93681000001</v>
      </c>
      <c r="E24" t="s">
        <v>261</v>
      </c>
      <c r="F24" s="2">
        <v>530101.71238000004</v>
      </c>
      <c r="G24" s="2">
        <v>174983.93681000001</v>
      </c>
      <c r="H24" s="2">
        <v>24.62359</v>
      </c>
      <c r="J24" s="13">
        <f t="shared" si="2"/>
        <v>0</v>
      </c>
      <c r="K24" s="13">
        <f t="shared" si="3"/>
        <v>0</v>
      </c>
      <c r="M24" s="67" t="str">
        <f t="shared" si="4"/>
        <v>KACB04A</v>
      </c>
      <c r="N24" s="19">
        <f t="shared" si="5"/>
        <v>530101.71238000004</v>
      </c>
      <c r="O24" s="19">
        <f t="shared" si="6"/>
        <v>174983.93681000001</v>
      </c>
      <c r="P24" s="19">
        <f t="shared" si="7"/>
        <v>24.62359</v>
      </c>
      <c r="Q24" s="78"/>
      <c r="U24" t="s">
        <v>261</v>
      </c>
      <c r="V24" s="2">
        <v>530101.71238000004</v>
      </c>
      <c r="W24" s="2">
        <v>174983.93681000001</v>
      </c>
      <c r="X24" s="76">
        <v>24.62359</v>
      </c>
      <c r="AA24" s="59">
        <f t="shared" si="8"/>
        <v>0</v>
      </c>
      <c r="AB24" s="59">
        <f t="shared" si="9"/>
        <v>0</v>
      </c>
      <c r="AC24" s="59">
        <f t="shared" si="10"/>
        <v>0</v>
      </c>
      <c r="AE24" t="str">
        <f t="shared" si="11"/>
        <v>C KACB04A 530101.71238 174983.93681 24.62359 * * *</v>
      </c>
      <c r="AF24" t="str">
        <f t="shared" si="12"/>
        <v>C KACB04A 530101.71238 174983.93681 * * # 24.62359</v>
      </c>
      <c r="AH24" t="str">
        <f t="shared" si="15"/>
        <v>C KACB04A 530101.71238 174983.93681 24.65074 ! ! 0.002</v>
      </c>
      <c r="AI24" t="str">
        <f t="shared" si="16"/>
        <v>C KACB04A 530101.71238 174983.93681 ! ! # 24.65074</v>
      </c>
      <c r="AJ24" s="1"/>
    </row>
    <row r="25" spans="1:36" ht="15.6" x14ac:dyDescent="0.3">
      <c r="A25" t="s">
        <v>262</v>
      </c>
      <c r="B25">
        <v>530094.64521999995</v>
      </c>
      <c r="C25">
        <v>174988.48094000001</v>
      </c>
      <c r="E25" t="s">
        <v>262</v>
      </c>
      <c r="F25" s="2">
        <v>530094.64521999995</v>
      </c>
      <c r="G25" s="2">
        <v>174988.48094000001</v>
      </c>
      <c r="H25" s="2">
        <v>24.693149999999999</v>
      </c>
      <c r="J25" s="13">
        <f t="shared" si="2"/>
        <v>0</v>
      </c>
      <c r="K25" s="13">
        <f t="shared" si="3"/>
        <v>0</v>
      </c>
      <c r="M25" s="67" t="str">
        <f t="shared" si="4"/>
        <v>KACB05A</v>
      </c>
      <c r="N25" s="19">
        <f t="shared" si="5"/>
        <v>530094.64521999995</v>
      </c>
      <c r="O25" s="19">
        <f t="shared" si="6"/>
        <v>174988.48094000001</v>
      </c>
      <c r="P25" s="19">
        <f t="shared" si="7"/>
        <v>24.693149999999999</v>
      </c>
      <c r="Q25" s="78"/>
      <c r="U25" t="s">
        <v>262</v>
      </c>
      <c r="V25">
        <v>530094.64521999995</v>
      </c>
      <c r="W25">
        <v>174988.48094000001</v>
      </c>
      <c r="X25">
        <v>24.693149999999999</v>
      </c>
      <c r="AA25" s="59">
        <f t="shared" si="8"/>
        <v>0</v>
      </c>
      <c r="AB25" s="59">
        <f t="shared" si="9"/>
        <v>0</v>
      </c>
      <c r="AC25" s="59">
        <f t="shared" si="10"/>
        <v>0</v>
      </c>
      <c r="AE25" t="str">
        <f t="shared" si="11"/>
        <v>C KACB05A 530094.64522 174988.48094 24.69315 * * *</v>
      </c>
      <c r="AF25" t="str">
        <f t="shared" si="12"/>
        <v>C KACB05A 530094.64522 174988.48094 * * # 24.69315</v>
      </c>
      <c r="AH25" t="str">
        <f t="shared" si="15"/>
        <v>C KACB05A 530094.64522 174988.48094 24.66389 ! ! 0.002</v>
      </c>
      <c r="AI25" t="str">
        <f t="shared" si="16"/>
        <v>C KACB05A 530094.64522 174988.48094 ! ! # 24.66389</v>
      </c>
      <c r="AJ25" s="1"/>
    </row>
    <row r="26" spans="1:36" ht="15.6" x14ac:dyDescent="0.3">
      <c r="A26" t="s">
        <v>263</v>
      </c>
      <c r="B26">
        <v>530094.71160000004</v>
      </c>
      <c r="C26">
        <v>174988.07433</v>
      </c>
      <c r="E26" t="s">
        <v>263</v>
      </c>
      <c r="F26" s="2">
        <v>530094.71160000004</v>
      </c>
      <c r="G26" s="2">
        <v>174988.07433</v>
      </c>
      <c r="H26" s="1">
        <v>23.670580000000001</v>
      </c>
      <c r="J26" s="13">
        <f t="shared" si="2"/>
        <v>0</v>
      </c>
      <c r="K26" s="13">
        <f t="shared" si="3"/>
        <v>0</v>
      </c>
      <c r="M26" s="67" t="str">
        <f t="shared" si="4"/>
        <v>KACB05B</v>
      </c>
      <c r="N26" s="19">
        <f t="shared" si="5"/>
        <v>530094.71160000004</v>
      </c>
      <c r="O26" s="19">
        <f t="shared" si="6"/>
        <v>174988.07433</v>
      </c>
      <c r="P26" s="19">
        <f t="shared" si="7"/>
        <v>23.670580000000001</v>
      </c>
      <c r="Q26" s="78"/>
      <c r="U26" t="s">
        <v>263</v>
      </c>
      <c r="V26">
        <v>530094.71160000004</v>
      </c>
      <c r="W26">
        <v>174988.07433</v>
      </c>
      <c r="X26">
        <v>23.670580000000001</v>
      </c>
      <c r="AA26" s="59">
        <f t="shared" si="8"/>
        <v>0</v>
      </c>
      <c r="AB26" s="59">
        <f t="shared" si="9"/>
        <v>0</v>
      </c>
      <c r="AC26" s="59">
        <f t="shared" si="10"/>
        <v>0</v>
      </c>
      <c r="AE26" t="str">
        <f t="shared" si="11"/>
        <v>C KACB05B 530094.7116 174988.07433 23.67058 * * *</v>
      </c>
      <c r="AF26" t="str">
        <f t="shared" si="12"/>
        <v>C KACB05B 530094.7116 174988.07433 * * # 23.67058</v>
      </c>
      <c r="AH26" t="str">
        <f t="shared" si="15"/>
        <v>C KACB05B 530094.7116 174988.07433 24.64201 ! ! 0.002</v>
      </c>
      <c r="AI26" t="str">
        <f t="shared" si="16"/>
        <v>C KACB05B 530094.7116 174988.07433 ! ! # 24.64201</v>
      </c>
      <c r="AJ26" s="1"/>
    </row>
    <row r="27" spans="1:36" ht="15.6" x14ac:dyDescent="0.3">
      <c r="A27" t="s">
        <v>264</v>
      </c>
      <c r="B27">
        <v>530095.02902999998</v>
      </c>
      <c r="C27">
        <v>174992.71317999999</v>
      </c>
      <c r="E27" t="s">
        <v>264</v>
      </c>
      <c r="F27" s="2">
        <v>530095.02902999998</v>
      </c>
      <c r="G27" s="2">
        <v>174992.71317999999</v>
      </c>
      <c r="H27" s="1">
        <v>24.640969999999999</v>
      </c>
      <c r="J27" s="13">
        <f t="shared" si="2"/>
        <v>0</v>
      </c>
      <c r="K27" s="13">
        <f t="shared" si="3"/>
        <v>0</v>
      </c>
      <c r="M27" s="67" t="str">
        <f t="shared" si="4"/>
        <v>KACB06</v>
      </c>
      <c r="N27" s="19">
        <f t="shared" si="5"/>
        <v>530095.02902999998</v>
      </c>
      <c r="O27" s="19">
        <f t="shared" si="6"/>
        <v>174992.71317999999</v>
      </c>
      <c r="P27" s="19">
        <f t="shared" si="7"/>
        <v>24.640969999999999</v>
      </c>
      <c r="Q27" s="78"/>
      <c r="U27" t="s">
        <v>264</v>
      </c>
      <c r="V27">
        <v>530095.02902999998</v>
      </c>
      <c r="W27">
        <v>174992.71317999999</v>
      </c>
      <c r="X27">
        <v>24.640969999999999</v>
      </c>
      <c r="AA27" s="59">
        <f t="shared" si="8"/>
        <v>0</v>
      </c>
      <c r="AB27" s="59">
        <f t="shared" si="9"/>
        <v>0</v>
      </c>
      <c r="AC27" s="59">
        <f t="shared" si="10"/>
        <v>0</v>
      </c>
      <c r="AE27" t="str">
        <f t="shared" si="11"/>
        <v>C KACB06 530095.02903 174992.71318 24.64097 * * *</v>
      </c>
      <c r="AF27" t="str">
        <f t="shared" si="12"/>
        <v>C KACB06 530095.02903 174992.71318 * * # 24.64097</v>
      </c>
      <c r="AH27" t="str">
        <f t="shared" si="15"/>
        <v>C KACB06 530095.02903 174992.71318 24.63551 ! ! 0.002</v>
      </c>
      <c r="AI27" t="str">
        <f t="shared" si="16"/>
        <v>C KACB06 530095.02903 174992.71318 ! ! # 24.63551</v>
      </c>
      <c r="AJ27" s="1"/>
    </row>
    <row r="28" spans="1:36" ht="15.6" x14ac:dyDescent="0.3">
      <c r="A28" t="s">
        <v>265</v>
      </c>
      <c r="B28">
        <v>530094.53561000002</v>
      </c>
      <c r="C28">
        <v>174991.22646999999</v>
      </c>
      <c r="E28" t="s">
        <v>265</v>
      </c>
      <c r="F28" s="2">
        <v>530094.53561000002</v>
      </c>
      <c r="G28" s="2">
        <v>174991.22646999999</v>
      </c>
      <c r="H28" s="1">
        <v>24.638919999999999</v>
      </c>
      <c r="J28" s="13">
        <f t="shared" si="2"/>
        <v>0</v>
      </c>
      <c r="K28" s="13">
        <f t="shared" si="3"/>
        <v>0</v>
      </c>
      <c r="M28" s="67" t="str">
        <f t="shared" si="4"/>
        <v>KACB06A</v>
      </c>
      <c r="N28" s="19">
        <f t="shared" si="5"/>
        <v>530094.53561000002</v>
      </c>
      <c r="O28" s="19">
        <f t="shared" si="6"/>
        <v>174991.22646999999</v>
      </c>
      <c r="P28" s="19">
        <f t="shared" si="7"/>
        <v>24.638919999999999</v>
      </c>
      <c r="Q28" s="78"/>
      <c r="U28" s="76" t="s">
        <v>265</v>
      </c>
      <c r="V28" s="76">
        <v>530094.53561000002</v>
      </c>
      <c r="W28" s="76">
        <v>174991.22646999999</v>
      </c>
      <c r="X28">
        <v>24.638919999999999</v>
      </c>
      <c r="AA28" s="59">
        <f t="shared" si="8"/>
        <v>0</v>
      </c>
      <c r="AB28" s="59">
        <f t="shared" si="9"/>
        <v>0</v>
      </c>
      <c r="AC28" s="59">
        <f t="shared" si="10"/>
        <v>0</v>
      </c>
      <c r="AE28" t="str">
        <f t="shared" si="11"/>
        <v>C KACB06A 530094.53561 174991.22647 24.63892 * * *</v>
      </c>
      <c r="AF28" t="str">
        <f t="shared" si="12"/>
        <v>C KACB06A 530094.53561 174991.22647 * * # 24.63892</v>
      </c>
      <c r="AH28" t="str">
        <f t="shared" si="15"/>
        <v>C KACB06A 530094.53561 174991.22647 24.62359 ! ! 0.002</v>
      </c>
      <c r="AI28" t="str">
        <f t="shared" si="16"/>
        <v>C KACB06A 530094.53561 174991.22647 ! ! # 24.62359</v>
      </c>
      <c r="AJ28" s="1"/>
    </row>
    <row r="29" spans="1:36" ht="15.6" x14ac:dyDescent="0.3">
      <c r="A29" t="s">
        <v>243</v>
      </c>
      <c r="B29">
        <v>530100.08652000001</v>
      </c>
      <c r="C29">
        <v>174996.16110999999</v>
      </c>
      <c r="E29" t="s">
        <v>243</v>
      </c>
      <c r="F29" s="2">
        <v>530100.08652000001</v>
      </c>
      <c r="G29" s="2">
        <v>174996.16110999999</v>
      </c>
      <c r="H29" s="1">
        <v>0.91746000000000005</v>
      </c>
      <c r="J29" s="13">
        <f t="shared" si="2"/>
        <v>0</v>
      </c>
      <c r="K29" s="13">
        <f t="shared" si="3"/>
        <v>0</v>
      </c>
      <c r="M29" s="67" t="str">
        <f t="shared" si="4"/>
        <v>R2201</v>
      </c>
      <c r="N29" s="19">
        <f t="shared" si="5"/>
        <v>530100.08652000001</v>
      </c>
      <c r="O29" s="19">
        <f t="shared" si="6"/>
        <v>174996.16110999999</v>
      </c>
      <c r="P29" s="19">
        <f t="shared" si="7"/>
        <v>0.91746000000000005</v>
      </c>
      <c r="Q29" s="78"/>
      <c r="U29" t="s">
        <v>243</v>
      </c>
      <c r="V29">
        <v>530100.08652000001</v>
      </c>
      <c r="W29">
        <v>174996.16110999999</v>
      </c>
      <c r="X29">
        <v>0.91746000000000005</v>
      </c>
      <c r="AA29" s="59">
        <f t="shared" si="8"/>
        <v>0</v>
      </c>
      <c r="AB29" s="59">
        <f t="shared" si="9"/>
        <v>0</v>
      </c>
      <c r="AC29" s="59">
        <f t="shared" si="10"/>
        <v>0</v>
      </c>
      <c r="AE29" t="str">
        <f t="shared" si="11"/>
        <v>C R2201 530100.08652 174996.16111 0.91746 * * *</v>
      </c>
      <c r="AF29" t="str">
        <f t="shared" si="12"/>
        <v>C R2201 530100.08652 174996.16111 * * # 0.91746</v>
      </c>
      <c r="AH29" t="str">
        <f t="shared" si="15"/>
        <v>C R2201 530100.08652 174996.16111 24.69315 ! ! 0.002</v>
      </c>
      <c r="AI29" t="str">
        <f t="shared" si="16"/>
        <v>C R2201 530100.08652 174996.16111 ! ! # 24.69315</v>
      </c>
      <c r="AJ29" s="1"/>
    </row>
    <row r="30" spans="1:36" ht="15.6" x14ac:dyDescent="0.3">
      <c r="A30" t="s">
        <v>244</v>
      </c>
      <c r="B30">
        <v>530105.69496999995</v>
      </c>
      <c r="C30">
        <v>174993.4749</v>
      </c>
      <c r="E30" t="s">
        <v>244</v>
      </c>
      <c r="F30" s="2">
        <v>530105.69496999995</v>
      </c>
      <c r="G30" s="2">
        <v>174993.4749</v>
      </c>
      <c r="H30" s="1">
        <v>0.87936999999999999</v>
      </c>
      <c r="J30" s="13">
        <f t="shared" si="2"/>
        <v>0</v>
      </c>
      <c r="K30" s="13">
        <f t="shared" si="3"/>
        <v>0</v>
      </c>
      <c r="M30" s="67" t="str">
        <f t="shared" si="4"/>
        <v>R2202</v>
      </c>
      <c r="N30" s="19">
        <f t="shared" si="5"/>
        <v>530105.69496999995</v>
      </c>
      <c r="O30" s="19">
        <f t="shared" si="6"/>
        <v>174993.4749</v>
      </c>
      <c r="P30" s="19">
        <f t="shared" si="7"/>
        <v>0.87936999999999999</v>
      </c>
      <c r="Q30" s="78"/>
      <c r="U30" t="s">
        <v>244</v>
      </c>
      <c r="V30">
        <v>530105.69496999995</v>
      </c>
      <c r="W30">
        <v>174993.4749</v>
      </c>
      <c r="X30">
        <v>0.87936999999999999</v>
      </c>
      <c r="AA30" s="59">
        <f t="shared" si="8"/>
        <v>0</v>
      </c>
      <c r="AB30" s="59">
        <f t="shared" si="9"/>
        <v>0</v>
      </c>
      <c r="AC30" s="59">
        <f t="shared" si="10"/>
        <v>0</v>
      </c>
      <c r="AE30" t="str">
        <f t="shared" si="11"/>
        <v>C R2202 530105.69497 174993.4749 0.87937 * * *</v>
      </c>
      <c r="AF30" t="str">
        <f t="shared" si="12"/>
        <v>C R2202 530105.69497 174993.4749 * * # 0.87937</v>
      </c>
      <c r="AH30" t="str">
        <f t="shared" si="15"/>
        <v>C R2202 530105.69497 174993.4749 23.67058 ! ! 0.002</v>
      </c>
      <c r="AI30" t="str">
        <f t="shared" si="16"/>
        <v>C R2202 530105.69497 174993.4749 ! ! # 23.67058</v>
      </c>
      <c r="AJ30" s="1"/>
    </row>
    <row r="31" spans="1:36" ht="15.6" x14ac:dyDescent="0.3">
      <c r="A31" t="s">
        <v>245</v>
      </c>
      <c r="B31">
        <v>530106.22063999996</v>
      </c>
      <c r="C31">
        <v>174987.46458999999</v>
      </c>
      <c r="E31" t="s">
        <v>245</v>
      </c>
      <c r="F31" s="2">
        <v>530106.22063999996</v>
      </c>
      <c r="G31" s="2">
        <v>174987.46458999999</v>
      </c>
      <c r="H31" s="1">
        <v>0.9002</v>
      </c>
      <c r="J31" s="13">
        <f t="shared" si="2"/>
        <v>0</v>
      </c>
      <c r="K31" s="13">
        <f t="shared" si="3"/>
        <v>0</v>
      </c>
      <c r="M31" s="67" t="str">
        <f t="shared" si="4"/>
        <v>R2203</v>
      </c>
      <c r="N31" s="19">
        <f t="shared" si="5"/>
        <v>530106.22063999996</v>
      </c>
      <c r="O31" s="19">
        <f t="shared" si="6"/>
        <v>174987.46458999999</v>
      </c>
      <c r="P31" s="19">
        <f t="shared" si="7"/>
        <v>0.9002</v>
      </c>
      <c r="Q31" s="78"/>
      <c r="U31" t="s">
        <v>245</v>
      </c>
      <c r="V31">
        <v>530106.22063999996</v>
      </c>
      <c r="W31">
        <v>174987.46458999999</v>
      </c>
      <c r="X31">
        <v>0.9002</v>
      </c>
      <c r="AA31" s="59">
        <f t="shared" si="8"/>
        <v>0</v>
      </c>
      <c r="AB31" s="59">
        <f t="shared" si="9"/>
        <v>0</v>
      </c>
      <c r="AC31" s="59">
        <f t="shared" si="10"/>
        <v>0</v>
      </c>
      <c r="AE31" t="str">
        <f t="shared" si="11"/>
        <v>C R2203 530106.22064 174987.46459 0.9002 * * *</v>
      </c>
      <c r="AF31" t="str">
        <f t="shared" si="12"/>
        <v>C R2203 530106.22064 174987.46459 * * # 0.9002</v>
      </c>
      <c r="AH31" t="str">
        <f t="shared" si="15"/>
        <v>C R2203 530106.22064 174987.46459 24.64097 ! ! 0.002</v>
      </c>
      <c r="AI31" t="str">
        <f t="shared" si="16"/>
        <v>C R2203 530106.22064 174987.46459 ! ! # 24.64097</v>
      </c>
      <c r="AJ31" s="1"/>
    </row>
    <row r="32" spans="1:36" ht="15.6" x14ac:dyDescent="0.3">
      <c r="A32" t="s">
        <v>246</v>
      </c>
      <c r="B32">
        <v>530101.15229999996</v>
      </c>
      <c r="C32">
        <v>174983.91341000001</v>
      </c>
      <c r="E32" t="s">
        <v>246</v>
      </c>
      <c r="F32" s="2">
        <v>530101.15229999996</v>
      </c>
      <c r="G32" s="2">
        <v>174983.91341000001</v>
      </c>
      <c r="H32" s="1">
        <v>0.91895000000000004</v>
      </c>
      <c r="J32" s="13">
        <f t="shared" si="2"/>
        <v>0</v>
      </c>
      <c r="K32" s="13">
        <f t="shared" si="3"/>
        <v>0</v>
      </c>
      <c r="M32" s="67" t="str">
        <f t="shared" si="4"/>
        <v>R2204</v>
      </c>
      <c r="N32" s="19">
        <f t="shared" si="5"/>
        <v>530101.15229999996</v>
      </c>
      <c r="O32" s="19">
        <f t="shared" si="6"/>
        <v>174983.91341000001</v>
      </c>
      <c r="P32" s="19">
        <f t="shared" si="7"/>
        <v>0.91895000000000004</v>
      </c>
      <c r="Q32" s="78"/>
      <c r="U32" t="s">
        <v>246</v>
      </c>
      <c r="V32">
        <v>530101.15229999996</v>
      </c>
      <c r="W32">
        <v>174983.91341000001</v>
      </c>
      <c r="X32">
        <v>0.91895000000000004</v>
      </c>
      <c r="AA32" s="59">
        <f t="shared" si="8"/>
        <v>0</v>
      </c>
      <c r="AB32" s="59">
        <f t="shared" si="9"/>
        <v>0</v>
      </c>
      <c r="AC32" s="59">
        <f t="shared" si="10"/>
        <v>0</v>
      </c>
      <c r="AE32" t="str">
        <f t="shared" si="11"/>
        <v>C R2204 530101.1523 174983.91341 0.91895 * * *</v>
      </c>
      <c r="AF32" t="str">
        <f t="shared" si="12"/>
        <v>C R2204 530101.1523 174983.91341 * * # 0.91895</v>
      </c>
      <c r="AH32" t="str">
        <f t="shared" si="15"/>
        <v>C R2204 530101.1523 174983.91341 24.63892 ! ! 0.002</v>
      </c>
      <c r="AI32" t="str">
        <f t="shared" si="16"/>
        <v>C R2204 530101.1523 174983.91341 ! ! # 24.63892</v>
      </c>
      <c r="AJ32" s="1"/>
    </row>
    <row r="33" spans="1:36" ht="15.6" x14ac:dyDescent="0.3">
      <c r="A33" t="s">
        <v>247</v>
      </c>
      <c r="B33">
        <v>530095.47933999996</v>
      </c>
      <c r="C33">
        <v>174986.67322</v>
      </c>
      <c r="E33" t="s">
        <v>247</v>
      </c>
      <c r="F33" s="2">
        <v>530095.47933999996</v>
      </c>
      <c r="G33" s="2">
        <v>174986.67322</v>
      </c>
      <c r="H33" s="1">
        <v>0.9093</v>
      </c>
      <c r="J33" s="13">
        <f t="shared" si="2"/>
        <v>0</v>
      </c>
      <c r="K33" s="13">
        <f t="shared" si="3"/>
        <v>0</v>
      </c>
      <c r="M33" s="67" t="str">
        <f t="shared" si="4"/>
        <v>R2205</v>
      </c>
      <c r="N33" s="19">
        <f t="shared" si="5"/>
        <v>530095.47933999996</v>
      </c>
      <c r="O33" s="19">
        <f t="shared" si="6"/>
        <v>174986.67322</v>
      </c>
      <c r="P33" s="19">
        <f t="shared" si="7"/>
        <v>0.9093</v>
      </c>
      <c r="Q33" s="78"/>
      <c r="U33" t="s">
        <v>247</v>
      </c>
      <c r="V33">
        <v>530095.47933999996</v>
      </c>
      <c r="W33">
        <v>174986.67322</v>
      </c>
      <c r="X33">
        <v>0.9093</v>
      </c>
      <c r="AA33" s="59">
        <f t="shared" si="8"/>
        <v>0</v>
      </c>
      <c r="AB33" s="59">
        <f t="shared" si="9"/>
        <v>0</v>
      </c>
      <c r="AC33" s="59">
        <f t="shared" si="10"/>
        <v>0</v>
      </c>
      <c r="AE33" t="str">
        <f t="shared" si="11"/>
        <v>C R2205 530095.47934 174986.67322 0.9093 * * *</v>
      </c>
      <c r="AF33" t="str">
        <f t="shared" si="12"/>
        <v>C R2205 530095.47934 174986.67322 * * # 0.9093</v>
      </c>
      <c r="AH33" t="str">
        <f t="shared" si="15"/>
        <v>C R2205 530095.47934 174986.67322 0.91746 ! ! 0.002</v>
      </c>
      <c r="AI33" t="str">
        <f t="shared" si="16"/>
        <v>C R2205 530095.47934 174986.67322 ! ! # 0.91746</v>
      </c>
      <c r="AJ33" s="1"/>
    </row>
    <row r="34" spans="1:36" ht="15.6" x14ac:dyDescent="0.3">
      <c r="A34" s="2" t="s">
        <v>248</v>
      </c>
      <c r="B34" s="2">
        <v>530095.06151000003</v>
      </c>
      <c r="C34" s="2">
        <v>174992.62590000001</v>
      </c>
      <c r="E34" t="s">
        <v>248</v>
      </c>
      <c r="F34" s="2">
        <v>530095.06151000003</v>
      </c>
      <c r="G34" s="2">
        <v>174992.62590000001</v>
      </c>
      <c r="H34" s="1">
        <v>0.92168000000000005</v>
      </c>
      <c r="J34" s="13">
        <f t="shared" si="2"/>
        <v>0</v>
      </c>
      <c r="K34" s="13">
        <f t="shared" si="3"/>
        <v>0</v>
      </c>
      <c r="M34" s="67" t="str">
        <f t="shared" si="4"/>
        <v>R2206</v>
      </c>
      <c r="N34" s="19">
        <f t="shared" si="5"/>
        <v>530095.06151000003</v>
      </c>
      <c r="O34" s="19">
        <f t="shared" si="6"/>
        <v>174992.62590000001</v>
      </c>
      <c r="P34" s="19">
        <f t="shared" si="7"/>
        <v>0.92168000000000005</v>
      </c>
      <c r="Q34" s="2"/>
      <c r="U34" t="s">
        <v>248</v>
      </c>
      <c r="V34">
        <v>530095.06151000003</v>
      </c>
      <c r="W34">
        <v>174992.62590000001</v>
      </c>
      <c r="X34">
        <v>0.92168000000000005</v>
      </c>
      <c r="AA34" s="59">
        <f t="shared" si="8"/>
        <v>0</v>
      </c>
      <c r="AB34" s="59">
        <f t="shared" si="9"/>
        <v>0</v>
      </c>
      <c r="AC34" s="59">
        <f t="shared" si="10"/>
        <v>0</v>
      </c>
      <c r="AE34" t="str">
        <f t="shared" si="11"/>
        <v>C R2206 530095.06151 174992.6259 0.92168 * * *</v>
      </c>
      <c r="AF34" t="str">
        <f t="shared" si="12"/>
        <v>C R2206 530095.06151 174992.6259 * * # 0.92168</v>
      </c>
      <c r="AH34" t="str">
        <f t="shared" si="15"/>
        <v>C R2206 530095.06151 174992.6259 0.87937 ! ! 0.002</v>
      </c>
      <c r="AI34" t="str">
        <f t="shared" si="16"/>
        <v>C R2206 530095.06151 174992.6259 ! ! # 0.87937</v>
      </c>
      <c r="AJ34" s="1"/>
    </row>
    <row r="35" spans="1:36" ht="15.6" x14ac:dyDescent="0.3">
      <c r="A35" t="s">
        <v>250</v>
      </c>
      <c r="B35">
        <v>530119.76604000002</v>
      </c>
      <c r="C35">
        <v>174993.41774</v>
      </c>
      <c r="E35" t="s">
        <v>250</v>
      </c>
      <c r="F35" s="2">
        <v>530119.76604000002</v>
      </c>
      <c r="G35" s="2">
        <v>174993.41774</v>
      </c>
      <c r="H35" s="1">
        <v>-7.4656099999999999</v>
      </c>
      <c r="J35" s="13">
        <f t="shared" si="2"/>
        <v>0</v>
      </c>
      <c r="K35" s="13">
        <f t="shared" si="3"/>
        <v>0</v>
      </c>
      <c r="M35" s="67" t="str">
        <f t="shared" si="4"/>
        <v>SCL5</v>
      </c>
      <c r="N35" s="19">
        <f t="shared" si="5"/>
        <v>530119.76604000002</v>
      </c>
      <c r="O35" s="19">
        <f t="shared" si="6"/>
        <v>174993.41774</v>
      </c>
      <c r="P35" s="19">
        <f t="shared" si="7"/>
        <v>-7.4656099999999999</v>
      </c>
      <c r="Q35" s="2"/>
      <c r="U35" t="s">
        <v>250</v>
      </c>
      <c r="V35">
        <v>530119.76604000002</v>
      </c>
      <c r="W35">
        <v>174993.41774</v>
      </c>
      <c r="X35">
        <v>-7.4656099999999999</v>
      </c>
      <c r="AA35" s="59">
        <f t="shared" si="8"/>
        <v>0</v>
      </c>
      <c r="AB35" s="59">
        <f t="shared" si="9"/>
        <v>0</v>
      </c>
      <c r="AC35" s="59">
        <f t="shared" si="10"/>
        <v>0</v>
      </c>
      <c r="AE35" t="str">
        <f t="shared" si="11"/>
        <v>C SCL5 530119.76604 174993.41774 -7.46561 * * *</v>
      </c>
      <c r="AF35" t="str">
        <f t="shared" si="12"/>
        <v>C SCL5 530119.76604 174993.41774 * * # -7.46561</v>
      </c>
      <c r="AH35" t="str">
        <f t="shared" si="15"/>
        <v>C SCL5 530119.76604 174993.41774 0.9002 ! ! 0.002</v>
      </c>
      <c r="AI35" t="str">
        <f t="shared" si="16"/>
        <v>C SCL5 530119.76604 174993.41774 ! ! # 0.9002</v>
      </c>
      <c r="AJ35" s="1"/>
    </row>
    <row r="36" spans="1:36" ht="15.6" x14ac:dyDescent="0.3">
      <c r="A36" t="s">
        <v>251</v>
      </c>
      <c r="B36">
        <v>530119.61418000003</v>
      </c>
      <c r="C36">
        <v>174990.10209999999</v>
      </c>
      <c r="E36" t="s">
        <v>251</v>
      </c>
      <c r="F36" s="2">
        <v>530119.61418000003</v>
      </c>
      <c r="G36" s="2">
        <v>174990.10209999999</v>
      </c>
      <c r="H36" s="1">
        <v>-7.1253299999999999</v>
      </c>
      <c r="J36" s="13">
        <f t="shared" si="2"/>
        <v>0</v>
      </c>
      <c r="K36" s="13">
        <f t="shared" si="3"/>
        <v>0</v>
      </c>
      <c r="M36" s="67" t="str">
        <f t="shared" si="4"/>
        <v>SCL6</v>
      </c>
      <c r="N36" s="19">
        <f t="shared" si="5"/>
        <v>530119.61418000003</v>
      </c>
      <c r="O36" s="19">
        <f t="shared" si="6"/>
        <v>174990.10209999999</v>
      </c>
      <c r="P36" s="19">
        <f t="shared" si="7"/>
        <v>-7.1253299999999999</v>
      </c>
      <c r="U36" t="s">
        <v>251</v>
      </c>
      <c r="V36">
        <v>530119.61418000003</v>
      </c>
      <c r="W36">
        <v>174990.10209999999</v>
      </c>
      <c r="X36">
        <v>-7.1253299999999999</v>
      </c>
      <c r="AA36" s="59">
        <f t="shared" si="8"/>
        <v>0</v>
      </c>
      <c r="AB36" s="59">
        <f t="shared" si="9"/>
        <v>0</v>
      </c>
      <c r="AC36" s="59">
        <f t="shared" si="10"/>
        <v>0</v>
      </c>
      <c r="AE36" t="str">
        <f t="shared" si="11"/>
        <v>C SCL6 530119.61418 174990.1021 -7.12533 * * *</v>
      </c>
      <c r="AF36" t="str">
        <f t="shared" si="12"/>
        <v>C SCL6 530119.61418 174990.1021 * * # -7.12533</v>
      </c>
      <c r="AH36" t="str">
        <f t="shared" si="15"/>
        <v>C SCL6 530119.61418 174990.1021 0.91895 ! ! 0.002</v>
      </c>
      <c r="AI36" t="str">
        <f t="shared" si="16"/>
        <v>C SCL6 530119.61418 174990.1021 ! ! # 0.91895</v>
      </c>
      <c r="AJ36" s="1"/>
    </row>
    <row r="37" spans="1:36" ht="15.6" x14ac:dyDescent="0.3">
      <c r="A37" t="s">
        <v>266</v>
      </c>
      <c r="B37">
        <v>530147.54601000005</v>
      </c>
      <c r="C37">
        <v>174994.35769</v>
      </c>
      <c r="E37" t="s">
        <v>266</v>
      </c>
      <c r="F37" s="2">
        <v>530147.54601000005</v>
      </c>
      <c r="G37" s="2">
        <v>174994.35769</v>
      </c>
      <c r="H37" s="1">
        <v>-7.1430100000000003</v>
      </c>
      <c r="J37" s="13">
        <f t="shared" si="2"/>
        <v>0</v>
      </c>
      <c r="K37" s="13">
        <f t="shared" si="3"/>
        <v>0</v>
      </c>
      <c r="M37" s="67" t="str">
        <f t="shared" si="4"/>
        <v>SCL8</v>
      </c>
      <c r="N37" s="19">
        <f t="shared" si="5"/>
        <v>530147.54601000005</v>
      </c>
      <c r="O37" s="19">
        <f t="shared" si="6"/>
        <v>174994.35769</v>
      </c>
      <c r="P37" s="19">
        <f t="shared" si="7"/>
        <v>-7.1430100000000003</v>
      </c>
      <c r="U37" t="s">
        <v>266</v>
      </c>
      <c r="V37">
        <v>530147.54601000005</v>
      </c>
      <c r="W37">
        <v>174994.35769</v>
      </c>
      <c r="X37">
        <v>-7.1430100000000003</v>
      </c>
      <c r="AA37" s="59">
        <f t="shared" si="8"/>
        <v>0</v>
      </c>
      <c r="AB37" s="59">
        <f t="shared" si="9"/>
        <v>0</v>
      </c>
      <c r="AC37" s="59">
        <f t="shared" si="10"/>
        <v>0</v>
      </c>
      <c r="AE37" t="str">
        <f t="shared" si="11"/>
        <v>C SCL8 530147.54601 174994.35769 -7.14301 * * *</v>
      </c>
      <c r="AF37" t="str">
        <f t="shared" si="12"/>
        <v>C SCL8 530147.54601 174994.35769 * * # -7.14301</v>
      </c>
      <c r="AH37" t="str">
        <f t="shared" si="15"/>
        <v>C SCL8 530147.54601 174994.35769 0.9093 ! ! 0.002</v>
      </c>
      <c r="AI37" t="str">
        <f t="shared" si="16"/>
        <v>C SCL8 530147.54601 174994.35769 ! ! # 0.9093</v>
      </c>
      <c r="AJ37" s="1"/>
    </row>
    <row r="38" spans="1:36" ht="15.6" x14ac:dyDescent="0.3">
      <c r="A38" s="2" t="s">
        <v>277</v>
      </c>
      <c r="B38" s="2">
        <v>529811.89130999998</v>
      </c>
      <c r="C38" s="2">
        <v>175047.73942</v>
      </c>
      <c r="E38" s="2" t="s">
        <v>277</v>
      </c>
      <c r="F38" s="2">
        <v>529811.89130999998</v>
      </c>
      <c r="G38" s="2">
        <v>175047.73942</v>
      </c>
      <c r="H38" s="1">
        <v>-9.5240600000000004</v>
      </c>
      <c r="J38" s="13">
        <f t="shared" ref="J38:J40" si="17">(B38-F38)*1000</f>
        <v>0</v>
      </c>
      <c r="K38" s="13">
        <f t="shared" ref="K38:K40" si="18">(C38-G38)*1000</f>
        <v>0</v>
      </c>
      <c r="M38" s="67" t="str">
        <f t="shared" ref="M38:M40" si="19">A38</f>
        <v>AB0230</v>
      </c>
      <c r="N38" s="19">
        <f t="shared" ref="N38:N40" si="20">B38</f>
        <v>529811.89130999998</v>
      </c>
      <c r="O38" s="19">
        <f t="shared" ref="O38:O40" si="21">C38</f>
        <v>175047.73942</v>
      </c>
      <c r="P38" s="19">
        <f t="shared" ref="P38:P40" si="22">H38</f>
        <v>-9.5240600000000004</v>
      </c>
      <c r="U38" t="s">
        <v>277</v>
      </c>
      <c r="V38">
        <v>529811.89107999997</v>
      </c>
      <c r="W38">
        <v>175047.73960999999</v>
      </c>
      <c r="X38">
        <v>-9.5240600000000004</v>
      </c>
      <c r="AA38" s="59">
        <f t="shared" si="8"/>
        <v>0.23000000510364771</v>
      </c>
      <c r="AB38" s="59">
        <f t="shared" si="9"/>
        <v>-0.18999999156221747</v>
      </c>
      <c r="AC38" s="59">
        <f t="shared" si="10"/>
        <v>0</v>
      </c>
      <c r="AE38" t="str">
        <f t="shared" ref="AE38:AE42" si="23">IF(M38="","","C "&amp;M38&amp;" "&amp;N38&amp;" "&amp;O38&amp;" "&amp;H38&amp;" * * *")</f>
        <v>C AB0230 529811.89131 175047.73942 -9.52406 * * *</v>
      </c>
      <c r="AF38" t="str">
        <f t="shared" ref="AF38:AF42" si="24">IF(M38="","","C "&amp;M38&amp;" "&amp;N38&amp;" "&amp;O38&amp;" * * # "&amp;H38)</f>
        <v>C AB0230 529811.89131 175047.73942 * * # -9.52406</v>
      </c>
      <c r="AJ38" s="1"/>
    </row>
    <row r="39" spans="1:36" ht="15.6" x14ac:dyDescent="0.3">
      <c r="A39" s="2" t="s">
        <v>280</v>
      </c>
      <c r="B39" s="2">
        <v>529779.46288999997</v>
      </c>
      <c r="C39" s="2">
        <v>175050.77468999999</v>
      </c>
      <c r="E39" t="s">
        <v>280</v>
      </c>
      <c r="F39" s="2">
        <v>529779.46288999997</v>
      </c>
      <c r="G39" s="2">
        <v>175050.77468999999</v>
      </c>
      <c r="H39" s="1">
        <v>-9.5240600000000004</v>
      </c>
      <c r="J39" s="13">
        <f t="shared" si="17"/>
        <v>0</v>
      </c>
      <c r="K39" s="13">
        <f t="shared" si="18"/>
        <v>0</v>
      </c>
      <c r="M39" s="67" t="str">
        <f t="shared" si="19"/>
        <v>AB0257</v>
      </c>
      <c r="N39" s="19">
        <f t="shared" si="20"/>
        <v>529779.46288999997</v>
      </c>
      <c r="O39" s="19">
        <f t="shared" si="21"/>
        <v>175050.77468999999</v>
      </c>
      <c r="P39" s="19">
        <f t="shared" si="22"/>
        <v>-9.5240600000000004</v>
      </c>
      <c r="AA39" s="59"/>
      <c r="AB39" s="59"/>
      <c r="AC39" s="59"/>
      <c r="AE39" t="str">
        <f t="shared" si="23"/>
        <v>C AB0257 529779.46289 175050.77469 -9.52406 * * *</v>
      </c>
      <c r="AF39" t="str">
        <f t="shared" si="24"/>
        <v>C AB0257 529779.46289 175050.77469 * * # -9.52406</v>
      </c>
      <c r="AJ39" s="1"/>
    </row>
    <row r="40" spans="1:36" ht="15.6" x14ac:dyDescent="0.3">
      <c r="A40" s="2" t="s">
        <v>281</v>
      </c>
      <c r="B40" s="2">
        <v>529767.80490999995</v>
      </c>
      <c r="C40" s="2">
        <v>175053.74840000001</v>
      </c>
      <c r="E40" t="s">
        <v>281</v>
      </c>
      <c r="F40" s="2">
        <v>529767.80490999995</v>
      </c>
      <c r="G40" s="2">
        <v>175053.74840000001</v>
      </c>
      <c r="H40" s="1">
        <v>-9.5240600000000004</v>
      </c>
      <c r="J40" s="13">
        <f t="shared" si="17"/>
        <v>0</v>
      </c>
      <c r="K40" s="13">
        <f t="shared" si="18"/>
        <v>0</v>
      </c>
      <c r="M40" s="67" t="str">
        <f t="shared" si="19"/>
        <v>AB0267</v>
      </c>
      <c r="N40" s="19">
        <f t="shared" si="20"/>
        <v>529767.80490999995</v>
      </c>
      <c r="O40" s="19">
        <f t="shared" si="21"/>
        <v>175053.74840000001</v>
      </c>
      <c r="P40" s="19">
        <f t="shared" si="22"/>
        <v>-9.5240600000000004</v>
      </c>
      <c r="AA40" s="59"/>
      <c r="AB40" s="59"/>
      <c r="AC40" s="59"/>
      <c r="AE40" t="str">
        <f t="shared" si="23"/>
        <v>C AB0267 529767.80491 175053.7484 -9.52406 * * *</v>
      </c>
      <c r="AF40" t="str">
        <f t="shared" si="24"/>
        <v>C AB0267 529767.80491 175053.7484 * * # -9.52406</v>
      </c>
      <c r="AJ40" s="1"/>
    </row>
    <row r="41" spans="1:36" s="76" customFormat="1" ht="15.6" x14ac:dyDescent="0.3">
      <c r="A41"/>
      <c r="B41"/>
      <c r="C41"/>
      <c r="D41"/>
      <c r="I41" s="1"/>
      <c r="J41" s="13"/>
      <c r="K41" s="13"/>
      <c r="M41" s="67"/>
      <c r="N41" s="19"/>
      <c r="O41" s="19"/>
      <c r="P41" s="19"/>
      <c r="U41"/>
      <c r="V41"/>
      <c r="W41"/>
      <c r="X41"/>
      <c r="Y41"/>
      <c r="AA41" s="59"/>
      <c r="AB41" s="59"/>
      <c r="AC41" s="59"/>
      <c r="AD41" s="43"/>
      <c r="AE41" t="str">
        <f t="shared" si="23"/>
        <v/>
      </c>
      <c r="AF41" t="str">
        <f t="shared" si="24"/>
        <v/>
      </c>
      <c r="AG41" s="42"/>
      <c r="AH41"/>
      <c r="AI41"/>
      <c r="AJ41" s="1"/>
    </row>
    <row r="42" spans="1:36" ht="15.6" x14ac:dyDescent="0.3">
      <c r="A42"/>
      <c r="B42"/>
      <c r="C42"/>
      <c r="J42" s="13"/>
      <c r="K42" s="13"/>
      <c r="M42" s="67"/>
      <c r="N42" s="19"/>
      <c r="O42" s="19"/>
      <c r="P42" s="19"/>
      <c r="AA42" s="59"/>
      <c r="AB42" s="59"/>
      <c r="AC42" s="59"/>
      <c r="AE42" t="str">
        <f t="shared" si="23"/>
        <v/>
      </c>
      <c r="AF42" t="str">
        <f t="shared" si="24"/>
        <v/>
      </c>
      <c r="AJ42" s="1"/>
    </row>
    <row r="43" spans="1:36" ht="15.6" x14ac:dyDescent="0.3">
      <c r="A43"/>
      <c r="B43"/>
      <c r="C43"/>
      <c r="E43" s="2"/>
      <c r="J43" s="13"/>
      <c r="K43" s="13"/>
      <c r="M43" s="67"/>
      <c r="N43" s="19"/>
      <c r="O43" s="19"/>
      <c r="P43" s="19"/>
      <c r="AA43" s="59"/>
      <c r="AB43" s="59"/>
      <c r="AC43" s="59"/>
      <c r="AJ43" s="1"/>
    </row>
    <row r="44" spans="1:36" ht="15.6" x14ac:dyDescent="0.3">
      <c r="A44"/>
      <c r="B44"/>
      <c r="C44"/>
      <c r="J44" s="13"/>
      <c r="K44" s="13"/>
      <c r="M44" s="67"/>
      <c r="N44" s="19"/>
      <c r="O44" s="19"/>
      <c r="P44" s="19"/>
      <c r="AA44" s="59"/>
      <c r="AB44" s="59"/>
      <c r="AC44" s="59"/>
      <c r="AJ44" s="1"/>
    </row>
    <row r="45" spans="1:36" ht="15.6" x14ac:dyDescent="0.3">
      <c r="J45" s="13"/>
      <c r="K45" s="13"/>
      <c r="M45" s="67"/>
      <c r="N45" s="19"/>
      <c r="O45" s="19"/>
      <c r="P45" s="19"/>
      <c r="AA45" s="59"/>
      <c r="AB45" s="59"/>
      <c r="AC45" s="59"/>
      <c r="AE45" t="str">
        <f t="shared" ref="AE45:AE61" si="25">IF(M45="","","C "&amp;M45&amp;" "&amp;N45&amp;" "&amp;O45&amp;" "&amp;H45&amp;" * * *")</f>
        <v/>
      </c>
      <c r="AF45" t="str">
        <f t="shared" ref="AF45:AF61" si="26">IF(M45="","","C "&amp;M45&amp;" "&amp;N45&amp;" "&amp;O45&amp;" * * # "&amp;H45)</f>
        <v/>
      </c>
      <c r="AH45" t="str">
        <f t="shared" si="13"/>
        <v/>
      </c>
      <c r="AI45" t="str">
        <f t="shared" si="14"/>
        <v/>
      </c>
      <c r="AJ45" s="1"/>
    </row>
    <row r="46" spans="1:36" ht="15.6" x14ac:dyDescent="0.3">
      <c r="J46" s="13"/>
      <c r="K46" s="13"/>
      <c r="M46" s="67"/>
      <c r="N46" s="19"/>
      <c r="O46" s="19"/>
      <c r="P46" s="19"/>
      <c r="AA46" s="59"/>
      <c r="AB46" s="59"/>
      <c r="AC46" s="59"/>
      <c r="AE46" t="str">
        <f t="shared" si="25"/>
        <v/>
      </c>
      <c r="AF46" t="str">
        <f t="shared" si="26"/>
        <v/>
      </c>
      <c r="AH46" t="str">
        <f t="shared" si="13"/>
        <v/>
      </c>
      <c r="AI46" t="str">
        <f t="shared" si="14"/>
        <v/>
      </c>
      <c r="AJ46" s="1"/>
    </row>
    <row r="47" spans="1:36" ht="15.6" x14ac:dyDescent="0.3">
      <c r="J47" s="13"/>
      <c r="K47" s="13"/>
      <c r="M47" s="67"/>
      <c r="N47" s="19"/>
      <c r="O47" s="19"/>
      <c r="P47" s="19"/>
      <c r="AA47" s="59"/>
      <c r="AB47" s="59"/>
      <c r="AC47" s="59"/>
      <c r="AE47" t="str">
        <f t="shared" si="25"/>
        <v/>
      </c>
      <c r="AF47" t="str">
        <f t="shared" si="26"/>
        <v/>
      </c>
      <c r="AH47" t="str">
        <f t="shared" si="13"/>
        <v/>
      </c>
      <c r="AI47" t="str">
        <f t="shared" si="14"/>
        <v/>
      </c>
      <c r="AJ47" s="1"/>
    </row>
    <row r="48" spans="1:36" ht="15.6" x14ac:dyDescent="0.3">
      <c r="A48"/>
      <c r="B48"/>
      <c r="C48"/>
      <c r="J48" s="13"/>
      <c r="K48" s="13"/>
      <c r="M48" s="67"/>
      <c r="N48" s="19"/>
      <c r="O48" s="19"/>
      <c r="P48" s="19"/>
      <c r="AA48" s="59"/>
      <c r="AB48" s="59"/>
      <c r="AC48" s="59"/>
      <c r="AE48" t="str">
        <f t="shared" si="25"/>
        <v/>
      </c>
      <c r="AF48" t="str">
        <f t="shared" si="26"/>
        <v/>
      </c>
      <c r="AH48" t="str">
        <f t="shared" si="13"/>
        <v/>
      </c>
      <c r="AI48" t="str">
        <f t="shared" si="14"/>
        <v/>
      </c>
    </row>
    <row r="49" spans="1:35" ht="15.6" x14ac:dyDescent="0.3">
      <c r="A49"/>
      <c r="B49"/>
      <c r="C49"/>
      <c r="J49" s="13"/>
      <c r="K49" s="13"/>
      <c r="M49" s="67"/>
      <c r="N49" s="19"/>
      <c r="O49" s="19"/>
      <c r="P49" s="19"/>
      <c r="AA49" s="59"/>
      <c r="AB49" s="59"/>
      <c r="AC49" s="59"/>
      <c r="AE49" t="str">
        <f t="shared" si="25"/>
        <v/>
      </c>
      <c r="AF49" t="str">
        <f t="shared" si="26"/>
        <v/>
      </c>
      <c r="AH49" t="str">
        <f>IF(M49="","","C "&amp;M49&amp;" "&amp;N49&amp;" "&amp;O49&amp;" "&amp;H49&amp;" ! ! 0.002")</f>
        <v/>
      </c>
      <c r="AI49" t="str">
        <f t="shared" si="14"/>
        <v/>
      </c>
    </row>
    <row r="50" spans="1:35" ht="15.6" x14ac:dyDescent="0.3">
      <c r="H50" s="2"/>
      <c r="J50" s="13"/>
      <c r="K50" s="13"/>
      <c r="M50" s="67"/>
      <c r="N50" s="19"/>
      <c r="O50" s="19"/>
      <c r="P50" s="19"/>
      <c r="AA50" s="59"/>
      <c r="AB50" s="59"/>
      <c r="AC50" s="59"/>
      <c r="AE50" t="str">
        <f t="shared" si="25"/>
        <v/>
      </c>
      <c r="AF50" t="str">
        <f t="shared" si="26"/>
        <v/>
      </c>
      <c r="AH50" t="str">
        <f t="shared" si="13"/>
        <v/>
      </c>
      <c r="AI50" t="str">
        <f t="shared" si="14"/>
        <v/>
      </c>
    </row>
    <row r="51" spans="1:35" ht="15.6" x14ac:dyDescent="0.3">
      <c r="J51" s="13"/>
      <c r="K51" s="13"/>
      <c r="M51" s="67"/>
      <c r="N51" s="19"/>
      <c r="O51" s="19"/>
      <c r="P51" s="19"/>
      <c r="AA51" s="59"/>
      <c r="AB51" s="59"/>
      <c r="AC51" s="59"/>
      <c r="AE51" t="str">
        <f t="shared" si="25"/>
        <v/>
      </c>
      <c r="AF51" t="str">
        <f t="shared" si="26"/>
        <v/>
      </c>
      <c r="AH51" t="str">
        <f t="shared" si="13"/>
        <v/>
      </c>
      <c r="AI51" t="str">
        <f t="shared" si="14"/>
        <v/>
      </c>
    </row>
    <row r="52" spans="1:35" ht="15.6" x14ac:dyDescent="0.3">
      <c r="A52"/>
      <c r="B52"/>
      <c r="C52"/>
      <c r="J52" s="13"/>
      <c r="K52" s="13"/>
      <c r="M52" s="67"/>
      <c r="N52" s="19"/>
      <c r="O52" s="19"/>
      <c r="P52" s="19"/>
      <c r="AA52" s="59"/>
      <c r="AB52" s="59"/>
      <c r="AC52" s="59"/>
      <c r="AE52" t="str">
        <f t="shared" si="25"/>
        <v/>
      </c>
      <c r="AF52" t="str">
        <f t="shared" si="26"/>
        <v/>
      </c>
      <c r="AH52" t="str">
        <f t="shared" si="13"/>
        <v/>
      </c>
      <c r="AI52" t="str">
        <f t="shared" si="14"/>
        <v/>
      </c>
    </row>
    <row r="53" spans="1:35" ht="15.6" x14ac:dyDescent="0.3">
      <c r="A53"/>
      <c r="B53"/>
      <c r="C53"/>
      <c r="J53" s="13"/>
      <c r="K53" s="13"/>
      <c r="M53" s="67"/>
      <c r="N53" s="19"/>
      <c r="O53" s="19"/>
      <c r="P53" s="19"/>
      <c r="AA53" s="59"/>
      <c r="AB53" s="59"/>
      <c r="AC53" s="59"/>
      <c r="AE53" t="str">
        <f t="shared" si="25"/>
        <v/>
      </c>
      <c r="AF53" t="str">
        <f t="shared" si="26"/>
        <v/>
      </c>
      <c r="AH53" t="str">
        <f t="shared" si="13"/>
        <v/>
      </c>
      <c r="AI53" t="str">
        <f t="shared" si="14"/>
        <v/>
      </c>
    </row>
    <row r="54" spans="1:35" ht="15.6" x14ac:dyDescent="0.3">
      <c r="A54"/>
      <c r="B54"/>
      <c r="C54"/>
      <c r="H54" s="2"/>
      <c r="J54" s="13"/>
      <c r="K54" s="13"/>
      <c r="M54" s="67"/>
      <c r="N54" s="19"/>
      <c r="O54" s="19"/>
      <c r="P54" s="19"/>
      <c r="AA54" s="59"/>
      <c r="AB54" s="59"/>
      <c r="AC54" s="59"/>
      <c r="AE54" t="str">
        <f t="shared" si="25"/>
        <v/>
      </c>
      <c r="AF54" t="str">
        <f t="shared" si="26"/>
        <v/>
      </c>
      <c r="AH54" t="str">
        <f t="shared" si="13"/>
        <v/>
      </c>
      <c r="AI54" t="str">
        <f t="shared" si="14"/>
        <v/>
      </c>
    </row>
    <row r="55" spans="1:35" ht="15.6" x14ac:dyDescent="0.3">
      <c r="A55"/>
      <c r="B55"/>
      <c r="C55"/>
      <c r="J55" s="13"/>
      <c r="K55" s="13"/>
      <c r="M55" s="67"/>
      <c r="N55" s="19"/>
      <c r="O55" s="19"/>
      <c r="P55" s="19"/>
      <c r="AA55" s="59"/>
      <c r="AB55" s="59"/>
      <c r="AC55" s="59"/>
      <c r="AE55" t="str">
        <f>IF(M55="","","C "&amp;M55&amp;" "&amp;N55&amp;" "&amp;O55&amp;" "&amp;H55&amp;" * * *")</f>
        <v/>
      </c>
      <c r="AF55" t="str">
        <f t="shared" si="26"/>
        <v/>
      </c>
      <c r="AH55" t="str">
        <f t="shared" si="13"/>
        <v/>
      </c>
      <c r="AI55" t="str">
        <f t="shared" si="14"/>
        <v/>
      </c>
    </row>
    <row r="56" spans="1:35" ht="15.6" x14ac:dyDescent="0.3">
      <c r="A56"/>
      <c r="B56"/>
      <c r="C56"/>
      <c r="J56" s="13"/>
      <c r="K56" s="13"/>
      <c r="M56" s="67"/>
      <c r="N56" s="19"/>
      <c r="O56" s="19"/>
      <c r="P56" s="19"/>
      <c r="AA56" s="59"/>
      <c r="AB56" s="59"/>
      <c r="AC56" s="59"/>
      <c r="AE56" t="str">
        <f t="shared" si="25"/>
        <v/>
      </c>
      <c r="AF56" t="str">
        <f t="shared" si="26"/>
        <v/>
      </c>
      <c r="AH56" t="str">
        <f t="shared" si="13"/>
        <v/>
      </c>
      <c r="AI56" t="str">
        <f t="shared" si="14"/>
        <v/>
      </c>
    </row>
    <row r="57" spans="1:35" ht="15.6" x14ac:dyDescent="0.3">
      <c r="J57" s="13"/>
      <c r="K57" s="13"/>
      <c r="M57" s="67"/>
      <c r="N57" s="19"/>
      <c r="O57" s="19"/>
      <c r="P57" s="19"/>
      <c r="Y57" s="76"/>
      <c r="AA57" s="59"/>
      <c r="AB57" s="59"/>
      <c r="AC57" s="59"/>
      <c r="AE57" t="str">
        <f t="shared" si="25"/>
        <v/>
      </c>
      <c r="AF57" t="str">
        <f t="shared" si="26"/>
        <v/>
      </c>
      <c r="AH57" t="str">
        <f t="shared" si="13"/>
        <v/>
      </c>
      <c r="AI57" t="str">
        <f t="shared" si="14"/>
        <v/>
      </c>
    </row>
    <row r="58" spans="1:35" ht="15.6" x14ac:dyDescent="0.3">
      <c r="A58"/>
      <c r="B58"/>
      <c r="C58"/>
      <c r="J58" s="13"/>
      <c r="K58" s="13"/>
      <c r="M58" s="67"/>
      <c r="N58" s="19"/>
      <c r="O58" s="19"/>
      <c r="P58" s="19"/>
      <c r="AA58" s="59"/>
      <c r="AB58" s="59"/>
      <c r="AC58" s="59"/>
      <c r="AE58" t="str">
        <f t="shared" si="25"/>
        <v/>
      </c>
      <c r="AF58" t="str">
        <f t="shared" si="26"/>
        <v/>
      </c>
      <c r="AH58" t="str">
        <f t="shared" si="13"/>
        <v/>
      </c>
      <c r="AI58" t="str">
        <f t="shared" si="14"/>
        <v/>
      </c>
    </row>
    <row r="59" spans="1:35" ht="15.6" x14ac:dyDescent="0.3">
      <c r="J59" s="13"/>
      <c r="K59" s="13"/>
      <c r="M59" s="67"/>
      <c r="N59" s="19"/>
      <c r="O59" s="19"/>
      <c r="P59" s="19"/>
      <c r="AA59" s="59"/>
      <c r="AB59" s="59"/>
      <c r="AC59" s="59"/>
      <c r="AE59" t="str">
        <f t="shared" si="25"/>
        <v/>
      </c>
      <c r="AF59" t="str">
        <f t="shared" si="26"/>
        <v/>
      </c>
      <c r="AH59" t="str">
        <f t="shared" si="13"/>
        <v/>
      </c>
      <c r="AI59" t="str">
        <f>IF(M59="","","C "&amp;M59&amp;" "&amp;N59&amp;" "&amp;O59&amp;" ! ! # "&amp;H59)</f>
        <v/>
      </c>
    </row>
    <row r="60" spans="1:35" ht="15.6" x14ac:dyDescent="0.3">
      <c r="D60" s="76"/>
      <c r="J60" s="13"/>
      <c r="K60" s="13"/>
      <c r="M60" s="67"/>
      <c r="N60" s="19"/>
      <c r="O60" s="19"/>
      <c r="P60" s="19"/>
      <c r="AA60" s="59"/>
      <c r="AB60" s="59"/>
      <c r="AC60" s="59"/>
      <c r="AE60" t="str">
        <f t="shared" si="25"/>
        <v/>
      </c>
      <c r="AF60" t="str">
        <f t="shared" si="26"/>
        <v/>
      </c>
      <c r="AH60" t="str">
        <f t="shared" si="13"/>
        <v/>
      </c>
      <c r="AI60" t="str">
        <f t="shared" si="14"/>
        <v/>
      </c>
    </row>
    <row r="61" spans="1:35" ht="15.6" x14ac:dyDescent="0.3">
      <c r="J61" s="13"/>
      <c r="K61" s="13"/>
      <c r="M61" s="67"/>
      <c r="N61" s="19"/>
      <c r="O61" s="19"/>
      <c r="P61" s="19"/>
      <c r="AA61" s="59"/>
      <c r="AB61" s="59"/>
      <c r="AC61" s="59"/>
      <c r="AE61" t="str">
        <f t="shared" si="25"/>
        <v/>
      </c>
      <c r="AF61" t="str">
        <f t="shared" si="26"/>
        <v/>
      </c>
      <c r="AH61" t="str">
        <f t="shared" si="13"/>
        <v/>
      </c>
      <c r="AI61" t="str">
        <f t="shared" si="14"/>
        <v/>
      </c>
    </row>
    <row r="62" spans="1:35" x14ac:dyDescent="0.25">
      <c r="J62" s="13"/>
      <c r="K62" s="13"/>
      <c r="L62" s="1"/>
      <c r="M62" s="1"/>
      <c r="N62" s="1"/>
      <c r="O62" s="1"/>
      <c r="P62" s="1"/>
      <c r="Q62" s="1"/>
      <c r="R62" s="1"/>
      <c r="AA62" s="59"/>
      <c r="AB62" s="59"/>
      <c r="AC62" s="59"/>
      <c r="AE62" t="str">
        <f>IF(M62="","","C "&amp;M62&amp;" "&amp;N62&amp;" "&amp;O62&amp;" "&amp;H37&amp;" * * *")</f>
        <v/>
      </c>
      <c r="AF62" t="str">
        <f>IF(M62="","","C "&amp;M62&amp;" "&amp;N62&amp;" "&amp;O62&amp;" * * # "&amp;H37)</f>
        <v/>
      </c>
      <c r="AH62" t="str">
        <f>IF(M62="","","C "&amp;M62&amp;" "&amp;N62&amp;" "&amp;O62&amp;" "&amp;H37&amp;" ! ! 0.002")</f>
        <v/>
      </c>
      <c r="AI62" t="str">
        <f>IF(M62="","","C "&amp;M62&amp;" "&amp;N62&amp;" "&amp;O62&amp;" ! ! # "&amp;H37)</f>
        <v/>
      </c>
    </row>
    <row r="63" spans="1:35" x14ac:dyDescent="0.25">
      <c r="J63" s="13"/>
      <c r="K63" s="13"/>
      <c r="L63" s="1"/>
      <c r="M63" s="1"/>
      <c r="N63" s="1"/>
      <c r="O63" s="1"/>
      <c r="P63" s="1"/>
      <c r="Q63" s="1"/>
      <c r="R63" s="1"/>
      <c r="AA63" s="59"/>
      <c r="AB63" s="59"/>
      <c r="AC63" s="59"/>
      <c r="AE63" t="str">
        <f>IF(M63="","","C "&amp;M63&amp;" "&amp;N63&amp;" "&amp;O63&amp;" "&amp;H42&amp;" * * *")</f>
        <v/>
      </c>
      <c r="AF63" t="str">
        <f>IF(M63="","","C "&amp;M63&amp;" "&amp;N63&amp;" "&amp;O63&amp;" * * # "&amp;H42)</f>
        <v/>
      </c>
      <c r="AH63" t="str">
        <f>IF(M63="","","C "&amp;M63&amp;" "&amp;N63&amp;" "&amp;O63&amp;" "&amp;H42&amp;" ! ! 0.002")</f>
        <v/>
      </c>
      <c r="AI63" t="str">
        <f>IF(M63="","","C "&amp;M63&amp;" "&amp;N63&amp;" "&amp;O63&amp;" ! ! # "&amp;H42)</f>
        <v/>
      </c>
    </row>
    <row r="64" spans="1:35" x14ac:dyDescent="0.25">
      <c r="J64" s="13"/>
      <c r="K64" s="13"/>
      <c r="L64" s="1"/>
      <c r="M64" s="1"/>
      <c r="N64" s="1"/>
      <c r="O64" s="1"/>
      <c r="P64" s="1"/>
      <c r="Q64" s="1"/>
      <c r="R64" s="1"/>
      <c r="AA64" s="59"/>
      <c r="AB64" s="59"/>
      <c r="AC64" s="59"/>
      <c r="AE64" t="str">
        <f>IF(M64="","","C "&amp;M64&amp;" "&amp;N64&amp;" "&amp;O64&amp;" "&amp;H43&amp;" * * *")</f>
        <v/>
      </c>
      <c r="AF64" t="str">
        <f>IF(M64="","","C "&amp;M64&amp;" "&amp;N64&amp;" "&amp;O64&amp;" * * # "&amp;H43)</f>
        <v/>
      </c>
      <c r="AH64" t="str">
        <f>IF(M64="","","C "&amp;M64&amp;" "&amp;N64&amp;" "&amp;O64&amp;" "&amp;H43&amp;" ! ! 0.002")</f>
        <v/>
      </c>
      <c r="AI64" t="str">
        <f>IF(M64="","","C "&amp;M64&amp;" "&amp;N64&amp;" "&amp;O64&amp;" ! ! # "&amp;H43)</f>
        <v/>
      </c>
    </row>
    <row r="65" spans="1:35" x14ac:dyDescent="0.25">
      <c r="A65"/>
      <c r="B65"/>
      <c r="C65"/>
      <c r="J65" s="13"/>
      <c r="K65" s="13"/>
      <c r="L65" s="1"/>
      <c r="M65" s="1"/>
      <c r="N65" s="1"/>
      <c r="O65" s="1"/>
      <c r="P65" s="1"/>
      <c r="Q65" s="1"/>
      <c r="R65" s="1"/>
      <c r="AA65" s="59"/>
      <c r="AB65" s="59"/>
      <c r="AC65" s="59"/>
      <c r="AE65" t="str">
        <f>IF(M65="","","C "&amp;M65&amp;" "&amp;N65&amp;" "&amp;O65&amp;" "&amp;H44&amp;" * * *")</f>
        <v/>
      </c>
      <c r="AF65" t="str">
        <f>IF(M65="","","C "&amp;M65&amp;" "&amp;N65&amp;" "&amp;O65&amp;" * * # "&amp;H44)</f>
        <v/>
      </c>
      <c r="AH65" t="str">
        <f>IF(M65="","","C "&amp;M65&amp;" "&amp;N65&amp;" "&amp;O65&amp;" "&amp;H44&amp;" ! ! 0.002")</f>
        <v/>
      </c>
      <c r="AI65" t="str">
        <f>IF(M65="","","C "&amp;M65&amp;" "&amp;N65&amp;" "&amp;O65&amp;" ! ! # "&amp;H44)</f>
        <v/>
      </c>
    </row>
    <row r="66" spans="1:35" x14ac:dyDescent="0.25">
      <c r="A66"/>
      <c r="B66"/>
      <c r="C66"/>
      <c r="J66" s="13"/>
      <c r="K66" s="13"/>
      <c r="L66" s="1"/>
      <c r="M66" s="1"/>
      <c r="N66" s="1"/>
      <c r="O66" s="1"/>
      <c r="P66" s="1"/>
      <c r="Q66" s="1"/>
      <c r="R66" s="1"/>
      <c r="AA66" s="59"/>
      <c r="AB66" s="59"/>
      <c r="AC66" s="59"/>
      <c r="AE66" t="str">
        <f t="shared" ref="AE66:AE67" si="27">IF(M66="","","C "&amp;M66&amp;" "&amp;N66&amp;" "&amp;O66&amp;" "&amp;H45&amp;" * * *")</f>
        <v/>
      </c>
      <c r="AF66" t="str">
        <f t="shared" ref="AF66:AF67" si="28">IF(M66="","","C "&amp;M66&amp;" "&amp;N66&amp;" "&amp;O66&amp;" * * # "&amp;H45)</f>
        <v/>
      </c>
      <c r="AH66" t="str">
        <f t="shared" ref="AH66:AH67" si="29">IF(M66="","","C "&amp;M66&amp;" "&amp;N66&amp;" "&amp;O66&amp;" "&amp;H45&amp;" ! ! 0.002")</f>
        <v/>
      </c>
      <c r="AI66" t="str">
        <f t="shared" ref="AI66:AI67" si="30">IF(M66="","","C "&amp;M66&amp;" "&amp;N66&amp;" "&amp;O66&amp;" ! ! # "&amp;H45)</f>
        <v/>
      </c>
    </row>
    <row r="67" spans="1:35" x14ac:dyDescent="0.25">
      <c r="A67"/>
      <c r="B67"/>
      <c r="C67"/>
      <c r="J67" s="13"/>
      <c r="K67" s="13"/>
      <c r="L67" s="1"/>
      <c r="M67" s="1"/>
      <c r="N67" s="1"/>
      <c r="O67" s="1"/>
      <c r="P67" s="1"/>
      <c r="Q67" s="1"/>
      <c r="R67" s="1"/>
      <c r="AA67" s="59"/>
      <c r="AB67" s="59"/>
      <c r="AC67" s="59"/>
      <c r="AE67" t="str">
        <f t="shared" si="27"/>
        <v/>
      </c>
      <c r="AF67" t="str">
        <f t="shared" si="28"/>
        <v/>
      </c>
      <c r="AH67" t="str">
        <f t="shared" si="29"/>
        <v/>
      </c>
      <c r="AI67" t="str">
        <f t="shared" si="30"/>
        <v/>
      </c>
    </row>
    <row r="68" spans="1:35" x14ac:dyDescent="0.25">
      <c r="A68"/>
      <c r="B68"/>
      <c r="C68"/>
      <c r="J68" s="13"/>
      <c r="K68" s="13"/>
      <c r="L68" s="1"/>
      <c r="M68" s="1"/>
      <c r="N68" s="1"/>
      <c r="O68" s="1"/>
      <c r="P68" s="1"/>
      <c r="Q68" s="1"/>
      <c r="R68" s="1"/>
    </row>
    <row r="69" spans="1:35" x14ac:dyDescent="0.25">
      <c r="J69" s="13"/>
      <c r="K69" s="13"/>
      <c r="L69" s="1"/>
      <c r="M69" s="1"/>
      <c r="N69" s="1"/>
      <c r="O69" s="1"/>
      <c r="P69" s="1"/>
      <c r="Q69" s="1"/>
      <c r="R69" s="1"/>
    </row>
    <row r="70" spans="1:35" x14ac:dyDescent="0.25">
      <c r="J70" s="13"/>
      <c r="K70" s="13"/>
      <c r="M70" s="2"/>
      <c r="N70" s="2"/>
      <c r="O70" s="2"/>
      <c r="P70" s="1"/>
    </row>
    <row r="71" spans="1:35" x14ac:dyDescent="0.25">
      <c r="H71" s="2"/>
      <c r="J71" s="13"/>
      <c r="K71" s="13"/>
      <c r="M71" s="2"/>
      <c r="N71" s="2"/>
      <c r="O71" s="2"/>
      <c r="P71" s="1"/>
    </row>
    <row r="72" spans="1:35" x14ac:dyDescent="0.25">
      <c r="J72" s="13"/>
      <c r="K72" s="13"/>
    </row>
  </sheetData>
  <sortState xmlns:xlrd2="http://schemas.microsoft.com/office/spreadsheetml/2017/richdata2" ref="E9:H62">
    <sortCondition ref="E9"/>
  </sortState>
  <mergeCells count="16">
    <mergeCell ref="AA6:AC6"/>
    <mergeCell ref="A6:C6"/>
    <mergeCell ref="E6:H6"/>
    <mergeCell ref="J6:K6"/>
    <mergeCell ref="M6:S6"/>
    <mergeCell ref="U6:Y6"/>
    <mergeCell ref="U7:Y7"/>
    <mergeCell ref="M1:O1"/>
    <mergeCell ref="M2:O2"/>
    <mergeCell ref="M3:O3"/>
    <mergeCell ref="M4:O4"/>
    <mergeCell ref="J1:K1"/>
    <mergeCell ref="J2:K2"/>
    <mergeCell ref="J3:K3"/>
    <mergeCell ref="J4:K4"/>
    <mergeCell ref="M7:S7"/>
  </mergeCells>
  <phoneticPr fontId="16" type="noConversion"/>
  <pageMargins left="0.70866141732283472" right="0.70866141732283472" top="0.74803149606299213" bottom="0.74803149606299213" header="0.31496062992125984" footer="0.31496062992125984"/>
  <pageSetup paperSize="8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F9FD-E9BD-44B4-A9F5-B3B4D2BA92F0}">
  <dimension ref="A1:T65"/>
  <sheetViews>
    <sheetView workbookViewId="0">
      <pane ySplit="3" topLeftCell="A43" activePane="bottomLeft" state="frozen"/>
      <selection pane="bottomLeft" activeCell="J9" sqref="J9"/>
    </sheetView>
  </sheetViews>
  <sheetFormatPr defaultColWidth="9.36328125" defaultRowHeight="14.4" x14ac:dyDescent="0.3"/>
  <cols>
    <col min="1" max="1" width="11.54296875" style="81" customWidth="1"/>
    <col min="2" max="4" width="9.36328125" style="81"/>
    <col min="5" max="5" width="1.1796875" style="81" bestFit="1" customWidth="1"/>
    <col min="6" max="6" width="10.6328125" style="81" bestFit="1" customWidth="1"/>
    <col min="7" max="9" width="9.36328125" style="81"/>
    <col min="10" max="12" width="6.1796875" style="81" customWidth="1"/>
    <col min="13" max="13" width="1.1796875" style="81" bestFit="1" customWidth="1"/>
    <col min="14" max="14" width="10.6328125" style="81" bestFit="1" customWidth="1"/>
    <col min="15" max="16" width="10.1796875" style="81" bestFit="1" customWidth="1"/>
    <col min="17" max="17" width="9.453125" style="81" bestFit="1" customWidth="1"/>
    <col min="18" max="19" width="6.1796875" style="81" customWidth="1"/>
    <col min="20" max="20" width="6.453125" style="81" customWidth="1"/>
    <col min="21" max="16384" width="9.36328125" style="81"/>
  </cols>
  <sheetData>
    <row r="1" spans="1:20" x14ac:dyDescent="0.3">
      <c r="A1" s="147" t="s">
        <v>231</v>
      </c>
      <c r="B1" s="147"/>
      <c r="C1" s="147"/>
      <c r="D1" s="147"/>
      <c r="F1" s="147" t="s">
        <v>232</v>
      </c>
      <c r="G1" s="147"/>
      <c r="H1" s="147"/>
      <c r="I1" s="147"/>
      <c r="J1" s="147"/>
      <c r="K1" s="147"/>
      <c r="L1" s="147"/>
      <c r="N1" s="147" t="s">
        <v>233</v>
      </c>
      <c r="O1" s="147"/>
      <c r="P1" s="147"/>
      <c r="Q1" s="147"/>
      <c r="R1" s="147"/>
      <c r="S1" s="147"/>
      <c r="T1" s="147"/>
    </row>
    <row r="2" spans="1:20" x14ac:dyDescent="0.3">
      <c r="A2" s="82"/>
      <c r="B2" s="82"/>
      <c r="C2" s="82"/>
      <c r="D2" s="82"/>
      <c r="F2" s="148" t="s">
        <v>234</v>
      </c>
      <c r="G2" s="148"/>
      <c r="H2" s="148"/>
      <c r="I2" s="148"/>
      <c r="J2" s="148"/>
      <c r="K2" s="148"/>
      <c r="L2" s="148"/>
      <c r="N2" s="148" t="s">
        <v>235</v>
      </c>
      <c r="O2" s="148"/>
      <c r="P2" s="148"/>
      <c r="Q2" s="148"/>
      <c r="R2" s="148"/>
      <c r="S2" s="148"/>
      <c r="T2" s="148"/>
    </row>
    <row r="3" spans="1:20" x14ac:dyDescent="0.3">
      <c r="A3" s="83" t="s">
        <v>236</v>
      </c>
      <c r="B3" s="83" t="s">
        <v>33</v>
      </c>
      <c r="C3" s="83" t="s">
        <v>237</v>
      </c>
      <c r="D3" s="83" t="s">
        <v>195</v>
      </c>
      <c r="F3" s="83" t="s">
        <v>236</v>
      </c>
      <c r="G3" s="83" t="s">
        <v>33</v>
      </c>
      <c r="H3" s="83" t="s">
        <v>237</v>
      </c>
      <c r="I3" s="83" t="s">
        <v>195</v>
      </c>
      <c r="J3" s="83" t="s">
        <v>238</v>
      </c>
      <c r="K3" s="83" t="s">
        <v>239</v>
      </c>
      <c r="L3" s="83" t="s">
        <v>240</v>
      </c>
      <c r="N3" s="83" t="s">
        <v>236</v>
      </c>
      <c r="O3" s="83" t="s">
        <v>33</v>
      </c>
      <c r="P3" s="83" t="s">
        <v>237</v>
      </c>
      <c r="Q3" s="83" t="s">
        <v>195</v>
      </c>
      <c r="R3" s="83" t="s">
        <v>238</v>
      </c>
      <c r="S3" s="83" t="s">
        <v>239</v>
      </c>
      <c r="T3" s="83" t="s">
        <v>240</v>
      </c>
    </row>
    <row r="5" spans="1:20" x14ac:dyDescent="0.3">
      <c r="A5" s="80" t="s">
        <v>196</v>
      </c>
      <c r="F5" s="80" t="s">
        <v>196</v>
      </c>
      <c r="N5" s="80" t="s">
        <v>196</v>
      </c>
    </row>
    <row r="6" spans="1:20" x14ac:dyDescent="0.3">
      <c r="A6" s="84" t="s">
        <v>197</v>
      </c>
      <c r="B6" s="85"/>
      <c r="C6" s="85"/>
      <c r="D6" s="85"/>
      <c r="F6" s="84" t="s">
        <v>197</v>
      </c>
      <c r="G6" s="86">
        <v>525950.0932</v>
      </c>
      <c r="H6" s="86">
        <v>171905.8186</v>
      </c>
      <c r="I6" s="86">
        <v>10.0349</v>
      </c>
      <c r="J6" s="87"/>
      <c r="K6" s="87"/>
      <c r="L6" s="87"/>
      <c r="N6" s="84" t="s">
        <v>197</v>
      </c>
      <c r="O6" s="86"/>
      <c r="P6" s="86"/>
      <c r="Q6" s="86"/>
      <c r="R6" s="88">
        <f t="shared" ref="R6:T8" si="0">(O6-G6)*1000</f>
        <v>-525950093.19999999</v>
      </c>
      <c r="S6" s="88">
        <f t="shared" si="0"/>
        <v>-171905818.59999999</v>
      </c>
      <c r="T6" s="88">
        <f t="shared" si="0"/>
        <v>-10034.9</v>
      </c>
    </row>
    <row r="7" spans="1:20" x14ac:dyDescent="0.3">
      <c r="A7" s="84" t="s">
        <v>198</v>
      </c>
      <c r="B7" s="85"/>
      <c r="C7" s="85"/>
      <c r="D7" s="85"/>
      <c r="F7" s="84" t="s">
        <v>198</v>
      </c>
      <c r="G7" s="86">
        <v>526026.25399999996</v>
      </c>
      <c r="H7" s="86">
        <v>171940.6201</v>
      </c>
      <c r="I7" s="86">
        <v>10.1076</v>
      </c>
      <c r="J7" s="87"/>
      <c r="K7" s="87"/>
      <c r="L7" s="87"/>
      <c r="N7" s="84" t="s">
        <v>198</v>
      </c>
      <c r="O7" s="86"/>
      <c r="P7" s="86"/>
      <c r="Q7" s="86"/>
      <c r="R7" s="88">
        <f t="shared" si="0"/>
        <v>-526026253.99999994</v>
      </c>
      <c r="S7" s="88">
        <f t="shared" si="0"/>
        <v>-171940620.09999999</v>
      </c>
      <c r="T7" s="88">
        <f t="shared" si="0"/>
        <v>-10107.6</v>
      </c>
    </row>
    <row r="8" spans="1:20" x14ac:dyDescent="0.3">
      <c r="A8" s="84" t="s">
        <v>199</v>
      </c>
      <c r="B8" s="85"/>
      <c r="C8" s="85"/>
      <c r="D8" s="85"/>
      <c r="F8" s="84" t="s">
        <v>199</v>
      </c>
      <c r="G8" s="86">
        <v>526034.65099999995</v>
      </c>
      <c r="H8" s="86">
        <v>171909.10759999999</v>
      </c>
      <c r="I8" s="86">
        <v>10.0427</v>
      </c>
      <c r="J8" s="87"/>
      <c r="K8" s="87"/>
      <c r="L8" s="87"/>
      <c r="N8" s="84" t="s">
        <v>199</v>
      </c>
      <c r="O8" s="89"/>
      <c r="P8" s="89"/>
      <c r="Q8" s="89"/>
      <c r="R8" s="88">
        <f t="shared" si="0"/>
        <v>-526034650.99999994</v>
      </c>
      <c r="S8" s="88">
        <f t="shared" si="0"/>
        <v>-171909107.59999999</v>
      </c>
      <c r="T8" s="88">
        <f t="shared" si="0"/>
        <v>-10042.700000000001</v>
      </c>
    </row>
    <row r="9" spans="1:20" x14ac:dyDescent="0.3">
      <c r="G9" s="90"/>
      <c r="H9" s="90"/>
      <c r="I9" s="90"/>
      <c r="J9" s="91"/>
      <c r="K9" s="91"/>
      <c r="L9" s="91"/>
      <c r="R9" s="92"/>
      <c r="S9" s="92"/>
      <c r="T9" s="92"/>
    </row>
    <row r="10" spans="1:20" x14ac:dyDescent="0.3">
      <c r="A10" s="80" t="s">
        <v>200</v>
      </c>
      <c r="F10" s="80" t="s">
        <v>200</v>
      </c>
      <c r="G10" s="90"/>
      <c r="H10" s="90"/>
      <c r="I10" s="90"/>
      <c r="J10" s="91"/>
      <c r="K10" s="91"/>
      <c r="L10" s="91"/>
      <c r="N10" s="80" t="s">
        <v>200</v>
      </c>
      <c r="R10" s="92"/>
      <c r="S10" s="92"/>
      <c r="T10" s="92"/>
    </row>
    <row r="11" spans="1:20" x14ac:dyDescent="0.3">
      <c r="A11" s="84" t="s">
        <v>201</v>
      </c>
      <c r="B11" s="93">
        <v>530074.86442</v>
      </c>
      <c r="C11" s="93">
        <v>174741.92892000001</v>
      </c>
      <c r="D11" s="93">
        <v>26.867789999999999</v>
      </c>
      <c r="E11" s="94"/>
      <c r="F11" s="84" t="s">
        <v>201</v>
      </c>
      <c r="G11" s="86">
        <v>530074.86849999998</v>
      </c>
      <c r="H11" s="86">
        <v>174741.9203</v>
      </c>
      <c r="I11" s="86">
        <v>26.875699999999998</v>
      </c>
      <c r="J11" s="87">
        <f>(G11-B11)*1000</f>
        <v>4.079999984242022</v>
      </c>
      <c r="K11" s="87">
        <f>(H11-C11)*1000</f>
        <v>-8.6200000077951699</v>
      </c>
      <c r="L11" s="87">
        <f>(I11-D11)*1000</f>
        <v>7.9099999999989734</v>
      </c>
      <c r="N11" s="84" t="s">
        <v>201</v>
      </c>
      <c r="O11" s="104">
        <v>530074.86783999996</v>
      </c>
      <c r="P11" s="104">
        <v>174741.92287000001</v>
      </c>
      <c r="Q11" s="104">
        <v>26.879750000000001</v>
      </c>
      <c r="R11" s="87">
        <f t="shared" ref="R11:T14" si="1">(O11-G11)*1000</f>
        <v>-0.66000001970678568</v>
      </c>
      <c r="S11" s="87">
        <f t="shared" si="1"/>
        <v>2.5700000114738941</v>
      </c>
      <c r="T11" s="87">
        <f t="shared" si="1"/>
        <v>4.0500000000029956</v>
      </c>
    </row>
    <row r="12" spans="1:20" x14ac:dyDescent="0.3">
      <c r="A12" s="84" t="s">
        <v>202</v>
      </c>
      <c r="B12" s="85">
        <v>530099.88381000003</v>
      </c>
      <c r="C12" s="85">
        <v>175087.22474000001</v>
      </c>
      <c r="D12" s="85">
        <v>22.03135</v>
      </c>
      <c r="F12" s="84" t="s">
        <v>202</v>
      </c>
      <c r="G12" s="86">
        <v>530099.87800000003</v>
      </c>
      <c r="H12" s="86">
        <v>175087.22089999999</v>
      </c>
      <c r="I12" s="86">
        <v>22.046700000000001</v>
      </c>
      <c r="J12" s="87">
        <f t="shared" ref="J12:J14" si="2">(G12-B12)*1000</f>
        <v>-5.8100000023841858</v>
      </c>
      <c r="K12" s="87">
        <f t="shared" ref="K12:K14" si="3">(H12-C12)*1000</f>
        <v>-3.8400000194087625</v>
      </c>
      <c r="L12" s="87">
        <f t="shared" ref="L12:L14" si="4">(I12-D12)*1000</f>
        <v>15.350000000001529</v>
      </c>
      <c r="N12" s="84" t="s">
        <v>202</v>
      </c>
      <c r="O12" s="104">
        <v>530099.87581999996</v>
      </c>
      <c r="P12" s="104">
        <v>175087.21935999999</v>
      </c>
      <c r="Q12" s="104">
        <v>22.044270000000001</v>
      </c>
      <c r="R12" s="87">
        <f t="shared" si="1"/>
        <v>-2.1800000686198473</v>
      </c>
      <c r="S12" s="87">
        <f t="shared" si="1"/>
        <v>-1.5399999974761158</v>
      </c>
      <c r="T12" s="87">
        <f t="shared" si="1"/>
        <v>-2.4300000000003763</v>
      </c>
    </row>
    <row r="13" spans="1:20" x14ac:dyDescent="0.3">
      <c r="A13" s="84" t="s">
        <v>203</v>
      </c>
      <c r="B13" s="85">
        <v>530074.68108999997</v>
      </c>
      <c r="C13" s="85">
        <v>174998.12088</v>
      </c>
      <c r="D13" s="85">
        <v>23.322220000000002</v>
      </c>
      <c r="F13" s="84" t="s">
        <v>203</v>
      </c>
      <c r="G13" s="86">
        <v>530074.67619999999</v>
      </c>
      <c r="H13" s="86">
        <v>174998.11410000001</v>
      </c>
      <c r="I13" s="86">
        <v>23.3384</v>
      </c>
      <c r="J13" s="87">
        <f t="shared" si="2"/>
        <v>-4.889999981969595</v>
      </c>
      <c r="K13" s="87">
        <f t="shared" si="3"/>
        <v>-6.7799999960698187</v>
      </c>
      <c r="L13" s="87">
        <f t="shared" si="4"/>
        <v>16.179999999998529</v>
      </c>
      <c r="N13" s="84" t="s">
        <v>203</v>
      </c>
      <c r="O13" s="104">
        <v>530074.67888000002</v>
      </c>
      <c r="P13" s="104">
        <v>174998.11361</v>
      </c>
      <c r="Q13" s="104">
        <v>23.334910000000001</v>
      </c>
      <c r="R13" s="87">
        <f t="shared" si="1"/>
        <v>2.680000034160912</v>
      </c>
      <c r="S13" s="87">
        <f t="shared" si="1"/>
        <v>-0.49000000581145287</v>
      </c>
      <c r="T13" s="87">
        <f t="shared" si="1"/>
        <v>-3.489999999999327</v>
      </c>
    </row>
    <row r="14" spans="1:20" x14ac:dyDescent="0.3">
      <c r="A14" s="95" t="s">
        <v>204</v>
      </c>
      <c r="B14" s="85">
        <v>530092.17423</v>
      </c>
      <c r="C14" s="85">
        <v>174854.83921000001</v>
      </c>
      <c r="D14" s="85">
        <v>25.28783</v>
      </c>
      <c r="F14" s="95" t="s">
        <v>204</v>
      </c>
      <c r="G14" s="86">
        <v>530092.18229999999</v>
      </c>
      <c r="H14" s="86">
        <v>174854.83290000001</v>
      </c>
      <c r="I14" s="86">
        <v>25.296600000000002</v>
      </c>
      <c r="J14" s="87">
        <f t="shared" si="2"/>
        <v>8.0699999816715717</v>
      </c>
      <c r="K14" s="87">
        <f t="shared" si="3"/>
        <v>-6.309999997029081</v>
      </c>
      <c r="L14" s="87">
        <f t="shared" si="4"/>
        <v>8.7700000000019429</v>
      </c>
      <c r="N14" s="95" t="s">
        <v>204</v>
      </c>
      <c r="O14" s="104">
        <v>530092.18246000004</v>
      </c>
      <c r="P14" s="104">
        <v>174854.83235000001</v>
      </c>
      <c r="Q14" s="104">
        <v>25.298480000000001</v>
      </c>
      <c r="R14" s="87">
        <f t="shared" si="1"/>
        <v>0.16000005416572094</v>
      </c>
      <c r="S14" s="87">
        <f t="shared" si="1"/>
        <v>-0.54999999701976776</v>
      </c>
      <c r="T14" s="87">
        <f t="shared" si="1"/>
        <v>1.8799999999998818</v>
      </c>
    </row>
    <row r="15" spans="1:20" x14ac:dyDescent="0.3">
      <c r="G15" s="90"/>
      <c r="H15" s="90"/>
      <c r="I15" s="90"/>
      <c r="J15" s="91"/>
      <c r="K15" s="91"/>
      <c r="L15" s="91"/>
      <c r="R15" s="92"/>
      <c r="S15" s="92"/>
      <c r="T15" s="92"/>
    </row>
    <row r="16" spans="1:20" x14ac:dyDescent="0.3">
      <c r="A16" s="80" t="s">
        <v>219</v>
      </c>
      <c r="F16" s="80" t="s">
        <v>219</v>
      </c>
      <c r="G16" s="90"/>
      <c r="H16" s="90"/>
      <c r="I16" s="90"/>
      <c r="J16" s="91"/>
      <c r="K16" s="91"/>
      <c r="L16" s="91"/>
      <c r="N16" s="80" t="s">
        <v>219</v>
      </c>
      <c r="R16" s="92"/>
      <c r="S16" s="92"/>
      <c r="T16" s="92"/>
    </row>
    <row r="17" spans="1:20" x14ac:dyDescent="0.3">
      <c r="A17" s="95" t="s">
        <v>220</v>
      </c>
      <c r="B17" s="96">
        <v>532347.55544999999</v>
      </c>
      <c r="C17" s="96">
        <v>175867.7083</v>
      </c>
      <c r="D17" s="96">
        <v>17.085999999999999</v>
      </c>
      <c r="E17" s="97"/>
      <c r="F17" s="95" t="s">
        <v>220</v>
      </c>
      <c r="G17" s="89">
        <v>532347.55720000004</v>
      </c>
      <c r="H17" s="89">
        <v>175867.7101</v>
      </c>
      <c r="I17" s="89">
        <v>17.083400000000001</v>
      </c>
      <c r="J17" s="98">
        <f t="shared" ref="J17:L19" si="5">(G17-B17)*1000</f>
        <v>1.7500000540167093</v>
      </c>
      <c r="K17" s="98">
        <f t="shared" si="5"/>
        <v>1.799999998183921</v>
      </c>
      <c r="L17" s="98">
        <f t="shared" si="5"/>
        <v>-2.5999999999974932</v>
      </c>
      <c r="N17" s="95" t="s">
        <v>220</v>
      </c>
      <c r="O17" s="96"/>
      <c r="P17" s="96"/>
      <c r="Q17" s="96"/>
      <c r="R17" s="88">
        <f t="shared" ref="R17:T19" si="6">(O17-G17)*1000</f>
        <v>-532347557.20000005</v>
      </c>
      <c r="S17" s="88">
        <f t="shared" si="6"/>
        <v>-175867710.09999999</v>
      </c>
      <c r="T17" s="88">
        <f t="shared" si="6"/>
        <v>-17083.400000000001</v>
      </c>
    </row>
    <row r="18" spans="1:20" x14ac:dyDescent="0.3">
      <c r="A18" s="95" t="s">
        <v>221</v>
      </c>
      <c r="B18" s="93">
        <v>532199.54822</v>
      </c>
      <c r="C18" s="93">
        <v>175829.03860999999</v>
      </c>
      <c r="D18" s="93">
        <v>16.140219999999999</v>
      </c>
      <c r="E18" s="94"/>
      <c r="F18" s="95" t="s">
        <v>221</v>
      </c>
      <c r="G18" s="86">
        <v>532199.5477</v>
      </c>
      <c r="H18" s="86">
        <v>175829.02970000001</v>
      </c>
      <c r="I18" s="86">
        <v>16.14</v>
      </c>
      <c r="J18" s="87">
        <f t="shared" si="5"/>
        <v>-0.52000000141561031</v>
      </c>
      <c r="K18" s="87">
        <f t="shared" si="5"/>
        <v>-8.9099999750033021</v>
      </c>
      <c r="L18" s="87">
        <f t="shared" si="5"/>
        <v>-0.21999999999877673</v>
      </c>
      <c r="N18" s="95" t="s">
        <v>221</v>
      </c>
      <c r="O18" s="93"/>
      <c r="P18" s="93"/>
      <c r="Q18" s="93"/>
      <c r="R18" s="88">
        <f t="shared" si="6"/>
        <v>-532199547.69999999</v>
      </c>
      <c r="S18" s="88">
        <f t="shared" si="6"/>
        <v>-175829029.70000002</v>
      </c>
      <c r="T18" s="88">
        <f t="shared" si="6"/>
        <v>-16140</v>
      </c>
    </row>
    <row r="19" spans="1:20" x14ac:dyDescent="0.3">
      <c r="A19" s="95" t="s">
        <v>222</v>
      </c>
      <c r="B19" s="96">
        <v>532235.86516000004</v>
      </c>
      <c r="C19" s="96">
        <v>175912.71992999999</v>
      </c>
      <c r="D19" s="96">
        <v>15.31298</v>
      </c>
      <c r="E19" s="97"/>
      <c r="F19" s="95" t="s">
        <v>222</v>
      </c>
      <c r="G19" s="89">
        <v>532235.86219999997</v>
      </c>
      <c r="H19" s="89">
        <v>175912.7151</v>
      </c>
      <c r="I19" s="89">
        <v>15.3117</v>
      </c>
      <c r="J19" s="98">
        <f t="shared" si="5"/>
        <v>-2.9600000707432628</v>
      </c>
      <c r="K19" s="98">
        <f t="shared" si="5"/>
        <v>-4.8299999907612801</v>
      </c>
      <c r="L19" s="98">
        <f t="shared" si="5"/>
        <v>-1.2799999999995038</v>
      </c>
      <c r="N19" s="95" t="s">
        <v>222</v>
      </c>
      <c r="O19" s="96"/>
      <c r="P19" s="96"/>
      <c r="Q19" s="96"/>
      <c r="R19" s="88">
        <f t="shared" si="6"/>
        <v>-532235862.19999999</v>
      </c>
      <c r="S19" s="88">
        <f t="shared" si="6"/>
        <v>-175912715.09999999</v>
      </c>
      <c r="T19" s="88">
        <f t="shared" si="6"/>
        <v>-15311.7</v>
      </c>
    </row>
    <row r="20" spans="1:20" x14ac:dyDescent="0.3">
      <c r="G20" s="90"/>
      <c r="H20" s="90"/>
      <c r="I20" s="90"/>
      <c r="J20" s="91"/>
      <c r="K20" s="91"/>
      <c r="L20" s="91"/>
      <c r="R20" s="92"/>
      <c r="S20" s="92"/>
      <c r="T20" s="92"/>
    </row>
    <row r="21" spans="1:20" x14ac:dyDescent="0.3">
      <c r="A21" s="80" t="s">
        <v>223</v>
      </c>
      <c r="F21" s="80" t="s">
        <v>223</v>
      </c>
      <c r="J21" s="91"/>
      <c r="K21" s="91"/>
      <c r="L21" s="91"/>
      <c r="N21" s="80" t="s">
        <v>223</v>
      </c>
      <c r="R21" s="92"/>
      <c r="S21" s="92"/>
      <c r="T21" s="92"/>
    </row>
    <row r="22" spans="1:20" x14ac:dyDescent="0.3">
      <c r="A22" s="95" t="s">
        <v>224</v>
      </c>
      <c r="B22" s="93">
        <v>533158.40489000001</v>
      </c>
      <c r="C22" s="93">
        <v>177724.35248</v>
      </c>
      <c r="D22" s="93">
        <v>2.0243199999999999</v>
      </c>
      <c r="E22" s="94"/>
      <c r="F22" s="85" t="s">
        <v>224</v>
      </c>
      <c r="G22" s="85">
        <v>533158.39339999994</v>
      </c>
      <c r="H22" s="85">
        <v>177724.34599999999</v>
      </c>
      <c r="I22" s="85">
        <v>2.0164</v>
      </c>
      <c r="J22" s="87">
        <f t="shared" ref="J22:L24" si="7">(G22-B22)*1000</f>
        <v>-11.49000006262213</v>
      </c>
      <c r="K22" s="87">
        <f t="shared" si="7"/>
        <v>-6.4800000109244138</v>
      </c>
      <c r="L22" s="87">
        <f t="shared" si="7"/>
        <v>-7.9199999999999271</v>
      </c>
      <c r="N22" s="95" t="s">
        <v>224</v>
      </c>
      <c r="O22" s="93"/>
      <c r="P22" s="93"/>
      <c r="Q22" s="93"/>
      <c r="R22" s="88">
        <f t="shared" ref="R22:T24" si="8">(O22-G22)*1000</f>
        <v>-533158393.39999992</v>
      </c>
      <c r="S22" s="88">
        <f t="shared" si="8"/>
        <v>-177724346</v>
      </c>
      <c r="T22" s="88">
        <f t="shared" si="8"/>
        <v>-2016.3999999999999</v>
      </c>
    </row>
    <row r="23" spans="1:20" x14ac:dyDescent="0.3">
      <c r="A23" s="95" t="s">
        <v>225</v>
      </c>
      <c r="B23" s="93">
        <v>533892.45498000004</v>
      </c>
      <c r="C23" s="93">
        <v>177805.06354</v>
      </c>
      <c r="D23" s="93">
        <v>3.9293</v>
      </c>
      <c r="E23" s="94"/>
      <c r="F23" s="85" t="s">
        <v>225</v>
      </c>
      <c r="G23" s="85">
        <v>533892.46620000002</v>
      </c>
      <c r="H23" s="85">
        <v>177805.0661</v>
      </c>
      <c r="I23" s="85">
        <v>3.9597000000000002</v>
      </c>
      <c r="J23" s="87">
        <f t="shared" si="7"/>
        <v>11.219999985769391</v>
      </c>
      <c r="K23" s="87">
        <f t="shared" si="7"/>
        <v>2.5599999935366213</v>
      </c>
      <c r="L23" s="87">
        <f t="shared" si="7"/>
        <v>30.400000000000205</v>
      </c>
      <c r="N23" s="95" t="s">
        <v>225</v>
      </c>
      <c r="O23" s="93"/>
      <c r="P23" s="93"/>
      <c r="Q23" s="93"/>
      <c r="R23" s="88">
        <f t="shared" si="8"/>
        <v>-533892466.20000005</v>
      </c>
      <c r="S23" s="88">
        <f t="shared" si="8"/>
        <v>-177805066.09999999</v>
      </c>
      <c r="T23" s="88">
        <f t="shared" si="8"/>
        <v>-3959.7000000000003</v>
      </c>
    </row>
    <row r="24" spans="1:20" x14ac:dyDescent="0.3">
      <c r="A24" s="95" t="s">
        <v>226</v>
      </c>
      <c r="B24" s="96">
        <v>533303.37812999997</v>
      </c>
      <c r="C24" s="96">
        <v>177920.79698000001</v>
      </c>
      <c r="D24" s="96">
        <v>2.6053799999999998</v>
      </c>
      <c r="E24" s="97"/>
      <c r="F24" s="85" t="s">
        <v>226</v>
      </c>
      <c r="G24" s="85">
        <v>533303.37069999997</v>
      </c>
      <c r="H24" s="85">
        <v>177920.7934</v>
      </c>
      <c r="I24" s="85">
        <v>2.6196000000000002</v>
      </c>
      <c r="J24" s="98">
        <f t="shared" si="7"/>
        <v>-7.4299999978393316</v>
      </c>
      <c r="K24" s="98">
        <f t="shared" si="7"/>
        <v>-3.5800000187009573</v>
      </c>
      <c r="L24" s="98">
        <f t="shared" si="7"/>
        <v>14.220000000000343</v>
      </c>
      <c r="N24" s="95" t="s">
        <v>226</v>
      </c>
      <c r="O24" s="96"/>
      <c r="P24" s="96"/>
      <c r="Q24" s="96"/>
      <c r="R24" s="88">
        <f t="shared" si="8"/>
        <v>-533303370.69999999</v>
      </c>
      <c r="S24" s="88">
        <f t="shared" si="8"/>
        <v>-177920793.40000001</v>
      </c>
      <c r="T24" s="88">
        <f t="shared" si="8"/>
        <v>-2619.6000000000004</v>
      </c>
    </row>
    <row r="25" spans="1:20" x14ac:dyDescent="0.3">
      <c r="G25" s="90"/>
      <c r="H25" s="90"/>
      <c r="I25" s="90"/>
      <c r="J25" s="91"/>
      <c r="K25" s="91"/>
      <c r="L25" s="91"/>
      <c r="R25" s="91"/>
      <c r="S25" s="91"/>
      <c r="T25" s="91"/>
    </row>
    <row r="26" spans="1:20" x14ac:dyDescent="0.3">
      <c r="A26" s="80" t="s">
        <v>205</v>
      </c>
      <c r="F26" s="80" t="s">
        <v>205</v>
      </c>
      <c r="G26" s="90"/>
      <c r="H26" s="90"/>
      <c r="I26" s="90"/>
      <c r="J26" s="91"/>
      <c r="K26" s="91"/>
      <c r="L26" s="91"/>
      <c r="N26" s="80" t="s">
        <v>205</v>
      </c>
      <c r="R26" s="91"/>
      <c r="S26" s="91"/>
      <c r="T26" s="91"/>
    </row>
    <row r="27" spans="1:20" x14ac:dyDescent="0.3">
      <c r="A27" s="99">
        <v>131000000110</v>
      </c>
      <c r="B27" s="93">
        <v>534751.55900000001</v>
      </c>
      <c r="C27" s="93">
        <v>177943.71900000001</v>
      </c>
      <c r="D27" s="93">
        <v>5.1520000000000001</v>
      </c>
      <c r="E27" s="94"/>
      <c r="F27" s="99">
        <v>131000000110</v>
      </c>
      <c r="G27" s="86">
        <v>534751.55070000002</v>
      </c>
      <c r="H27" s="86">
        <v>177943.71960000001</v>
      </c>
      <c r="I27" s="86">
        <v>5.1597999999999997</v>
      </c>
      <c r="J27" s="87">
        <f t="shared" ref="J27:L29" si="9">(G27-B27)*1000</f>
        <v>-8.2999999867752194</v>
      </c>
      <c r="K27" s="87">
        <f t="shared" si="9"/>
        <v>0.59999999939464033</v>
      </c>
      <c r="L27" s="87">
        <f t="shared" si="9"/>
        <v>7.799999999999585</v>
      </c>
      <c r="N27" s="99">
        <v>131000000110</v>
      </c>
      <c r="O27" s="86">
        <v>534751.554</v>
      </c>
      <c r="P27" s="86">
        <v>177943.717</v>
      </c>
      <c r="Q27" s="86">
        <v>5.1420000000000003</v>
      </c>
      <c r="R27" s="87">
        <f t="shared" ref="R27:T29" si="10">(O27-G27)*1000</f>
        <v>3.2999999821186066</v>
      </c>
      <c r="S27" s="87">
        <f t="shared" si="10"/>
        <v>-2.6000000070780516</v>
      </c>
      <c r="T27" s="87">
        <f t="shared" si="10"/>
        <v>-17.799999999999372</v>
      </c>
    </row>
    <row r="28" spans="1:20" x14ac:dyDescent="0.3">
      <c r="A28" s="99">
        <v>131000000112</v>
      </c>
      <c r="B28" s="93">
        <v>534807.64500000002</v>
      </c>
      <c r="C28" s="93">
        <v>177847.99299999999</v>
      </c>
      <c r="D28" s="93">
        <v>4.4930000000000003</v>
      </c>
      <c r="E28" s="94"/>
      <c r="F28" s="99">
        <v>131000000112</v>
      </c>
      <c r="G28" s="86">
        <v>534807.64139999996</v>
      </c>
      <c r="H28" s="86">
        <v>177847.99129999999</v>
      </c>
      <c r="I28" s="86">
        <v>4.4589999999999996</v>
      </c>
      <c r="J28" s="87">
        <f t="shared" si="9"/>
        <v>-3.6000000545755029</v>
      </c>
      <c r="K28" s="87">
        <f t="shared" si="9"/>
        <v>-1.6999999934341758</v>
      </c>
      <c r="L28" s="87">
        <f t="shared" si="9"/>
        <v>-34.000000000000696</v>
      </c>
      <c r="N28" s="99">
        <v>131000000112</v>
      </c>
      <c r="O28" s="86">
        <v>534807.64099999995</v>
      </c>
      <c r="P28" s="86">
        <v>177847.992</v>
      </c>
      <c r="Q28" s="86">
        <v>4.4829999999999997</v>
      </c>
      <c r="R28" s="87">
        <f t="shared" si="10"/>
        <v>-0.40000001899898052</v>
      </c>
      <c r="S28" s="87">
        <f t="shared" si="10"/>
        <v>0.70000000414438546</v>
      </c>
      <c r="T28" s="87">
        <f t="shared" si="10"/>
        <v>24.000000000000021</v>
      </c>
    </row>
    <row r="29" spans="1:20" x14ac:dyDescent="0.3">
      <c r="A29" s="99">
        <v>131000000109</v>
      </c>
      <c r="B29" s="96">
        <v>534761.39899999998</v>
      </c>
      <c r="C29" s="96">
        <v>177826.76699999999</v>
      </c>
      <c r="D29" s="96">
        <v>5.5010000000000003</v>
      </c>
      <c r="E29" s="97"/>
      <c r="F29" s="99">
        <v>131000000109</v>
      </c>
      <c r="G29" s="89">
        <v>534761.3959</v>
      </c>
      <c r="H29" s="89">
        <v>177826.76560000001</v>
      </c>
      <c r="I29" s="89">
        <v>5.5111999999999997</v>
      </c>
      <c r="J29" s="98">
        <f t="shared" si="9"/>
        <v>-3.0999999726191163</v>
      </c>
      <c r="K29" s="98">
        <f t="shared" si="9"/>
        <v>-1.3999999791849405</v>
      </c>
      <c r="L29" s="98">
        <f t="shared" si="9"/>
        <v>10.199999999999321</v>
      </c>
      <c r="N29" s="99">
        <v>131000000109</v>
      </c>
      <c r="O29" s="89">
        <v>534761.39599999995</v>
      </c>
      <c r="P29" s="89">
        <v>177826.766</v>
      </c>
      <c r="Q29" s="89">
        <v>5.4909999999999997</v>
      </c>
      <c r="R29" s="87">
        <f t="shared" si="10"/>
        <v>9.9999946542084217E-2</v>
      </c>
      <c r="S29" s="87">
        <f t="shared" si="10"/>
        <v>0.39999998989515007</v>
      </c>
      <c r="T29" s="87">
        <f t="shared" si="10"/>
        <v>-20.199999999999996</v>
      </c>
    </row>
    <row r="30" spans="1:20" x14ac:dyDescent="0.3">
      <c r="A30" s="99" t="s">
        <v>241</v>
      </c>
      <c r="B30" s="85"/>
      <c r="C30" s="85"/>
      <c r="D30" s="85"/>
      <c r="F30" s="99">
        <v>131000000113</v>
      </c>
      <c r="G30" s="86">
        <v>534725.92940000002</v>
      </c>
      <c r="H30" s="86">
        <v>177631.39490000001</v>
      </c>
      <c r="I30" s="86">
        <v>3.2378</v>
      </c>
      <c r="J30" s="87"/>
      <c r="K30" s="87"/>
      <c r="L30" s="87"/>
      <c r="N30" s="99" t="s">
        <v>241</v>
      </c>
      <c r="O30" s="85"/>
      <c r="P30" s="85"/>
      <c r="Q30" s="85"/>
      <c r="R30" s="87"/>
      <c r="S30" s="87"/>
      <c r="T30" s="87"/>
    </row>
    <row r="31" spans="1:20" x14ac:dyDescent="0.3">
      <c r="G31" s="90"/>
      <c r="H31" s="90"/>
      <c r="I31" s="90"/>
      <c r="J31" s="91"/>
      <c r="K31" s="91"/>
      <c r="L31" s="91"/>
      <c r="R31" s="91"/>
      <c r="S31" s="91"/>
      <c r="T31" s="91"/>
    </row>
    <row r="32" spans="1:20" x14ac:dyDescent="0.3">
      <c r="A32" s="80" t="s">
        <v>227</v>
      </c>
      <c r="F32" s="80" t="s">
        <v>227</v>
      </c>
      <c r="G32" s="90"/>
      <c r="H32" s="90"/>
      <c r="I32" s="90"/>
      <c r="J32" s="91"/>
      <c r="K32" s="91"/>
      <c r="L32" s="91"/>
      <c r="N32" s="80" t="s">
        <v>227</v>
      </c>
      <c r="R32" s="91"/>
      <c r="S32" s="91"/>
      <c r="T32" s="91"/>
    </row>
    <row r="33" spans="1:20" x14ac:dyDescent="0.3">
      <c r="A33" s="95" t="s">
        <v>228</v>
      </c>
      <c r="B33" s="93">
        <v>539264.25584</v>
      </c>
      <c r="C33" s="93">
        <v>176765.18272000001</v>
      </c>
      <c r="D33" s="93">
        <v>45.00515</v>
      </c>
      <c r="E33" s="94"/>
      <c r="F33" s="85" t="s">
        <v>228</v>
      </c>
      <c r="G33" s="85">
        <v>539264.23620000004</v>
      </c>
      <c r="H33" s="85">
        <v>176765.17490000001</v>
      </c>
      <c r="I33" s="85">
        <v>45.019300000000001</v>
      </c>
      <c r="J33" s="87">
        <f t="shared" ref="J33:L35" si="11">(G33-B33)*1000</f>
        <v>-19.63999995496124</v>
      </c>
      <c r="K33" s="87">
        <f t="shared" si="11"/>
        <v>-7.8199999989010394</v>
      </c>
      <c r="L33" s="87">
        <f t="shared" si="11"/>
        <v>14.150000000000773</v>
      </c>
      <c r="N33" s="95" t="s">
        <v>228</v>
      </c>
      <c r="O33" s="86"/>
      <c r="P33" s="86"/>
      <c r="Q33" s="86"/>
      <c r="R33" s="88">
        <f t="shared" ref="R33:T35" si="12">(O33-G33)*1000</f>
        <v>-539264236.20000005</v>
      </c>
      <c r="S33" s="88">
        <f t="shared" si="12"/>
        <v>-176765174.90000001</v>
      </c>
      <c r="T33" s="88">
        <f t="shared" si="12"/>
        <v>-45019.3</v>
      </c>
    </row>
    <row r="34" spans="1:20" x14ac:dyDescent="0.3">
      <c r="A34" s="95" t="s">
        <v>229</v>
      </c>
      <c r="B34" s="96">
        <v>539831.73005000001</v>
      </c>
      <c r="C34" s="96">
        <v>176873.55825999999</v>
      </c>
      <c r="D34" s="96">
        <v>40.74682</v>
      </c>
      <c r="E34" s="97"/>
      <c r="F34" s="85" t="s">
        <v>229</v>
      </c>
      <c r="G34" s="85">
        <v>539831.7291</v>
      </c>
      <c r="H34" s="85">
        <v>176873.55309999999</v>
      </c>
      <c r="I34" s="85">
        <v>40.760899999999999</v>
      </c>
      <c r="J34" s="98">
        <f t="shared" si="11"/>
        <v>-0.95000001601874828</v>
      </c>
      <c r="K34" s="98">
        <f t="shared" si="11"/>
        <v>-5.1600000006146729</v>
      </c>
      <c r="L34" s="98">
        <f t="shared" si="11"/>
        <v>14.07999999999987</v>
      </c>
      <c r="N34" s="95" t="s">
        <v>229</v>
      </c>
      <c r="O34" s="86"/>
      <c r="P34" s="86"/>
      <c r="Q34" s="86"/>
      <c r="R34" s="88">
        <f t="shared" si="12"/>
        <v>-539831729.10000002</v>
      </c>
      <c r="S34" s="88">
        <f t="shared" si="12"/>
        <v>-176873553.09999999</v>
      </c>
      <c r="T34" s="88">
        <f t="shared" si="12"/>
        <v>-40760.9</v>
      </c>
    </row>
    <row r="35" spans="1:20" x14ac:dyDescent="0.3">
      <c r="A35" s="95" t="s">
        <v>230</v>
      </c>
      <c r="B35" s="93">
        <v>539840.74511000002</v>
      </c>
      <c r="C35" s="93">
        <v>177047.91902999999</v>
      </c>
      <c r="D35" s="93">
        <v>40.120040000000003</v>
      </c>
      <c r="E35" s="94"/>
      <c r="F35" s="85" t="s">
        <v>230</v>
      </c>
      <c r="G35" s="85">
        <v>539840.74179999996</v>
      </c>
      <c r="H35" s="85">
        <v>177047.91639999999</v>
      </c>
      <c r="I35" s="85">
        <v>40.135399999999997</v>
      </c>
      <c r="J35" s="87">
        <f t="shared" si="11"/>
        <v>-3.3100000582635403</v>
      </c>
      <c r="K35" s="87">
        <f t="shared" si="11"/>
        <v>-2.630000002682209</v>
      </c>
      <c r="L35" s="87">
        <f t="shared" si="11"/>
        <v>15.359999999994045</v>
      </c>
      <c r="N35" s="95" t="s">
        <v>230</v>
      </c>
      <c r="O35" s="89"/>
      <c r="P35" s="89"/>
      <c r="Q35" s="89"/>
      <c r="R35" s="88">
        <f t="shared" si="12"/>
        <v>-539840741.79999995</v>
      </c>
      <c r="S35" s="88">
        <f t="shared" si="12"/>
        <v>-177047916.39999998</v>
      </c>
      <c r="T35" s="88">
        <f t="shared" si="12"/>
        <v>-40135.399999999994</v>
      </c>
    </row>
    <row r="36" spans="1:20" x14ac:dyDescent="0.3">
      <c r="G36" s="90"/>
      <c r="H36" s="90"/>
      <c r="I36" s="90"/>
      <c r="J36" s="91"/>
      <c r="K36" s="91"/>
      <c r="L36" s="91"/>
      <c r="R36" s="92"/>
      <c r="S36" s="92"/>
      <c r="T36" s="92"/>
    </row>
    <row r="37" spans="1:20" x14ac:dyDescent="0.3">
      <c r="A37" s="80" t="s">
        <v>206</v>
      </c>
      <c r="F37" s="80" t="s">
        <v>206</v>
      </c>
      <c r="G37" s="90"/>
      <c r="H37" s="90"/>
      <c r="I37" s="90"/>
      <c r="J37" s="91"/>
      <c r="K37" s="91"/>
      <c r="L37" s="91"/>
      <c r="N37" s="80" t="s">
        <v>206</v>
      </c>
      <c r="R37" s="92"/>
      <c r="S37" s="92"/>
      <c r="T37" s="92"/>
    </row>
    <row r="38" spans="1:20" x14ac:dyDescent="0.3">
      <c r="A38" s="95" t="s">
        <v>207</v>
      </c>
      <c r="B38" s="96">
        <v>541214.75301999995</v>
      </c>
      <c r="C38" s="96">
        <v>175542.43841</v>
      </c>
      <c r="D38" s="96">
        <v>32.827710000000003</v>
      </c>
      <c r="E38" s="97"/>
      <c r="F38" s="95" t="s">
        <v>207</v>
      </c>
      <c r="G38" s="89">
        <v>541214.73430000001</v>
      </c>
      <c r="H38" s="89">
        <v>175542.44500000001</v>
      </c>
      <c r="I38" s="89">
        <v>32.847999999999999</v>
      </c>
      <c r="J38" s="98">
        <f t="shared" ref="J38:L40" si="13">(G38-B38)*1000</f>
        <v>-18.719999934546649</v>
      </c>
      <c r="K38" s="98">
        <f t="shared" si="13"/>
        <v>6.5900000045076013</v>
      </c>
      <c r="L38" s="98">
        <f t="shared" si="13"/>
        <v>20.2899999999957</v>
      </c>
      <c r="N38" s="95" t="s">
        <v>207</v>
      </c>
      <c r="O38" s="96"/>
      <c r="P38" s="96"/>
      <c r="Q38" s="96"/>
      <c r="R38" s="88">
        <f t="shared" ref="R38:T40" si="14">(O38-G38)*1000</f>
        <v>-541214734.29999995</v>
      </c>
      <c r="S38" s="88">
        <f t="shared" si="14"/>
        <v>-175542445</v>
      </c>
      <c r="T38" s="88">
        <f t="shared" si="14"/>
        <v>-32848</v>
      </c>
    </row>
    <row r="39" spans="1:20" x14ac:dyDescent="0.3">
      <c r="A39" s="95" t="s">
        <v>208</v>
      </c>
      <c r="B39" s="93">
        <v>541156.27353000001</v>
      </c>
      <c r="C39" s="93">
        <v>175637.17186</v>
      </c>
      <c r="D39" s="93">
        <v>33.917050000000003</v>
      </c>
      <c r="E39" s="94"/>
      <c r="F39" s="95" t="s">
        <v>208</v>
      </c>
      <c r="G39" s="86">
        <v>541156.25970000005</v>
      </c>
      <c r="H39" s="86">
        <v>175637.17879999999</v>
      </c>
      <c r="I39" s="86">
        <v>33.931899999999999</v>
      </c>
      <c r="J39" s="87">
        <f t="shared" si="13"/>
        <v>-13.829999952577055</v>
      </c>
      <c r="K39" s="87">
        <f t="shared" si="13"/>
        <v>6.9399999920278788</v>
      </c>
      <c r="L39" s="87">
        <f t="shared" si="13"/>
        <v>14.849999999995589</v>
      </c>
      <c r="N39" s="95" t="s">
        <v>208</v>
      </c>
      <c r="O39" s="93"/>
      <c r="P39" s="93"/>
      <c r="Q39" s="93"/>
      <c r="R39" s="88">
        <f t="shared" si="14"/>
        <v>-541156259.70000005</v>
      </c>
      <c r="S39" s="88">
        <f t="shared" si="14"/>
        <v>-175637178.79999998</v>
      </c>
      <c r="T39" s="88">
        <f t="shared" si="14"/>
        <v>-33931.9</v>
      </c>
    </row>
    <row r="40" spans="1:20" x14ac:dyDescent="0.3">
      <c r="A40" s="95" t="s">
        <v>209</v>
      </c>
      <c r="B40" s="93">
        <v>541210.53271000006</v>
      </c>
      <c r="C40" s="93">
        <v>175670.54295</v>
      </c>
      <c r="D40" s="93">
        <v>35.179000000000002</v>
      </c>
      <c r="E40" s="94"/>
      <c r="F40" s="95" t="s">
        <v>209</v>
      </c>
      <c r="G40" s="86">
        <v>541210.51980000001</v>
      </c>
      <c r="H40" s="86">
        <v>175670.5503</v>
      </c>
      <c r="I40" s="86">
        <v>35.189900000000002</v>
      </c>
      <c r="J40" s="87">
        <f t="shared" si="13"/>
        <v>-12.910000048577785</v>
      </c>
      <c r="K40" s="87">
        <f t="shared" si="13"/>
        <v>7.3499999998603016</v>
      </c>
      <c r="L40" s="87">
        <f t="shared" si="13"/>
        <v>10.899999999999466</v>
      </c>
      <c r="N40" s="95" t="s">
        <v>209</v>
      </c>
      <c r="O40" s="93"/>
      <c r="P40" s="93"/>
      <c r="Q40" s="93"/>
      <c r="R40" s="88">
        <f t="shared" si="14"/>
        <v>-541210519.79999995</v>
      </c>
      <c r="S40" s="88">
        <f t="shared" si="14"/>
        <v>-175670550.30000001</v>
      </c>
      <c r="T40" s="88">
        <f t="shared" si="14"/>
        <v>-35189.9</v>
      </c>
    </row>
    <row r="41" spans="1:20" x14ac:dyDescent="0.3">
      <c r="G41" s="90"/>
      <c r="H41" s="90"/>
      <c r="I41" s="90"/>
      <c r="J41" s="91"/>
      <c r="K41" s="91"/>
      <c r="L41" s="91"/>
      <c r="R41" s="92"/>
      <c r="S41" s="92"/>
      <c r="T41" s="92"/>
    </row>
    <row r="42" spans="1:20" x14ac:dyDescent="0.3">
      <c r="A42" s="80" t="s">
        <v>210</v>
      </c>
      <c r="F42" s="80" t="s">
        <v>210</v>
      </c>
      <c r="G42" s="90"/>
      <c r="H42" s="90"/>
      <c r="I42" s="90"/>
      <c r="J42" s="91"/>
      <c r="K42" s="91"/>
      <c r="L42" s="91"/>
      <c r="N42" s="80" t="s">
        <v>210</v>
      </c>
      <c r="R42" s="92"/>
      <c r="S42" s="92"/>
      <c r="T42" s="92"/>
    </row>
    <row r="43" spans="1:20" x14ac:dyDescent="0.3">
      <c r="A43" s="95" t="s">
        <v>211</v>
      </c>
      <c r="B43" s="96">
        <v>544248.71151000005</v>
      </c>
      <c r="C43" s="96">
        <v>175712.86223</v>
      </c>
      <c r="D43" s="96">
        <v>81.407799999999995</v>
      </c>
      <c r="E43" s="97"/>
      <c r="F43" s="95" t="s">
        <v>211</v>
      </c>
      <c r="G43" s="89">
        <v>544248.69880000001</v>
      </c>
      <c r="H43" s="89">
        <v>175712.84710000001</v>
      </c>
      <c r="I43" s="89">
        <v>81.4178</v>
      </c>
      <c r="J43" s="98">
        <f t="shared" ref="J43:L45" si="15">(G43-B43)*1000</f>
        <v>-12.710000039078295</v>
      </c>
      <c r="K43" s="98">
        <f t="shared" si="15"/>
        <v>-15.129999985219911</v>
      </c>
      <c r="L43" s="98">
        <f t="shared" si="15"/>
        <v>10.000000000005116</v>
      </c>
      <c r="N43" s="95" t="s">
        <v>211</v>
      </c>
      <c r="O43" s="96"/>
      <c r="P43" s="96"/>
      <c r="Q43" s="96"/>
      <c r="R43" s="88">
        <f t="shared" ref="R43:T45" si="16">(O43-G43)*1000</f>
        <v>-544248698.80000007</v>
      </c>
      <c r="S43" s="88">
        <f t="shared" si="16"/>
        <v>-175712847.10000002</v>
      </c>
      <c r="T43" s="88">
        <f t="shared" si="16"/>
        <v>-81417.8</v>
      </c>
    </row>
    <row r="44" spans="1:20" x14ac:dyDescent="0.3">
      <c r="A44" s="84" t="s">
        <v>212</v>
      </c>
      <c r="B44" s="93">
        <v>544753.82175999996</v>
      </c>
      <c r="C44" s="93">
        <v>175668.37234999999</v>
      </c>
      <c r="D44" s="93">
        <v>70.339299999999994</v>
      </c>
      <c r="E44" s="94"/>
      <c r="F44" s="84" t="s">
        <v>212</v>
      </c>
      <c r="G44" s="86">
        <v>544753.81559999997</v>
      </c>
      <c r="H44" s="86">
        <v>175668.3676</v>
      </c>
      <c r="I44" s="86">
        <v>70.335400000000007</v>
      </c>
      <c r="J44" s="87">
        <f t="shared" si="15"/>
        <v>-6.1599999899044633</v>
      </c>
      <c r="K44" s="87">
        <f t="shared" si="15"/>
        <v>-4.74999999278225</v>
      </c>
      <c r="L44" s="87">
        <f t="shared" si="15"/>
        <v>-3.899999999987358</v>
      </c>
      <c r="N44" s="84" t="s">
        <v>212</v>
      </c>
      <c r="O44" s="93"/>
      <c r="P44" s="93"/>
      <c r="Q44" s="93"/>
      <c r="R44" s="88">
        <f t="shared" si="16"/>
        <v>-544753815.60000002</v>
      </c>
      <c r="S44" s="88">
        <f t="shared" si="16"/>
        <v>-175668367.59999999</v>
      </c>
      <c r="T44" s="88">
        <f t="shared" si="16"/>
        <v>-70335.400000000009</v>
      </c>
    </row>
    <row r="45" spans="1:20" x14ac:dyDescent="0.3">
      <c r="A45" s="95" t="s">
        <v>213</v>
      </c>
      <c r="B45" s="96">
        <v>544624.30880999996</v>
      </c>
      <c r="C45" s="96">
        <v>175581.59447000001</v>
      </c>
      <c r="D45" s="96">
        <v>69.999650000000003</v>
      </c>
      <c r="E45" s="97"/>
      <c r="F45" s="95" t="s">
        <v>213</v>
      </c>
      <c r="G45" s="89">
        <v>544624.30290000001</v>
      </c>
      <c r="H45" s="89">
        <v>175581.58309999999</v>
      </c>
      <c r="I45" s="89">
        <v>69.995900000000006</v>
      </c>
      <c r="J45" s="98">
        <f t="shared" si="15"/>
        <v>-5.90999994892627</v>
      </c>
      <c r="K45" s="98">
        <f t="shared" si="15"/>
        <v>-11.370000021997839</v>
      </c>
      <c r="L45" s="98">
        <f t="shared" si="15"/>
        <v>-3.7499999999965894</v>
      </c>
      <c r="N45" s="95" t="s">
        <v>213</v>
      </c>
      <c r="O45" s="96"/>
      <c r="P45" s="96"/>
      <c r="Q45" s="96"/>
      <c r="R45" s="88">
        <f t="shared" si="16"/>
        <v>-544624302.89999998</v>
      </c>
      <c r="S45" s="88">
        <f t="shared" si="16"/>
        <v>-175581583.09999999</v>
      </c>
      <c r="T45" s="88">
        <f t="shared" si="16"/>
        <v>-69995.900000000009</v>
      </c>
    </row>
    <row r="46" spans="1:20" x14ac:dyDescent="0.3">
      <c r="G46" s="90"/>
      <c r="H46" s="90"/>
      <c r="I46" s="90"/>
      <c r="J46" s="91"/>
      <c r="K46" s="91"/>
      <c r="L46" s="91"/>
      <c r="R46" s="91"/>
      <c r="S46" s="91"/>
      <c r="T46" s="91"/>
    </row>
    <row r="47" spans="1:20" x14ac:dyDescent="0.3">
      <c r="A47" s="80" t="s">
        <v>214</v>
      </c>
      <c r="F47" s="80" t="s">
        <v>214</v>
      </c>
      <c r="G47" s="90"/>
      <c r="H47" s="90"/>
      <c r="I47" s="90"/>
      <c r="J47" s="91"/>
      <c r="K47" s="91"/>
      <c r="L47" s="91"/>
      <c r="N47" s="80" t="s">
        <v>214</v>
      </c>
      <c r="R47" s="91"/>
      <c r="S47" s="91"/>
      <c r="T47" s="91"/>
    </row>
    <row r="48" spans="1:20" x14ac:dyDescent="0.3">
      <c r="A48" s="100">
        <v>161000000215</v>
      </c>
      <c r="B48" s="93">
        <v>549933.23300000001</v>
      </c>
      <c r="C48" s="93">
        <v>172833.535</v>
      </c>
      <c r="D48" s="93"/>
      <c r="E48" s="94"/>
      <c r="F48" s="100">
        <v>161000000215</v>
      </c>
      <c r="G48" s="86">
        <v>549933.22640000004</v>
      </c>
      <c r="H48" s="86">
        <v>172833.53229999999</v>
      </c>
      <c r="I48" s="86">
        <v>48.1295</v>
      </c>
      <c r="J48" s="87">
        <f t="shared" ref="J48:K51" si="17">(G48-B48)*1000</f>
        <v>-6.5999999642372131</v>
      </c>
      <c r="K48" s="87">
        <f t="shared" si="17"/>
        <v>-2.7000000118277967</v>
      </c>
      <c r="L48" s="87"/>
      <c r="N48" s="100">
        <v>161000000215</v>
      </c>
      <c r="O48" s="101">
        <v>549933.22609999997</v>
      </c>
      <c r="P48" s="101">
        <v>172833.5324</v>
      </c>
      <c r="Q48" s="102">
        <v>48.1295</v>
      </c>
      <c r="R48" s="87">
        <f t="shared" ref="R48:S51" si="18">(O48-G48)*1000</f>
        <v>-0.30000007245689631</v>
      </c>
      <c r="S48" s="87">
        <f t="shared" si="18"/>
        <v>0.10000000474974513</v>
      </c>
      <c r="T48" s="103" t="s">
        <v>242</v>
      </c>
    </row>
    <row r="49" spans="1:20" x14ac:dyDescent="0.3">
      <c r="A49" s="100">
        <v>161000000216</v>
      </c>
      <c r="B49" s="93">
        <v>549999.26300000004</v>
      </c>
      <c r="C49" s="93">
        <v>172770.916</v>
      </c>
      <c r="D49" s="93"/>
      <c r="E49" s="94"/>
      <c r="F49" s="100">
        <v>161000000216</v>
      </c>
      <c r="G49" s="86">
        <v>549999.25719999999</v>
      </c>
      <c r="H49" s="86">
        <v>172770.91930000001</v>
      </c>
      <c r="I49" s="86">
        <v>48.900799999999997</v>
      </c>
      <c r="J49" s="87">
        <f t="shared" si="17"/>
        <v>-5.8000000426545739</v>
      </c>
      <c r="K49" s="87">
        <f t="shared" si="17"/>
        <v>3.300000011222437</v>
      </c>
      <c r="L49" s="87"/>
      <c r="N49" s="100">
        <v>161000000216</v>
      </c>
      <c r="O49" s="101">
        <v>549999.25760000001</v>
      </c>
      <c r="P49" s="101">
        <v>172770.91329999999</v>
      </c>
      <c r="Q49" s="102">
        <v>48.900799999999997</v>
      </c>
      <c r="R49" s="87">
        <f t="shared" si="18"/>
        <v>0.40000001899898052</v>
      </c>
      <c r="S49" s="87">
        <f t="shared" si="18"/>
        <v>-6.0000000230502337</v>
      </c>
      <c r="T49" s="103" t="s">
        <v>242</v>
      </c>
    </row>
    <row r="50" spans="1:20" x14ac:dyDescent="0.3">
      <c r="A50" s="100">
        <v>161000000242</v>
      </c>
      <c r="B50" s="96">
        <v>550018.90800000005</v>
      </c>
      <c r="C50" s="96">
        <v>172538.59299999999</v>
      </c>
      <c r="D50" s="96">
        <v>40.204000000000001</v>
      </c>
      <c r="E50" s="97"/>
      <c r="F50" s="100">
        <v>161000000242</v>
      </c>
      <c r="G50" s="89">
        <v>550018.90339999995</v>
      </c>
      <c r="H50" s="89">
        <v>172538.58679999999</v>
      </c>
      <c r="I50" s="89">
        <v>40.221299999999999</v>
      </c>
      <c r="J50" s="98">
        <f t="shared" si="17"/>
        <v>-4.6000001020729542</v>
      </c>
      <c r="K50" s="98">
        <f t="shared" si="17"/>
        <v>-6.2000000034458935</v>
      </c>
      <c r="L50" s="98">
        <f>(I50-D50)*1000</f>
        <v>17.299999999998761</v>
      </c>
      <c r="N50" s="100">
        <v>161000000242</v>
      </c>
      <c r="O50" s="101">
        <v>550018.89989999996</v>
      </c>
      <c r="P50" s="101">
        <v>172538.58869999999</v>
      </c>
      <c r="Q50" s="101">
        <v>40.223599999999998</v>
      </c>
      <c r="R50" s="87">
        <f t="shared" si="18"/>
        <v>-3.4999999916180968</v>
      </c>
      <c r="S50" s="87">
        <f t="shared" si="18"/>
        <v>1.9000000029336661</v>
      </c>
      <c r="T50" s="87">
        <f>(Q50-I50)*1000</f>
        <v>2.2999999999981924</v>
      </c>
    </row>
    <row r="51" spans="1:20" x14ac:dyDescent="0.3">
      <c r="A51" s="100">
        <v>161000000241</v>
      </c>
      <c r="B51" s="93">
        <v>549930.26199999999</v>
      </c>
      <c r="C51" s="93">
        <v>172446.47399999999</v>
      </c>
      <c r="D51" s="93">
        <v>41.914999999999999</v>
      </c>
      <c r="E51" s="94"/>
      <c r="F51" s="100">
        <v>161000000241</v>
      </c>
      <c r="G51" s="86">
        <v>549930.25109999999</v>
      </c>
      <c r="H51" s="86">
        <v>172446.47080000001</v>
      </c>
      <c r="I51" s="86">
        <v>41.935400000000001</v>
      </c>
      <c r="J51" s="87">
        <f t="shared" si="17"/>
        <v>-10.899999993853271</v>
      </c>
      <c r="K51" s="87">
        <f t="shared" si="17"/>
        <v>-3.1999999773688614</v>
      </c>
      <c r="L51" s="87">
        <f>(I51-D51)*1000</f>
        <v>20.400000000002194</v>
      </c>
      <c r="N51" s="100">
        <v>161000000241</v>
      </c>
      <c r="O51" s="101">
        <v>549930.25439999998</v>
      </c>
      <c r="P51" s="101">
        <v>172446.4711</v>
      </c>
      <c r="Q51" s="101">
        <v>41.9345</v>
      </c>
      <c r="R51" s="87">
        <f t="shared" si="18"/>
        <v>3.2999999821186066</v>
      </c>
      <c r="S51" s="87">
        <f t="shared" si="18"/>
        <v>0.29999998514540493</v>
      </c>
      <c r="T51" s="87">
        <f>(Q51-I51)*1000</f>
        <v>-0.90000000000145519</v>
      </c>
    </row>
    <row r="52" spans="1:20" x14ac:dyDescent="0.3">
      <c r="G52" s="90"/>
      <c r="H52" s="90"/>
      <c r="I52" s="90"/>
      <c r="J52" s="91"/>
      <c r="K52" s="91"/>
      <c r="L52" s="91"/>
      <c r="R52" s="91"/>
      <c r="S52" s="91"/>
      <c r="T52" s="91"/>
    </row>
    <row r="53" spans="1:20" x14ac:dyDescent="0.3">
      <c r="A53" s="80" t="s">
        <v>215</v>
      </c>
      <c r="F53" s="80" t="s">
        <v>215</v>
      </c>
      <c r="G53" s="90"/>
      <c r="H53" s="90"/>
      <c r="I53" s="90"/>
      <c r="J53" s="91"/>
      <c r="K53" s="91"/>
      <c r="L53" s="91"/>
      <c r="N53" s="80" t="s">
        <v>215</v>
      </c>
      <c r="R53" s="91"/>
      <c r="S53" s="91"/>
      <c r="T53" s="91"/>
    </row>
    <row r="54" spans="1:20" x14ac:dyDescent="0.3">
      <c r="A54" s="95" t="s">
        <v>216</v>
      </c>
      <c r="B54" s="96">
        <v>550975.75899999996</v>
      </c>
      <c r="C54" s="96">
        <v>174224.13200000001</v>
      </c>
      <c r="D54" s="96">
        <v>9.1340000000000003</v>
      </c>
      <c r="E54" s="97"/>
      <c r="F54" s="95" t="s">
        <v>216</v>
      </c>
      <c r="G54" s="89">
        <v>550975.75349999999</v>
      </c>
      <c r="H54" s="89">
        <v>174224.13639999999</v>
      </c>
      <c r="I54" s="89">
        <v>9.1402000000000001</v>
      </c>
      <c r="J54" s="98">
        <f t="shared" ref="J54:L56" si="19">(G54-B54)*1000</f>
        <v>-5.4999999701976776</v>
      </c>
      <c r="K54" s="98">
        <f t="shared" si="19"/>
        <v>4.3999999761581421</v>
      </c>
      <c r="L54" s="98">
        <f t="shared" si="19"/>
        <v>6.1999999999997613</v>
      </c>
      <c r="N54" s="95" t="s">
        <v>216</v>
      </c>
      <c r="O54" s="96"/>
      <c r="P54" s="96"/>
      <c r="Q54" s="96"/>
      <c r="R54" s="88">
        <f t="shared" ref="R54:T56" si="20">(O54-G54)*1000</f>
        <v>-550975753.5</v>
      </c>
      <c r="S54" s="88">
        <f t="shared" si="20"/>
        <v>-174224136.39999998</v>
      </c>
      <c r="T54" s="88">
        <f t="shared" si="20"/>
        <v>-9140.2000000000007</v>
      </c>
    </row>
    <row r="55" spans="1:20" x14ac:dyDescent="0.3">
      <c r="A55" s="95" t="s">
        <v>217</v>
      </c>
      <c r="B55" s="93">
        <v>550584.53700000001</v>
      </c>
      <c r="C55" s="93">
        <v>174015.50700000001</v>
      </c>
      <c r="D55" s="93">
        <v>8.58</v>
      </c>
      <c r="E55" s="94"/>
      <c r="F55" s="95" t="s">
        <v>217</v>
      </c>
      <c r="G55" s="86">
        <v>550584.52430000005</v>
      </c>
      <c r="H55" s="86">
        <v>174015.49960000001</v>
      </c>
      <c r="I55" s="86">
        <v>8.5944000000000003</v>
      </c>
      <c r="J55" s="87">
        <f t="shared" si="19"/>
        <v>-12.699999962933362</v>
      </c>
      <c r="K55" s="87">
        <f t="shared" si="19"/>
        <v>-7.4000000022351742</v>
      </c>
      <c r="L55" s="87">
        <f t="shared" si="19"/>
        <v>14.40000000000019</v>
      </c>
      <c r="N55" s="95" t="s">
        <v>217</v>
      </c>
      <c r="O55" s="93"/>
      <c r="P55" s="93"/>
      <c r="Q55" s="93"/>
      <c r="R55" s="88">
        <f t="shared" si="20"/>
        <v>-550584524.30000007</v>
      </c>
      <c r="S55" s="88">
        <f t="shared" si="20"/>
        <v>-174015499.60000002</v>
      </c>
      <c r="T55" s="88">
        <f t="shared" si="20"/>
        <v>-8594.4</v>
      </c>
    </row>
    <row r="56" spans="1:20" x14ac:dyDescent="0.3">
      <c r="A56" s="95" t="s">
        <v>218</v>
      </c>
      <c r="B56" s="93">
        <v>550657.15099999995</v>
      </c>
      <c r="C56" s="93">
        <v>174282.48800000001</v>
      </c>
      <c r="D56" s="93">
        <v>8.5489999999999995</v>
      </c>
      <c r="E56" s="94"/>
      <c r="F56" s="95" t="s">
        <v>218</v>
      </c>
      <c r="G56" s="86">
        <v>550657.14110000001</v>
      </c>
      <c r="H56" s="86">
        <v>174282.489</v>
      </c>
      <c r="I56" s="86">
        <v>8.5639000000000003</v>
      </c>
      <c r="J56" s="87">
        <f t="shared" si="19"/>
        <v>-9.8999999463558197</v>
      </c>
      <c r="K56" s="87">
        <f t="shared" si="19"/>
        <v>0.99999998928979039</v>
      </c>
      <c r="L56" s="87">
        <f t="shared" si="19"/>
        <v>14.900000000000801</v>
      </c>
      <c r="N56" s="95" t="s">
        <v>218</v>
      </c>
      <c r="O56" s="93"/>
      <c r="P56" s="93"/>
      <c r="Q56" s="93"/>
      <c r="R56" s="88">
        <f t="shared" si="20"/>
        <v>-550657141.10000002</v>
      </c>
      <c r="S56" s="88">
        <f t="shared" si="20"/>
        <v>-174282489</v>
      </c>
      <c r="T56" s="88">
        <f t="shared" si="20"/>
        <v>-8563.9</v>
      </c>
    </row>
    <row r="59" spans="1:20" x14ac:dyDescent="0.3">
      <c r="F59" s="81" t="s">
        <v>189</v>
      </c>
      <c r="G59" s="81">
        <v>530074.85172999999</v>
      </c>
      <c r="H59" s="81">
        <v>174741.93156</v>
      </c>
      <c r="I59" s="81">
        <v>26.870629999999998</v>
      </c>
    </row>
    <row r="60" spans="1:20" x14ac:dyDescent="0.3">
      <c r="F60" s="81" t="s">
        <v>190</v>
      </c>
      <c r="G60" s="81">
        <v>530099.88381000003</v>
      </c>
      <c r="H60" s="81">
        <v>175087.22474000001</v>
      </c>
      <c r="I60" s="81">
        <v>22.03135</v>
      </c>
    </row>
    <row r="61" spans="1:20" x14ac:dyDescent="0.3">
      <c r="F61" s="81" t="s">
        <v>191</v>
      </c>
      <c r="G61" s="81">
        <v>530074.68108999997</v>
      </c>
      <c r="H61" s="81">
        <v>174998.12088</v>
      </c>
      <c r="I61" s="81">
        <v>23.322220000000002</v>
      </c>
    </row>
    <row r="62" spans="1:20" x14ac:dyDescent="0.3">
      <c r="F62" s="81" t="s">
        <v>192</v>
      </c>
      <c r="G62" s="81">
        <v>530092.17423</v>
      </c>
      <c r="H62" s="81">
        <v>174854.83921000001</v>
      </c>
      <c r="I62" s="81">
        <v>25.28783</v>
      </c>
    </row>
    <row r="64" spans="1:20" x14ac:dyDescent="0.3">
      <c r="F64" s="81" t="s">
        <v>193</v>
      </c>
      <c r="G64" s="81">
        <v>530105.71631000005</v>
      </c>
      <c r="H64" s="81">
        <v>175012.67043</v>
      </c>
      <c r="I64" s="81">
        <v>23.24119</v>
      </c>
    </row>
    <row r="65" spans="6:9" x14ac:dyDescent="0.3">
      <c r="F65" s="81" t="s">
        <v>194</v>
      </c>
      <c r="G65" s="81">
        <v>530097.46022999997</v>
      </c>
      <c r="H65" s="81">
        <v>175009.01566999999</v>
      </c>
      <c r="I65" s="81">
        <v>24.773479999999999</v>
      </c>
    </row>
  </sheetData>
  <mergeCells count="5">
    <mergeCell ref="A1:D1"/>
    <mergeCell ref="F1:L1"/>
    <mergeCell ref="N1:T1"/>
    <mergeCell ref="F2:L2"/>
    <mergeCell ref="N2:T2"/>
  </mergeCells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39BF-B4DE-48B5-A8A3-99B05ADECFDE}">
  <sheetPr>
    <tabColor rgb="FF92D050"/>
    <pageSetUpPr fitToPage="1"/>
  </sheetPr>
  <dimension ref="A1:BF212"/>
  <sheetViews>
    <sheetView zoomScale="70" zoomScaleNormal="70" workbookViewId="0">
      <selection activeCell="AE11" sqref="AE11:AI11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2.453125" bestFit="1" customWidth="1"/>
    <col min="16" max="16" width="15.08984375" bestFit="1" customWidth="1"/>
    <col min="17" max="17" width="1" customWidth="1"/>
    <col min="18" max="18" width="1.81640625" customWidth="1"/>
    <col min="19" max="19" width="12.36328125" bestFit="1" customWidth="1"/>
    <col min="20" max="20" width="4.54296875" customWidth="1"/>
    <col min="22" max="23" width="11.90625" bestFit="1" customWidth="1"/>
    <col min="24" max="24" width="11.453125" bestFit="1" customWidth="1"/>
    <col min="25" max="25" width="11.90625" bestFit="1" customWidth="1"/>
    <col min="26" max="26" width="0.54296875" customWidth="1"/>
    <col min="27" max="29" width="4.36328125" customWidth="1"/>
    <col min="30" max="30" width="5" customWidth="1"/>
    <col min="31" max="31" width="8.81640625" customWidth="1"/>
    <col min="32" max="32" width="10.453125" bestFit="1" customWidth="1"/>
    <col min="33" max="33" width="10.08984375" bestFit="1" customWidth="1"/>
    <col min="34" max="34" width="7.1796875" bestFit="1" customWidth="1"/>
    <col min="35" max="35" width="8.81640625" customWidth="1"/>
    <col min="36" max="36" width="1.08984375" customWidth="1"/>
    <col min="37" max="37" width="8.6328125" bestFit="1" customWidth="1"/>
    <col min="38" max="40" width="5" customWidth="1"/>
    <col min="41" max="41" width="8.81640625" customWidth="1"/>
    <col min="42" max="42" width="12" bestFit="1" customWidth="1"/>
    <col min="43" max="43" width="10.08984375" bestFit="1" customWidth="1"/>
    <col min="44" max="44" width="8.81640625" customWidth="1"/>
    <col min="45" max="45" width="9.54296875" bestFit="1" customWidth="1"/>
    <col min="46" max="46" width="1.08984375" customWidth="1"/>
    <col min="47" max="50" width="5" customWidth="1"/>
    <col min="51" max="51" width="48.90625" bestFit="1" customWidth="1"/>
    <col min="52" max="52" width="37.90625" bestFit="1" customWidth="1"/>
    <col min="53" max="53" width="4.453125" customWidth="1"/>
  </cols>
  <sheetData>
    <row r="1" spans="1:57" ht="15.6" x14ac:dyDescent="0.3">
      <c r="A1" s="66" t="s">
        <v>184</v>
      </c>
    </row>
    <row r="2" spans="1:57" x14ac:dyDescent="0.25">
      <c r="AH2" t="s">
        <v>164</v>
      </c>
    </row>
    <row r="3" spans="1:57" ht="15.6" x14ac:dyDescent="0.3">
      <c r="A3" s="167" t="s">
        <v>2</v>
      </c>
      <c r="B3" s="167"/>
      <c r="F3" s="167" t="s">
        <v>3</v>
      </c>
      <c r="G3" s="167"/>
      <c r="H3" s="166"/>
      <c r="I3" s="166"/>
      <c r="J3" s="166"/>
      <c r="K3" s="166"/>
      <c r="M3" s="160" t="s">
        <v>30</v>
      </c>
      <c r="N3" s="160"/>
      <c r="O3" s="160"/>
      <c r="U3" s="168" t="s">
        <v>26</v>
      </c>
      <c r="V3" s="169"/>
      <c r="W3" s="170"/>
      <c r="X3" s="152">
        <f>AVERAGE(X4:Y6)</f>
        <v>0.99980633333333335</v>
      </c>
      <c r="Y3" s="165"/>
      <c r="AA3" s="51">
        <f>(1000-(X3*1000))*1000</f>
        <v>193.66666666667243</v>
      </c>
      <c r="AB3" s="154" t="s">
        <v>82</v>
      </c>
      <c r="AC3" s="155"/>
      <c r="AD3" s="42"/>
      <c r="AF3" s="41"/>
      <c r="AG3" s="41"/>
      <c r="AH3" s="41"/>
      <c r="AI3" s="41"/>
      <c r="AJ3" s="41"/>
      <c r="AK3" s="41"/>
      <c r="AL3" s="41"/>
      <c r="AM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t="s">
        <v>105</v>
      </c>
      <c r="BA3" s="42"/>
    </row>
    <row r="4" spans="1:57" x14ac:dyDescent="0.25">
      <c r="A4" s="4" t="s">
        <v>31</v>
      </c>
      <c r="B4" s="5"/>
      <c r="C4" s="166" t="s">
        <v>4</v>
      </c>
      <c r="D4" s="166"/>
      <c r="E4" s="166"/>
      <c r="F4" s="4" t="s">
        <v>31</v>
      </c>
      <c r="G4" s="5"/>
      <c r="H4" s="166" t="s">
        <v>4</v>
      </c>
      <c r="I4" s="166"/>
      <c r="J4" s="166"/>
      <c r="K4" s="166"/>
      <c r="M4" s="14" t="s">
        <v>17</v>
      </c>
      <c r="N4" s="160" t="s">
        <v>18</v>
      </c>
      <c r="O4" s="160"/>
      <c r="U4" s="161" t="s">
        <v>27</v>
      </c>
      <c r="V4" s="162"/>
      <c r="W4" s="163"/>
      <c r="X4" s="152">
        <v>0.99978999999999996</v>
      </c>
      <c r="Y4" s="153"/>
      <c r="AA4" s="51">
        <f>(1000-(X4*1000))*1000</f>
        <v>210.00000000003638</v>
      </c>
      <c r="AB4" s="154" t="s">
        <v>82</v>
      </c>
      <c r="AC4" s="155"/>
      <c r="AD4" s="42"/>
      <c r="AE4" s="60">
        <f>AVERAGE(X4:X5)</f>
        <v>0.99979799999999996</v>
      </c>
      <c r="AF4" s="156" t="s">
        <v>127</v>
      </c>
      <c r="AG4" s="156"/>
      <c r="AH4" s="41"/>
      <c r="AI4" s="41"/>
      <c r="AJ4" s="41"/>
      <c r="AK4" s="41"/>
      <c r="AL4" s="41"/>
      <c r="AM4" s="41"/>
      <c r="AO4" s="60"/>
      <c r="AP4" s="41"/>
      <c r="AQ4" s="41"/>
      <c r="AR4" s="41"/>
      <c r="AS4" s="41"/>
      <c r="AT4" s="41"/>
      <c r="AU4" s="41"/>
      <c r="AV4" s="41"/>
      <c r="AW4" s="41"/>
      <c r="AX4" s="42"/>
      <c r="AY4" t="s">
        <v>106</v>
      </c>
      <c r="BA4" s="42"/>
    </row>
    <row r="5" spans="1:57" x14ac:dyDescent="0.25">
      <c r="A5" s="157" t="s">
        <v>5</v>
      </c>
      <c r="B5" s="158"/>
      <c r="C5" s="159" t="s">
        <v>85</v>
      </c>
      <c r="D5" s="159"/>
      <c r="E5" s="159"/>
      <c r="F5" s="157" t="s">
        <v>5</v>
      </c>
      <c r="G5" s="158"/>
      <c r="H5" s="159" t="s">
        <v>6</v>
      </c>
      <c r="I5" s="159"/>
      <c r="J5" s="159"/>
      <c r="K5" s="159"/>
      <c r="M5" s="15" t="s">
        <v>19</v>
      </c>
      <c r="N5" s="160" t="s">
        <v>20</v>
      </c>
      <c r="O5" s="160"/>
      <c r="U5" s="161" t="s">
        <v>28</v>
      </c>
      <c r="V5" s="162"/>
      <c r="W5" s="163"/>
      <c r="X5" s="164">
        <v>0.99980599999999997</v>
      </c>
      <c r="Y5" s="165"/>
      <c r="AA5" s="51">
        <f>(1000-(X5*1000))*1000</f>
        <v>194.00000000007367</v>
      </c>
      <c r="AB5" s="154" t="s">
        <v>82</v>
      </c>
      <c r="AC5" s="155"/>
      <c r="AD5" s="42"/>
      <c r="AF5" s="41"/>
      <c r="AG5" s="28"/>
      <c r="AH5" s="41"/>
      <c r="AI5" s="41"/>
      <c r="AJ5" s="41"/>
      <c r="AK5" s="41"/>
      <c r="AL5" s="41"/>
      <c r="AM5" s="41"/>
      <c r="AP5" s="41"/>
      <c r="AQ5" s="41"/>
      <c r="AR5" s="41"/>
      <c r="AS5" s="41"/>
      <c r="AT5" s="41"/>
      <c r="AU5" s="41"/>
      <c r="AV5" s="41"/>
      <c r="AW5" s="41"/>
      <c r="AX5" s="42"/>
      <c r="BA5" s="42"/>
    </row>
    <row r="6" spans="1:57" x14ac:dyDescent="0.25">
      <c r="A6" s="157" t="s">
        <v>84</v>
      </c>
      <c r="B6" s="158"/>
      <c r="C6" s="159" t="s">
        <v>7</v>
      </c>
      <c r="D6" s="159"/>
      <c r="E6" s="159"/>
      <c r="F6" s="157" t="s">
        <v>84</v>
      </c>
      <c r="G6" s="158"/>
      <c r="H6" s="159" t="s">
        <v>7</v>
      </c>
      <c r="I6" s="159"/>
      <c r="J6" s="159"/>
      <c r="K6" s="159"/>
      <c r="M6" s="15" t="s">
        <v>21</v>
      </c>
      <c r="N6" s="160" t="s">
        <v>22</v>
      </c>
      <c r="O6" s="160"/>
      <c r="U6" s="161" t="s">
        <v>29</v>
      </c>
      <c r="V6" s="162"/>
      <c r="W6" s="163"/>
      <c r="X6" s="152">
        <v>0.99982300000000002</v>
      </c>
      <c r="Y6" s="153"/>
      <c r="AA6" s="51">
        <f>(1000-(X6*1000))*1000</f>
        <v>177.00000000002092</v>
      </c>
      <c r="AB6" s="154" t="s">
        <v>82</v>
      </c>
      <c r="AC6" s="155"/>
      <c r="AD6" s="42"/>
      <c r="AE6" s="60">
        <f>AVERAGE(X5:X6)</f>
        <v>0.99981450000000005</v>
      </c>
      <c r="AF6" s="156" t="s">
        <v>128</v>
      </c>
      <c r="AG6" s="156"/>
      <c r="AH6" s="41"/>
      <c r="AI6" s="41"/>
      <c r="AJ6" s="41"/>
      <c r="AK6" s="41"/>
      <c r="AL6" s="41"/>
      <c r="AM6" s="41"/>
      <c r="AO6" s="60"/>
      <c r="AP6" s="41"/>
      <c r="AQ6" s="41"/>
      <c r="AR6" s="41"/>
      <c r="AS6" s="41"/>
      <c r="AT6" s="41"/>
      <c r="AU6" s="41"/>
      <c r="AV6" s="41"/>
      <c r="AW6" s="41"/>
      <c r="AX6" s="42"/>
      <c r="BA6" s="42"/>
    </row>
    <row r="7" spans="1:57" x14ac:dyDescent="0.25">
      <c r="J7" s="6"/>
      <c r="U7" t="s">
        <v>38</v>
      </c>
      <c r="AD7" s="42"/>
      <c r="AX7" s="42"/>
      <c r="BA7" s="42"/>
    </row>
    <row r="8" spans="1:57" ht="15.6" x14ac:dyDescent="0.3">
      <c r="A8" s="142" t="s">
        <v>8</v>
      </c>
      <c r="B8" s="142"/>
      <c r="C8" s="142"/>
      <c r="D8" s="3"/>
      <c r="E8" s="142" t="s">
        <v>9</v>
      </c>
      <c r="F8" s="142"/>
      <c r="G8" s="142"/>
      <c r="H8" s="142"/>
      <c r="I8" s="3"/>
      <c r="J8" s="142" t="s">
        <v>10</v>
      </c>
      <c r="K8" s="142"/>
      <c r="L8" s="3"/>
      <c r="M8" s="149" t="s">
        <v>185</v>
      </c>
      <c r="N8" s="150"/>
      <c r="O8" s="150"/>
      <c r="P8" s="150"/>
      <c r="Q8" s="150"/>
      <c r="R8" s="150"/>
      <c r="S8" s="151"/>
      <c r="T8" s="3"/>
      <c r="U8" s="141" t="s">
        <v>186</v>
      </c>
      <c r="V8" s="141"/>
      <c r="W8" s="141"/>
      <c r="X8" s="141"/>
      <c r="Y8" s="141"/>
      <c r="Z8" s="3"/>
      <c r="AA8" s="141" t="s">
        <v>10</v>
      </c>
      <c r="AB8" s="141"/>
      <c r="AC8" s="141"/>
      <c r="AD8" s="42"/>
      <c r="AE8" s="141" t="s">
        <v>117</v>
      </c>
      <c r="AF8" s="141"/>
      <c r="AG8" s="141"/>
      <c r="AH8" s="141"/>
      <c r="AI8" s="141"/>
      <c r="AJ8" s="42"/>
      <c r="AK8" s="141" t="s">
        <v>10</v>
      </c>
      <c r="AL8" s="141"/>
      <c r="AM8" s="141"/>
      <c r="AN8" s="42"/>
      <c r="AO8" s="141" t="s">
        <v>115</v>
      </c>
      <c r="AP8" s="141"/>
      <c r="AQ8" s="141"/>
      <c r="AR8" s="141"/>
      <c r="AS8" s="141"/>
      <c r="AT8" s="42"/>
      <c r="AU8" s="141" t="s">
        <v>10</v>
      </c>
      <c r="AV8" s="141"/>
      <c r="AW8" s="141"/>
      <c r="AX8" s="42"/>
      <c r="AY8" t="s">
        <v>86</v>
      </c>
      <c r="AZ8" t="s">
        <v>86</v>
      </c>
      <c r="BA8" s="42"/>
    </row>
    <row r="9" spans="1:57" ht="15.6" x14ac:dyDescent="0.3">
      <c r="A9" s="7"/>
      <c r="B9" s="7"/>
      <c r="C9" s="7"/>
      <c r="D9" s="3"/>
      <c r="E9" s="7"/>
      <c r="F9" s="7"/>
      <c r="G9" s="7"/>
      <c r="H9" s="7"/>
      <c r="I9" s="3"/>
      <c r="J9" s="7"/>
      <c r="K9" s="7"/>
      <c r="L9" s="3"/>
      <c r="M9" s="149" t="s">
        <v>165</v>
      </c>
      <c r="N9" s="150"/>
      <c r="O9" s="150"/>
      <c r="P9" s="150"/>
      <c r="Q9" s="150"/>
      <c r="R9" s="150"/>
      <c r="S9" s="151"/>
      <c r="T9" s="3"/>
      <c r="U9" s="136" t="s">
        <v>166</v>
      </c>
      <c r="V9" s="137"/>
      <c r="W9" s="137"/>
      <c r="X9" s="137"/>
      <c r="Y9" s="138"/>
      <c r="Z9" s="3"/>
      <c r="AA9" s="136"/>
      <c r="AB9" s="137"/>
      <c r="AC9" s="138"/>
      <c r="AD9" s="42"/>
      <c r="AE9" s="136"/>
      <c r="AF9" s="137"/>
      <c r="AG9" s="137"/>
      <c r="AH9" s="137"/>
      <c r="AI9" s="138"/>
      <c r="AJ9" s="42"/>
      <c r="AK9" s="136"/>
      <c r="AL9" s="137"/>
      <c r="AM9" s="138"/>
      <c r="AN9" s="42"/>
      <c r="AO9" s="16"/>
      <c r="AP9" s="16"/>
      <c r="AQ9" s="16"/>
      <c r="AR9" s="16"/>
      <c r="AS9" s="11"/>
      <c r="AT9" s="42"/>
      <c r="AU9" s="11"/>
      <c r="AV9" s="11"/>
      <c r="AW9" s="11"/>
      <c r="AX9" s="42"/>
      <c r="BA9" s="42"/>
    </row>
    <row r="10" spans="1:57" ht="15.6" x14ac:dyDescent="0.3">
      <c r="A10" s="7" t="s">
        <v>32</v>
      </c>
      <c r="B10" s="7" t="s">
        <v>33</v>
      </c>
      <c r="C10" s="7" t="s">
        <v>34</v>
      </c>
      <c r="D10" s="3"/>
      <c r="E10" s="7" t="s">
        <v>32</v>
      </c>
      <c r="F10" s="7" t="s">
        <v>33</v>
      </c>
      <c r="G10" s="7" t="s">
        <v>34</v>
      </c>
      <c r="H10" s="7" t="s">
        <v>35</v>
      </c>
      <c r="I10" s="3"/>
      <c r="J10" s="8" t="s">
        <v>14</v>
      </c>
      <c r="K10" s="8" t="s">
        <v>15</v>
      </c>
      <c r="L10" s="9"/>
      <c r="M10" s="23" t="s">
        <v>32</v>
      </c>
      <c r="N10" s="10" t="s">
        <v>33</v>
      </c>
      <c r="O10" s="10" t="s">
        <v>34</v>
      </c>
      <c r="P10" s="10" t="s">
        <v>36</v>
      </c>
      <c r="Q10" s="10"/>
      <c r="R10" s="10"/>
      <c r="S10" s="73" t="s">
        <v>23</v>
      </c>
      <c r="T10" s="9"/>
      <c r="U10" s="16"/>
      <c r="V10" s="16" t="s">
        <v>11</v>
      </c>
      <c r="W10" s="16" t="s">
        <v>12</v>
      </c>
      <c r="X10" s="16" t="s">
        <v>13</v>
      </c>
      <c r="Y10" s="11" t="s">
        <v>76</v>
      </c>
      <c r="Z10" s="3"/>
      <c r="AA10" s="12" t="s">
        <v>14</v>
      </c>
      <c r="AB10" s="12" t="s">
        <v>15</v>
      </c>
      <c r="AC10" s="12" t="s">
        <v>16</v>
      </c>
      <c r="AD10" s="43"/>
      <c r="AE10" s="16"/>
      <c r="AF10" s="16" t="s">
        <v>11</v>
      </c>
      <c r="AG10" s="16" t="s">
        <v>12</v>
      </c>
      <c r="AH10" s="16" t="s">
        <v>13</v>
      </c>
      <c r="AI10" s="11" t="s">
        <v>76</v>
      </c>
      <c r="AJ10" s="43"/>
      <c r="AK10" s="12" t="s">
        <v>14</v>
      </c>
      <c r="AL10" s="12" t="s">
        <v>15</v>
      </c>
      <c r="AM10" s="12" t="s">
        <v>16</v>
      </c>
      <c r="AN10" s="43"/>
      <c r="AO10" s="16"/>
      <c r="AP10" s="16" t="s">
        <v>11</v>
      </c>
      <c r="AQ10" s="16" t="s">
        <v>12</v>
      </c>
      <c r="AR10" s="16" t="s">
        <v>13</v>
      </c>
      <c r="AS10" s="11" t="s">
        <v>76</v>
      </c>
      <c r="AT10" s="43"/>
      <c r="AU10" s="12" t="s">
        <v>14</v>
      </c>
      <c r="AV10" s="12" t="s">
        <v>15</v>
      </c>
      <c r="AW10" s="12" t="s">
        <v>16</v>
      </c>
      <c r="AX10" s="43"/>
      <c r="AY10" s="31" t="s">
        <v>87</v>
      </c>
      <c r="AZ10" s="31" t="s">
        <v>88</v>
      </c>
      <c r="BA10" s="42"/>
    </row>
    <row r="11" spans="1:57" ht="15.6" x14ac:dyDescent="0.3">
      <c r="A11" t="s">
        <v>53</v>
      </c>
      <c r="B11">
        <v>529988.75904999999</v>
      </c>
      <c r="C11">
        <v>177858.50717</v>
      </c>
      <c r="D11" s="3"/>
      <c r="E11" t="s">
        <v>53</v>
      </c>
      <c r="F11">
        <v>529988.75850999996</v>
      </c>
      <c r="G11">
        <v>177858.50672999999</v>
      </c>
      <c r="H11">
        <v>4.8196000000000003</v>
      </c>
      <c r="I11" s="3"/>
      <c r="J11" s="30">
        <f>(B11-F11)*1000</f>
        <v>0.54000003729015589</v>
      </c>
      <c r="K11" s="30">
        <f>(C11-G11)*1000</f>
        <v>0.4400000034365803</v>
      </c>
      <c r="L11" s="9"/>
      <c r="M11" s="18" t="str">
        <f t="shared" ref="M11:O40" si="0">A11</f>
        <v>AE100</v>
      </c>
      <c r="N11" s="19">
        <f>B11</f>
        <v>529988.75904999999</v>
      </c>
      <c r="O11" s="19">
        <f>C11</f>
        <v>177858.50717</v>
      </c>
      <c r="P11" s="19">
        <f>H11+100</f>
        <v>104.81959999999999</v>
      </c>
      <c r="Q11" s="22"/>
      <c r="R11" s="21"/>
      <c r="S11" s="2"/>
      <c r="T11" s="9"/>
      <c r="U11" t="s">
        <v>53</v>
      </c>
      <c r="V11" s="2">
        <v>529988.75904999999</v>
      </c>
      <c r="W11" s="2">
        <v>177858.50717</v>
      </c>
      <c r="X11" s="2">
        <v>104.81959999999999</v>
      </c>
      <c r="Y11" s="3"/>
      <c r="Z11" s="3"/>
      <c r="AA11" s="59">
        <f t="shared" ref="AA11:AC26" si="1">(N11-V11)*1000</f>
        <v>0</v>
      </c>
      <c r="AB11" s="59">
        <f t="shared" si="1"/>
        <v>0</v>
      </c>
      <c r="AC11" s="59">
        <f t="shared" si="1"/>
        <v>0</v>
      </c>
      <c r="AD11" s="43"/>
      <c r="AE11" s="47" t="s">
        <v>53</v>
      </c>
      <c r="AF11" s="50">
        <v>529988.75269999995</v>
      </c>
      <c r="AG11" s="50">
        <v>177858.50450000001</v>
      </c>
      <c r="AH11" s="50">
        <v>104.8344</v>
      </c>
      <c r="AI11" s="46" t="s">
        <v>118</v>
      </c>
      <c r="AJ11" s="13"/>
      <c r="AK11" s="59">
        <f t="shared" ref="AK11:AM12" si="2">(N11-AF11)*1000</f>
        <v>6.3500000396743417</v>
      </c>
      <c r="AL11" s="59">
        <f t="shared" si="2"/>
        <v>2.6699999871198088</v>
      </c>
      <c r="AM11" s="59">
        <f t="shared" si="2"/>
        <v>-14.80000000000814</v>
      </c>
      <c r="AN11" s="43"/>
      <c r="AO11" s="13"/>
      <c r="AP11" s="13"/>
      <c r="AQ11" s="13"/>
      <c r="AR11" s="13"/>
      <c r="AS11" s="13"/>
      <c r="AT11" s="13"/>
      <c r="AU11" s="13"/>
      <c r="AV11" s="13"/>
      <c r="AW11" s="13"/>
      <c r="AX11" s="43"/>
      <c r="AY11" t="str">
        <f t="shared" ref="AY11:AY27" si="3">"C "&amp;M11&amp;" "&amp;N11&amp;" "&amp;O11&amp;" "&amp;P11&amp;" * * *"</f>
        <v>C AE100 529988.75905 177858.50717 104.8196 * * *</v>
      </c>
      <c r="AZ11" t="str">
        <f t="shared" ref="AZ11:AZ27" si="4">"C "&amp;M11&amp;" "&amp;N11&amp;" "&amp;O11&amp;" * *"</f>
        <v>C AE100 529988.75905 177858.50717 * *</v>
      </c>
      <c r="BA11" s="42"/>
      <c r="BD11" s="1"/>
      <c r="BE11" s="1"/>
    </row>
    <row r="12" spans="1:57" x14ac:dyDescent="0.25">
      <c r="A12" t="s">
        <v>49</v>
      </c>
      <c r="B12">
        <v>530433.58563999995</v>
      </c>
      <c r="C12">
        <v>178544.64670000001</v>
      </c>
      <c r="E12" t="s">
        <v>49</v>
      </c>
      <c r="F12">
        <v>530433.58507000003</v>
      </c>
      <c r="G12">
        <v>178544.64595999999</v>
      </c>
      <c r="H12">
        <v>4.7041899999999996</v>
      </c>
      <c r="J12" s="30">
        <f>(B12-F12)*1000</f>
        <v>0.56999991647899151</v>
      </c>
      <c r="K12" s="30">
        <f>(C12-G12)*1000</f>
        <v>0.74000001768581569</v>
      </c>
      <c r="M12" s="18" t="str">
        <f t="shared" si="0"/>
        <v>AL1001</v>
      </c>
      <c r="N12" s="19">
        <f t="shared" si="0"/>
        <v>530433.58563999995</v>
      </c>
      <c r="O12" s="19">
        <f t="shared" si="0"/>
        <v>178544.64670000001</v>
      </c>
      <c r="P12" s="19">
        <f>H12+100</f>
        <v>104.70419</v>
      </c>
      <c r="Q12" s="2"/>
      <c r="U12" t="s">
        <v>49</v>
      </c>
      <c r="V12" s="2">
        <v>530433.58563999995</v>
      </c>
      <c r="W12" s="2">
        <v>178544.64670000001</v>
      </c>
      <c r="X12" s="2">
        <v>104.70419</v>
      </c>
      <c r="AA12" s="59">
        <f t="shared" si="1"/>
        <v>0</v>
      </c>
      <c r="AB12" s="59">
        <f t="shared" si="1"/>
        <v>0</v>
      </c>
      <c r="AC12" s="59">
        <f t="shared" si="1"/>
        <v>0</v>
      </c>
      <c r="AD12" s="43"/>
      <c r="AE12" s="47" t="s">
        <v>49</v>
      </c>
      <c r="AF12" s="50">
        <v>530433.57440000004</v>
      </c>
      <c r="AG12" s="50">
        <v>178544.64790000001</v>
      </c>
      <c r="AH12" s="50">
        <v>104.7346</v>
      </c>
      <c r="AI12" s="46" t="s">
        <v>118</v>
      </c>
      <c r="AJ12" s="13"/>
      <c r="AK12" s="59">
        <f t="shared" si="2"/>
        <v>11.239999905228615</v>
      </c>
      <c r="AL12" s="59">
        <f t="shared" si="2"/>
        <v>-1.1999999987892807</v>
      </c>
      <c r="AM12" s="59">
        <f t="shared" si="2"/>
        <v>-30.410000000003379</v>
      </c>
      <c r="AN12" s="43"/>
      <c r="AO12" s="13"/>
      <c r="AP12" s="13"/>
      <c r="AQ12" s="13"/>
      <c r="AR12" s="13"/>
      <c r="AS12" s="13"/>
      <c r="AT12" s="13"/>
      <c r="AU12" s="13"/>
      <c r="AV12" s="13"/>
      <c r="AW12" s="13"/>
      <c r="AX12" s="43"/>
      <c r="AY12" t="str">
        <f t="shared" si="3"/>
        <v>C AL1001 530433.58564 178544.6467 104.70419 * * *</v>
      </c>
      <c r="AZ12" t="str">
        <f t="shared" si="4"/>
        <v>C AL1001 530433.58564 178544.6467 * *</v>
      </c>
      <c r="BA12" s="42"/>
      <c r="BC12" s="2"/>
      <c r="BD12" s="1"/>
      <c r="BE12" s="1"/>
    </row>
    <row r="13" spans="1:57" x14ac:dyDescent="0.25">
      <c r="A13"/>
      <c r="F13"/>
      <c r="G13"/>
      <c r="H13"/>
      <c r="J13" s="30"/>
      <c r="K13" s="30"/>
      <c r="M13" s="18"/>
      <c r="N13" s="19"/>
      <c r="O13" s="19"/>
      <c r="P13" s="19"/>
      <c r="Q13" s="2"/>
      <c r="R13" s="21"/>
      <c r="S13" s="2"/>
      <c r="V13" s="2"/>
      <c r="W13" s="2"/>
      <c r="X13" s="2"/>
      <c r="Y13" s="24"/>
      <c r="AA13" s="59"/>
      <c r="AB13" s="59"/>
      <c r="AC13" s="59"/>
      <c r="AD13" s="43"/>
      <c r="AE13" s="46"/>
      <c r="AF13" s="45"/>
      <c r="AG13" s="45"/>
      <c r="AH13" s="45"/>
      <c r="AI13" s="13"/>
      <c r="AJ13" s="13"/>
      <c r="AK13" s="30"/>
      <c r="AL13" s="30"/>
      <c r="AM13" s="30"/>
      <c r="AN13" s="43"/>
      <c r="AO13" s="46" t="s">
        <v>46</v>
      </c>
      <c r="AP13" s="45">
        <v>531627.19999999995</v>
      </c>
      <c r="AQ13" s="45">
        <v>180553.41899999999</v>
      </c>
      <c r="AR13" s="45">
        <v>109.449</v>
      </c>
      <c r="AS13" s="45" t="s">
        <v>114</v>
      </c>
      <c r="AT13" s="13"/>
      <c r="AU13" s="44"/>
      <c r="AV13" s="44"/>
      <c r="AW13" s="44"/>
      <c r="AX13" s="43"/>
      <c r="AY13" t="str">
        <f t="shared" si="3"/>
        <v>C     * * *</v>
      </c>
      <c r="AZ13" t="str">
        <f t="shared" si="4"/>
        <v>C    * *</v>
      </c>
      <c r="BA13" s="42"/>
      <c r="BB13" s="20"/>
      <c r="BD13" s="1"/>
      <c r="BE13" s="1"/>
    </row>
    <row r="14" spans="1:57" x14ac:dyDescent="0.25">
      <c r="F14"/>
      <c r="G14"/>
      <c r="H14"/>
      <c r="J14" s="30"/>
      <c r="K14" s="30"/>
      <c r="M14" s="18"/>
      <c r="N14" s="19"/>
      <c r="O14" s="19"/>
      <c r="P14" s="19"/>
      <c r="Q14" s="2"/>
      <c r="R14" s="21"/>
      <c r="S14" s="2"/>
      <c r="V14" s="2"/>
      <c r="W14" s="2"/>
      <c r="X14" s="2"/>
      <c r="Y14" s="24"/>
      <c r="AA14" s="59"/>
      <c r="AB14" s="59"/>
      <c r="AC14" s="59"/>
      <c r="AD14" s="43"/>
      <c r="AE14" s="46"/>
      <c r="AF14" s="45"/>
      <c r="AG14" s="45"/>
      <c r="AH14" s="45"/>
      <c r="AI14" s="13"/>
      <c r="AJ14" s="13"/>
      <c r="AK14" s="30"/>
      <c r="AL14" s="30"/>
      <c r="AM14" s="30"/>
      <c r="AN14" s="43"/>
      <c r="AO14" s="46" t="s">
        <v>43</v>
      </c>
      <c r="AP14" s="45">
        <v>528418.33900000004</v>
      </c>
      <c r="AQ14" s="45">
        <v>177885.103</v>
      </c>
      <c r="AR14" s="45">
        <v>106.111</v>
      </c>
      <c r="AS14" s="45" t="s">
        <v>114</v>
      </c>
      <c r="AT14" s="13"/>
      <c r="AU14" s="44"/>
      <c r="AV14" s="44"/>
      <c r="AW14" s="44"/>
      <c r="AX14" s="43"/>
      <c r="AY14" t="str">
        <f t="shared" si="3"/>
        <v>C     * * *</v>
      </c>
      <c r="AZ14" t="str">
        <f t="shared" si="4"/>
        <v>C    * *</v>
      </c>
      <c r="BA14" s="42"/>
      <c r="BB14" s="20"/>
      <c r="BD14" s="1"/>
      <c r="BE14" s="1"/>
    </row>
    <row r="15" spans="1:57" x14ac:dyDescent="0.25">
      <c r="F15"/>
      <c r="G15"/>
      <c r="H15"/>
      <c r="J15" s="30"/>
      <c r="K15" s="30"/>
      <c r="M15" s="18"/>
      <c r="N15" s="19"/>
      <c r="O15" s="19"/>
      <c r="P15" s="19"/>
      <c r="Q15" s="2"/>
      <c r="R15" s="21"/>
      <c r="S15" s="2"/>
      <c r="V15" s="2"/>
      <c r="W15" s="2"/>
      <c r="X15" s="2"/>
      <c r="Y15" s="24"/>
      <c r="AA15" s="59"/>
      <c r="AB15" s="59"/>
      <c r="AC15" s="59"/>
      <c r="AD15" s="43"/>
      <c r="AE15" s="46"/>
      <c r="AF15" s="45"/>
      <c r="AG15" s="45"/>
      <c r="AH15" s="45"/>
      <c r="AI15" s="13"/>
      <c r="AJ15" s="13"/>
      <c r="AK15" s="30"/>
      <c r="AL15" s="30"/>
      <c r="AM15" s="30"/>
      <c r="AN15" s="43"/>
      <c r="AO15" s="46" t="s">
        <v>42</v>
      </c>
      <c r="AP15" s="45">
        <v>528258.13800000004</v>
      </c>
      <c r="AQ15" s="45">
        <v>177841.37400000001</v>
      </c>
      <c r="AR15" s="45">
        <v>104.833</v>
      </c>
      <c r="AS15" s="45" t="s">
        <v>114</v>
      </c>
      <c r="AT15" s="13"/>
      <c r="AU15" s="44"/>
      <c r="AV15" s="44"/>
      <c r="AW15" s="44"/>
      <c r="AX15" s="43"/>
      <c r="AY15" t="str">
        <f t="shared" si="3"/>
        <v>C     * * *</v>
      </c>
      <c r="AZ15" t="str">
        <f t="shared" si="4"/>
        <v>C    * *</v>
      </c>
      <c r="BA15" s="42"/>
      <c r="BD15" s="1"/>
      <c r="BE15" s="1"/>
    </row>
    <row r="16" spans="1:57" x14ac:dyDescent="0.25">
      <c r="A16" t="s">
        <v>58</v>
      </c>
      <c r="B16" s="63">
        <v>526933.91960000002</v>
      </c>
      <c r="C16" s="2">
        <v>177472.83387999999</v>
      </c>
      <c r="E16" t="s">
        <v>58</v>
      </c>
      <c r="F16">
        <v>526933.92027999996</v>
      </c>
      <c r="G16">
        <v>177472.83386000001</v>
      </c>
      <c r="H16">
        <v>7.6029</v>
      </c>
      <c r="J16" s="30">
        <f>(B16-F16)*1000</f>
        <v>-0.67999993916600943</v>
      </c>
      <c r="K16" s="30">
        <f>(C16-G16)*1000</f>
        <v>1.9999977666884661E-2</v>
      </c>
      <c r="M16" s="18" t="str">
        <f t="shared" si="0"/>
        <v>CR100</v>
      </c>
      <c r="N16" s="19">
        <f t="shared" si="0"/>
        <v>526933.91960000002</v>
      </c>
      <c r="O16" s="19">
        <f t="shared" si="0"/>
        <v>177472.83387999999</v>
      </c>
      <c r="P16" s="19">
        <f>H16+100</f>
        <v>107.60290000000001</v>
      </c>
      <c r="Q16" s="2"/>
      <c r="R16" s="21"/>
      <c r="S16" s="2"/>
      <c r="U16" t="s">
        <v>58</v>
      </c>
      <c r="V16" s="2">
        <v>526933.91960000002</v>
      </c>
      <c r="W16" s="2">
        <v>177472.83387999999</v>
      </c>
      <c r="X16" s="2">
        <v>107.60290000000001</v>
      </c>
      <c r="AA16" s="59">
        <f t="shared" si="1"/>
        <v>0</v>
      </c>
      <c r="AB16" s="59">
        <f t="shared" si="1"/>
        <v>0</v>
      </c>
      <c r="AC16" s="59">
        <f t="shared" si="1"/>
        <v>0</v>
      </c>
      <c r="AD16" s="43"/>
      <c r="AE16" s="46"/>
      <c r="AF16" s="45"/>
      <c r="AG16" s="45"/>
      <c r="AH16" s="45"/>
      <c r="AI16" s="13"/>
      <c r="AJ16" s="13"/>
      <c r="AK16" s="30"/>
      <c r="AL16" s="30"/>
      <c r="AM16" s="30"/>
      <c r="AN16" s="43"/>
      <c r="AO16" s="13"/>
      <c r="AP16" s="13"/>
      <c r="AQ16" s="13"/>
      <c r="AR16" s="13"/>
      <c r="AS16" s="13"/>
      <c r="AT16" s="13"/>
      <c r="AU16" s="13"/>
      <c r="AV16" s="13"/>
      <c r="AW16" s="13"/>
      <c r="AX16" s="43"/>
      <c r="AY16" t="str">
        <f t="shared" si="3"/>
        <v>C CR100 526933.9196 177472.83388 107.6029 * * *</v>
      </c>
      <c r="AZ16" t="str">
        <f t="shared" si="4"/>
        <v>C CR100 526933.9196 177472.83388 * *</v>
      </c>
      <c r="BA16" s="42"/>
      <c r="BD16" s="1"/>
      <c r="BE16" s="1"/>
    </row>
    <row r="17" spans="1:57" x14ac:dyDescent="0.25">
      <c r="A17" t="s">
        <v>50</v>
      </c>
      <c r="B17">
        <v>524935.07449000003</v>
      </c>
      <c r="C17">
        <v>175320.26702</v>
      </c>
      <c r="E17" t="s">
        <v>50</v>
      </c>
      <c r="F17">
        <v>524935.07542000001</v>
      </c>
      <c r="G17">
        <v>175320.26717000001</v>
      </c>
      <c r="H17">
        <v>4.8492899999999999</v>
      </c>
      <c r="J17" s="30">
        <f t="shared" ref="J17:K42" si="5">(B17-F17)*1000</f>
        <v>-0.92999998014420271</v>
      </c>
      <c r="K17" s="30">
        <f t="shared" si="5"/>
        <v>-0.1500000071246177</v>
      </c>
      <c r="M17" s="18" t="str">
        <f t="shared" si="0"/>
        <v>CRNL01</v>
      </c>
      <c r="N17" s="19">
        <f t="shared" si="0"/>
        <v>524935.07449000003</v>
      </c>
      <c r="O17" s="19">
        <f t="shared" si="0"/>
        <v>175320.26702</v>
      </c>
      <c r="P17" s="19">
        <f t="shared" ref="P17:P42" si="6">H17+100</f>
        <v>104.84929</v>
      </c>
      <c r="Q17" s="2"/>
      <c r="R17" s="21"/>
      <c r="S17" s="2"/>
      <c r="U17" t="s">
        <v>50</v>
      </c>
      <c r="V17" s="2">
        <v>524935.07449000003</v>
      </c>
      <c r="W17" s="2">
        <v>175320.26702</v>
      </c>
      <c r="X17" s="2">
        <v>104.84929</v>
      </c>
      <c r="Y17" s="26"/>
      <c r="AA17" s="59">
        <f t="shared" si="1"/>
        <v>0</v>
      </c>
      <c r="AB17" s="59">
        <f t="shared" si="1"/>
        <v>0</v>
      </c>
      <c r="AC17" s="59">
        <f t="shared" si="1"/>
        <v>0</v>
      </c>
      <c r="AD17" s="43"/>
      <c r="AE17" s="46"/>
      <c r="AF17" s="45"/>
      <c r="AG17" s="45"/>
      <c r="AH17" s="45"/>
      <c r="AI17" s="13"/>
      <c r="AJ17" s="13"/>
      <c r="AK17" s="30"/>
      <c r="AL17" s="30"/>
      <c r="AM17" s="30"/>
      <c r="AN17" s="43"/>
      <c r="AO17" s="46" t="s">
        <v>50</v>
      </c>
      <c r="AP17" s="45">
        <v>524935.09100000001</v>
      </c>
      <c r="AQ17" s="45">
        <v>175320.27600000001</v>
      </c>
      <c r="AR17" s="46"/>
      <c r="AS17" s="46" t="s">
        <v>77</v>
      </c>
      <c r="AT17" s="13"/>
      <c r="AU17" s="64">
        <f>(N17-AP17)*1000</f>
        <v>-16.509999986737967</v>
      </c>
      <c r="AV17" s="64">
        <f>(O17-AQ17)*1000</f>
        <v>-8.9800000132527202</v>
      </c>
      <c r="AW17" s="44"/>
      <c r="AX17" s="43"/>
      <c r="AY17" t="str">
        <f t="shared" si="3"/>
        <v>C CRNL01 524935.07449 175320.26702 104.84929 * * *</v>
      </c>
      <c r="AZ17" t="str">
        <f t="shared" si="4"/>
        <v>C CRNL01 524935.07449 175320.26702 * *</v>
      </c>
      <c r="BA17" s="42"/>
      <c r="BD17" s="1"/>
      <c r="BE17" s="1"/>
    </row>
    <row r="18" spans="1:57" x14ac:dyDescent="0.25">
      <c r="A18" t="s">
        <v>51</v>
      </c>
      <c r="B18">
        <v>525332.68724</v>
      </c>
      <c r="C18">
        <v>175542.35122000001</v>
      </c>
      <c r="E18" t="s">
        <v>51</v>
      </c>
      <c r="F18">
        <v>525332.68779999996</v>
      </c>
      <c r="G18">
        <v>175542.35143000001</v>
      </c>
      <c r="H18">
        <v>5.1568500000000004</v>
      </c>
      <c r="J18" s="30">
        <f t="shared" si="5"/>
        <v>-0.55999995674937963</v>
      </c>
      <c r="K18" s="30">
        <f t="shared" si="5"/>
        <v>-0.20999999833293259</v>
      </c>
      <c r="M18" s="18" t="str">
        <f t="shared" si="0"/>
        <v>CRNL11</v>
      </c>
      <c r="N18" s="19">
        <f t="shared" si="0"/>
        <v>525332.68724</v>
      </c>
      <c r="O18" s="19">
        <f t="shared" si="0"/>
        <v>175542.35122000001</v>
      </c>
      <c r="P18" s="19">
        <f t="shared" si="6"/>
        <v>105.15685000000001</v>
      </c>
      <c r="Q18" s="2"/>
      <c r="R18" s="21" t="s">
        <v>25</v>
      </c>
      <c r="S18" s="57" t="s">
        <v>163</v>
      </c>
      <c r="U18" t="s">
        <v>51</v>
      </c>
      <c r="V18" s="2">
        <v>525332.68724</v>
      </c>
      <c r="W18" s="2">
        <v>175542.35122000001</v>
      </c>
      <c r="X18" s="2">
        <v>105.15685000000001</v>
      </c>
      <c r="Y18" s="57" t="s">
        <v>163</v>
      </c>
      <c r="AA18" s="59">
        <f t="shared" si="1"/>
        <v>0</v>
      </c>
      <c r="AB18" s="59">
        <f t="shared" si="1"/>
        <v>0</v>
      </c>
      <c r="AC18" s="59">
        <f t="shared" si="1"/>
        <v>0</v>
      </c>
      <c r="AD18" s="43"/>
      <c r="AE18" s="47" t="s">
        <v>51</v>
      </c>
      <c r="AF18" s="50">
        <v>525332.68839999998</v>
      </c>
      <c r="AG18" s="50">
        <v>175542.35149999999</v>
      </c>
      <c r="AH18" s="50">
        <v>105.1784</v>
      </c>
      <c r="AI18" s="46" t="s">
        <v>118</v>
      </c>
      <c r="AJ18" s="13"/>
      <c r="AK18" s="59">
        <f>(N18-AF18)*1000</f>
        <v>-1.1599999852478504</v>
      </c>
      <c r="AL18" s="59">
        <f>(O18-AG18)*1000</f>
        <v>-0.27999997837468982</v>
      </c>
      <c r="AM18" s="59">
        <f>(P18-AH18)*1000</f>
        <v>-21.549999999990632</v>
      </c>
      <c r="AN18" s="43"/>
      <c r="AO18" s="46" t="s">
        <v>51</v>
      </c>
      <c r="AP18" s="45">
        <v>525332.70600000001</v>
      </c>
      <c r="AQ18" s="45">
        <v>175542.36799999999</v>
      </c>
      <c r="AR18" s="46"/>
      <c r="AS18" s="46" t="s">
        <v>77</v>
      </c>
      <c r="AT18" s="13"/>
      <c r="AU18" s="64">
        <f>(N18-AP18)*1000</f>
        <v>-18.760000006295741</v>
      </c>
      <c r="AV18" s="64">
        <f>(O18-AQ18)*1000</f>
        <v>-16.779999976279214</v>
      </c>
      <c r="AW18" s="44"/>
      <c r="AX18" s="43"/>
      <c r="AY18" t="str">
        <f t="shared" si="3"/>
        <v>C CRNL11 525332.68724 175542.35122 105.15685 * * *</v>
      </c>
      <c r="AZ18" t="str">
        <f t="shared" si="4"/>
        <v>C CRNL11 525332.68724 175542.35122 * *</v>
      </c>
      <c r="BA18" s="42"/>
      <c r="BD18" s="1"/>
      <c r="BE18" s="1"/>
    </row>
    <row r="19" spans="1:57" x14ac:dyDescent="0.25">
      <c r="A19" t="s">
        <v>68</v>
      </c>
      <c r="B19">
        <v>530703.81943999999</v>
      </c>
      <c r="C19">
        <v>180654.81857999999</v>
      </c>
      <c r="E19" t="s">
        <v>68</v>
      </c>
      <c r="F19">
        <v>530703.81889999995</v>
      </c>
      <c r="G19">
        <v>180654.81735999999</v>
      </c>
      <c r="H19">
        <v>5.7480000000000002</v>
      </c>
      <c r="J19" s="30">
        <f t="shared" si="5"/>
        <v>0.54000003729015589</v>
      </c>
      <c r="K19" s="30">
        <f t="shared" si="5"/>
        <v>1.2200000055599958</v>
      </c>
      <c r="M19" s="18" t="str">
        <f t="shared" si="0"/>
        <v>EB1000</v>
      </c>
      <c r="N19" s="19">
        <f t="shared" si="0"/>
        <v>530703.81943999999</v>
      </c>
      <c r="O19" s="19">
        <f t="shared" si="0"/>
        <v>180654.81857999999</v>
      </c>
      <c r="P19" s="19">
        <f t="shared" si="6"/>
        <v>105.748</v>
      </c>
      <c r="Q19" s="2"/>
      <c r="R19" s="21"/>
      <c r="S19" s="2"/>
      <c r="U19" t="s">
        <v>68</v>
      </c>
      <c r="V19" s="2">
        <v>530703.81943999999</v>
      </c>
      <c r="W19" s="2">
        <v>180654.81857999999</v>
      </c>
      <c r="X19" s="2">
        <v>105.748</v>
      </c>
      <c r="AA19" s="59">
        <f t="shared" si="1"/>
        <v>0</v>
      </c>
      <c r="AB19" s="59">
        <f t="shared" si="1"/>
        <v>0</v>
      </c>
      <c r="AC19" s="59">
        <f t="shared" si="1"/>
        <v>0</v>
      </c>
      <c r="AD19" s="43"/>
      <c r="AE19" s="46"/>
      <c r="AF19" s="45"/>
      <c r="AG19" s="45"/>
      <c r="AH19" s="45"/>
      <c r="AI19" s="13"/>
      <c r="AJ19" s="13"/>
      <c r="AK19" s="30"/>
      <c r="AL19" s="30"/>
      <c r="AM19" s="30"/>
      <c r="AN19" s="43"/>
      <c r="AO19" s="13"/>
      <c r="AP19" s="13"/>
      <c r="AQ19" s="13"/>
      <c r="AR19" s="13"/>
      <c r="AS19" s="13"/>
      <c r="AT19" s="13"/>
      <c r="AU19" s="13"/>
      <c r="AV19" s="13"/>
      <c r="AW19" s="13"/>
      <c r="AX19" s="43"/>
      <c r="AY19" t="str">
        <f t="shared" si="3"/>
        <v>C EB1000 530703.81944 180654.81858 105.748 * * *</v>
      </c>
      <c r="AZ19" t="str">
        <f t="shared" si="4"/>
        <v>C EB1000 530703.81944 180654.81858 * *</v>
      </c>
      <c r="BA19" s="42"/>
      <c r="BD19" s="1"/>
      <c r="BE19" s="1"/>
    </row>
    <row r="20" spans="1:57" x14ac:dyDescent="0.25">
      <c r="A20" t="s">
        <v>39</v>
      </c>
      <c r="B20">
        <v>526720.64298</v>
      </c>
      <c r="C20">
        <v>175752.67233999999</v>
      </c>
      <c r="E20" t="s">
        <v>39</v>
      </c>
      <c r="F20">
        <v>526720.64367000002</v>
      </c>
      <c r="G20">
        <v>175752.67264999999</v>
      </c>
      <c r="H20">
        <v>4.0026400000000004</v>
      </c>
      <c r="J20" s="30">
        <f t="shared" si="5"/>
        <v>-0.69000001531094313</v>
      </c>
      <c r="K20" s="30">
        <f t="shared" si="5"/>
        <v>-0.31000000308267772</v>
      </c>
      <c r="M20" s="18" t="str">
        <f t="shared" si="0"/>
        <v>FB01</v>
      </c>
      <c r="N20" s="19">
        <f t="shared" si="0"/>
        <v>526720.64298</v>
      </c>
      <c r="O20" s="19">
        <f t="shared" si="0"/>
        <v>175752.67233999999</v>
      </c>
      <c r="P20" s="19">
        <f t="shared" si="6"/>
        <v>104.00264</v>
      </c>
      <c r="Q20" s="2"/>
      <c r="R20" s="21"/>
      <c r="S20" s="2"/>
      <c r="U20" t="s">
        <v>39</v>
      </c>
      <c r="V20" s="2">
        <v>526720.64298</v>
      </c>
      <c r="W20" s="2">
        <v>175752.67233999999</v>
      </c>
      <c r="X20" s="2">
        <v>104.00264</v>
      </c>
      <c r="Y20" s="24"/>
      <c r="AA20" s="59">
        <f t="shared" si="1"/>
        <v>0</v>
      </c>
      <c r="AB20" s="59">
        <f t="shared" si="1"/>
        <v>0</v>
      </c>
      <c r="AC20" s="59">
        <f t="shared" si="1"/>
        <v>0</v>
      </c>
      <c r="AD20" s="43"/>
      <c r="AE20" s="47" t="s">
        <v>39</v>
      </c>
      <c r="AF20" s="50">
        <v>526720.64509999997</v>
      </c>
      <c r="AG20" s="50">
        <v>175752.67360000001</v>
      </c>
      <c r="AH20" s="50">
        <v>104.0162</v>
      </c>
      <c r="AI20" s="46" t="s">
        <v>118</v>
      </c>
      <c r="AJ20" s="13"/>
      <c r="AK20" s="59">
        <f>(N20-AF20)*1000</f>
        <v>-2.1199999609962106</v>
      </c>
      <c r="AL20" s="59">
        <f>(O20-AG20)*1000</f>
        <v>-1.260000019101426</v>
      </c>
      <c r="AM20" s="59">
        <f>(P20-AH20)*1000</f>
        <v>-13.55999999999824</v>
      </c>
      <c r="AN20" s="43"/>
      <c r="AO20" s="52" t="s">
        <v>39</v>
      </c>
      <c r="AP20" s="50">
        <v>526720.64599999995</v>
      </c>
      <c r="AQ20" s="50">
        <v>175752.679</v>
      </c>
      <c r="AR20" s="45">
        <v>103.991</v>
      </c>
      <c r="AS20" s="45" t="s">
        <v>114</v>
      </c>
      <c r="AT20" s="13"/>
      <c r="AU20" s="44">
        <f t="shared" ref="AU20:AW21" si="7">(N20-AP20)*1000</f>
        <v>-3.0199999455362558</v>
      </c>
      <c r="AV20" s="44">
        <f t="shared" si="7"/>
        <v>-6.6600000136531889</v>
      </c>
      <c r="AW20" s="44">
        <f t="shared" si="7"/>
        <v>11.639999999999873</v>
      </c>
      <c r="AX20" s="43"/>
      <c r="AY20" t="str">
        <f t="shared" si="3"/>
        <v>C FB01 526720.64298 175752.67234 104.00264 * * *</v>
      </c>
      <c r="AZ20" t="str">
        <f t="shared" si="4"/>
        <v>C FB01 526720.64298 175752.67234 * *</v>
      </c>
      <c r="BA20" s="42"/>
      <c r="BB20" s="20"/>
      <c r="BD20" s="1"/>
      <c r="BE20" s="1"/>
    </row>
    <row r="21" spans="1:57" x14ac:dyDescent="0.25">
      <c r="A21" t="s">
        <v>40</v>
      </c>
      <c r="B21">
        <v>526776.92773</v>
      </c>
      <c r="C21">
        <v>175845.11254999999</v>
      </c>
      <c r="E21" t="s">
        <v>40</v>
      </c>
      <c r="F21">
        <v>526776.92842999997</v>
      </c>
      <c r="G21">
        <v>175845.11288</v>
      </c>
      <c r="H21">
        <v>3.5905100000000001</v>
      </c>
      <c r="J21" s="30">
        <f t="shared" si="5"/>
        <v>-0.699999975040555</v>
      </c>
      <c r="K21" s="30">
        <f t="shared" si="5"/>
        <v>-0.33000000985339284</v>
      </c>
      <c r="M21" s="18" t="str">
        <f t="shared" si="0"/>
        <v>FB02</v>
      </c>
      <c r="N21" s="19">
        <f t="shared" si="0"/>
        <v>526776.92773</v>
      </c>
      <c r="O21" s="19">
        <f t="shared" si="0"/>
        <v>175845.11254999999</v>
      </c>
      <c r="P21" s="19">
        <f t="shared" si="6"/>
        <v>103.59050999999999</v>
      </c>
      <c r="Q21" s="2"/>
      <c r="R21" s="21"/>
      <c r="S21" s="2"/>
      <c r="U21" t="s">
        <v>40</v>
      </c>
      <c r="V21" s="2">
        <v>526776.92773</v>
      </c>
      <c r="W21" s="2">
        <v>175845.11254999999</v>
      </c>
      <c r="X21" s="2">
        <v>103.59050999999999</v>
      </c>
      <c r="Y21" s="24"/>
      <c r="AA21" s="59">
        <f t="shared" si="1"/>
        <v>0</v>
      </c>
      <c r="AB21" s="59">
        <f t="shared" si="1"/>
        <v>0</v>
      </c>
      <c r="AC21" s="59">
        <f t="shared" si="1"/>
        <v>0</v>
      </c>
      <c r="AD21" s="43"/>
      <c r="AE21" s="47"/>
      <c r="AF21" s="50"/>
      <c r="AG21" s="50"/>
      <c r="AH21" s="50"/>
      <c r="AI21" s="46"/>
      <c r="AJ21" s="13"/>
      <c r="AK21" s="59"/>
      <c r="AL21" s="59"/>
      <c r="AM21" s="59"/>
      <c r="AN21" s="43"/>
      <c r="AO21" s="52" t="s">
        <v>40</v>
      </c>
      <c r="AP21" s="50">
        <v>526776.93000000005</v>
      </c>
      <c r="AQ21" s="50">
        <v>175845.122</v>
      </c>
      <c r="AR21" s="45">
        <v>103.575</v>
      </c>
      <c r="AS21" s="45" t="s">
        <v>114</v>
      </c>
      <c r="AT21" s="13"/>
      <c r="AU21" s="44">
        <f t="shared" si="7"/>
        <v>-2.2700000554323196</v>
      </c>
      <c r="AV21" s="44">
        <f t="shared" si="7"/>
        <v>-9.450000012293458</v>
      </c>
      <c r="AW21" s="44">
        <f t="shared" si="7"/>
        <v>15.509999999991919</v>
      </c>
      <c r="AX21" s="43"/>
      <c r="AY21" t="str">
        <f t="shared" si="3"/>
        <v>C FB02 526776.92773 175845.11255 103.59051 * * *</v>
      </c>
      <c r="AZ21" t="str">
        <f t="shared" si="4"/>
        <v>C FB02 526776.92773 175845.11255 * *</v>
      </c>
      <c r="BA21" s="42"/>
      <c r="BC21" s="2"/>
      <c r="BD21" s="1"/>
      <c r="BE21" s="1"/>
    </row>
    <row r="22" spans="1:57" ht="15" customHeight="1" x14ac:dyDescent="0.25">
      <c r="A22" t="s">
        <v>60</v>
      </c>
      <c r="B22" s="2">
        <v>526445.61661000003</v>
      </c>
      <c r="C22" s="2">
        <v>176533.33726999999</v>
      </c>
      <c r="E22" t="s">
        <v>60</v>
      </c>
      <c r="F22">
        <v>526445.61731</v>
      </c>
      <c r="G22">
        <v>176533.33752</v>
      </c>
      <c r="H22">
        <v>5.2415599999999998</v>
      </c>
      <c r="J22" s="30">
        <f t="shared" si="5"/>
        <v>-0.699999975040555</v>
      </c>
      <c r="K22" s="30">
        <f t="shared" si="5"/>
        <v>-0.25000001187436283</v>
      </c>
      <c r="M22" s="18" t="str">
        <f t="shared" si="0"/>
        <v>FB100</v>
      </c>
      <c r="N22" s="19">
        <f t="shared" si="0"/>
        <v>526445.61661000003</v>
      </c>
      <c r="O22" s="19">
        <f t="shared" si="0"/>
        <v>176533.33726999999</v>
      </c>
      <c r="P22" s="19">
        <f t="shared" si="6"/>
        <v>105.24155999999999</v>
      </c>
      <c r="Q22" s="2"/>
      <c r="R22" s="21"/>
      <c r="S22" s="2"/>
      <c r="U22" t="s">
        <v>60</v>
      </c>
      <c r="V22" s="2">
        <v>526445.61661000003</v>
      </c>
      <c r="W22" s="2">
        <v>176533.33726999999</v>
      </c>
      <c r="X22" s="2">
        <v>105.24155999999999</v>
      </c>
      <c r="AA22" s="59">
        <f t="shared" si="1"/>
        <v>0</v>
      </c>
      <c r="AB22" s="59">
        <f t="shared" si="1"/>
        <v>0</v>
      </c>
      <c r="AC22" s="59">
        <f t="shared" si="1"/>
        <v>0</v>
      </c>
      <c r="AD22" s="43"/>
      <c r="AE22" s="47"/>
      <c r="AF22" s="50"/>
      <c r="AG22" s="50"/>
      <c r="AH22" s="50"/>
      <c r="AI22" s="13"/>
      <c r="AJ22" s="13"/>
      <c r="AK22" s="30"/>
      <c r="AL22" s="30"/>
      <c r="AM22" s="30"/>
      <c r="AN22" s="43"/>
      <c r="AO22" s="13"/>
      <c r="AP22" s="13"/>
      <c r="AQ22" s="13"/>
      <c r="AR22" s="13"/>
      <c r="AS22" s="13"/>
      <c r="AT22" s="13"/>
      <c r="AU22" s="13"/>
      <c r="AV22" s="13"/>
      <c r="AW22" s="13"/>
      <c r="AX22" s="43"/>
      <c r="AY22" t="str">
        <f t="shared" si="3"/>
        <v>C FB100 526445.61661 176533.33727 105.24156 * * *</v>
      </c>
      <c r="AZ22" t="str">
        <f t="shared" si="4"/>
        <v>C FB100 526445.61661 176533.33727 * *</v>
      </c>
      <c r="BA22" s="42"/>
      <c r="BD22" s="1"/>
      <c r="BE22" s="1"/>
    </row>
    <row r="23" spans="1:57" ht="15" customHeight="1" x14ac:dyDescent="0.25">
      <c r="A23" t="s">
        <v>62</v>
      </c>
      <c r="B23" s="2">
        <v>526465.56720000005</v>
      </c>
      <c r="C23" s="2">
        <v>175890.93629000001</v>
      </c>
      <c r="E23" t="s">
        <v>62</v>
      </c>
      <c r="F23">
        <v>526465.56778000004</v>
      </c>
      <c r="G23">
        <v>175890.93664</v>
      </c>
      <c r="H23">
        <v>4.9897</v>
      </c>
      <c r="J23" s="30">
        <f t="shared" si="5"/>
        <v>-0.57999999262392521</v>
      </c>
      <c r="K23" s="30">
        <f t="shared" si="5"/>
        <v>-0.3499999875202775</v>
      </c>
      <c r="M23" s="18" t="str">
        <f t="shared" si="0"/>
        <v>FB101</v>
      </c>
      <c r="N23" s="19">
        <f t="shared" si="0"/>
        <v>526465.56720000005</v>
      </c>
      <c r="O23" s="19">
        <f t="shared" si="0"/>
        <v>175890.93629000001</v>
      </c>
      <c r="P23" s="19">
        <f t="shared" si="6"/>
        <v>104.9897</v>
      </c>
      <c r="Q23" s="2"/>
      <c r="R23" s="21"/>
      <c r="S23" s="2"/>
      <c r="U23" t="s">
        <v>62</v>
      </c>
      <c r="V23" s="2">
        <v>526465.56720000005</v>
      </c>
      <c r="W23" s="2">
        <v>175890.93629000001</v>
      </c>
      <c r="X23" s="2">
        <v>104.9897</v>
      </c>
      <c r="AA23" s="59">
        <f t="shared" si="1"/>
        <v>0</v>
      </c>
      <c r="AB23" s="59">
        <f t="shared" si="1"/>
        <v>0</v>
      </c>
      <c r="AC23" s="59">
        <f t="shared" si="1"/>
        <v>0</v>
      </c>
      <c r="AD23" s="43"/>
      <c r="AE23" s="47"/>
      <c r="AF23" s="50"/>
      <c r="AG23" s="50"/>
      <c r="AH23" s="50"/>
      <c r="AI23" s="13"/>
      <c r="AJ23" s="13"/>
      <c r="AK23" s="30"/>
      <c r="AL23" s="30"/>
      <c r="AM23" s="30"/>
      <c r="AN23" s="43"/>
      <c r="AO23" s="13"/>
      <c r="AP23" s="13"/>
      <c r="AQ23" s="13"/>
      <c r="AR23" s="13"/>
      <c r="AS23" s="13"/>
      <c r="AT23" s="13"/>
      <c r="AU23" s="13"/>
      <c r="AV23" s="13"/>
      <c r="AW23" s="13"/>
      <c r="AX23" s="43"/>
      <c r="AY23" t="str">
        <f t="shared" si="3"/>
        <v>C FB101 526465.5672 175890.93629 104.9897 * * *</v>
      </c>
      <c r="AZ23" t="str">
        <f t="shared" si="4"/>
        <v>C FB101 526465.5672 175890.93629 * *</v>
      </c>
      <c r="BA23" s="42"/>
      <c r="BB23" s="20"/>
      <c r="BD23" s="1"/>
      <c r="BE23" s="1"/>
    </row>
    <row r="24" spans="1:57" ht="15" customHeight="1" x14ac:dyDescent="0.25">
      <c r="A24" t="s">
        <v>63</v>
      </c>
      <c r="B24">
        <v>526027.86117000005</v>
      </c>
      <c r="C24">
        <v>175462.14374</v>
      </c>
      <c r="E24" t="s">
        <v>63</v>
      </c>
      <c r="F24">
        <v>526027.86184999999</v>
      </c>
      <c r="G24">
        <v>175462.14421999999</v>
      </c>
      <c r="H24">
        <v>9.1292200000000001</v>
      </c>
      <c r="J24" s="30">
        <f t="shared" si="5"/>
        <v>-0.67999993916600943</v>
      </c>
      <c r="K24" s="30">
        <f t="shared" si="5"/>
        <v>-0.47999998787418008</v>
      </c>
      <c r="M24" s="18" t="str">
        <f t="shared" si="0"/>
        <v>FB103</v>
      </c>
      <c r="N24" s="19">
        <f t="shared" si="0"/>
        <v>526027.86117000005</v>
      </c>
      <c r="O24" s="19">
        <f t="shared" si="0"/>
        <v>175462.14374</v>
      </c>
      <c r="P24" s="19">
        <f t="shared" si="6"/>
        <v>109.12922</v>
      </c>
      <c r="Q24" s="2"/>
      <c r="R24" s="21"/>
      <c r="S24" s="2"/>
      <c r="U24" t="s">
        <v>63</v>
      </c>
      <c r="V24" s="2">
        <v>526027.86117000005</v>
      </c>
      <c r="W24" s="2">
        <v>175462.14374</v>
      </c>
      <c r="X24" s="2">
        <v>109.12922</v>
      </c>
      <c r="AA24" s="59">
        <f t="shared" si="1"/>
        <v>0</v>
      </c>
      <c r="AB24" s="59">
        <f t="shared" si="1"/>
        <v>0</v>
      </c>
      <c r="AC24" s="59">
        <f t="shared" si="1"/>
        <v>0</v>
      </c>
      <c r="AD24" s="43"/>
      <c r="AE24" s="47" t="s">
        <v>63</v>
      </c>
      <c r="AF24" s="50">
        <v>526027.8628</v>
      </c>
      <c r="AG24" s="50">
        <v>175462.1422</v>
      </c>
      <c r="AH24" s="50">
        <v>109.14019999999999</v>
      </c>
      <c r="AI24" s="46" t="s">
        <v>118</v>
      </c>
      <c r="AJ24" s="13"/>
      <c r="AK24" s="59">
        <f>(N24-AF24)*1000</f>
        <v>-1.6299999551847577</v>
      </c>
      <c r="AL24" s="59">
        <f>(O24-AG24)*1000</f>
        <v>1.5399999974761158</v>
      </c>
      <c r="AM24" s="59">
        <f>(P24-AH24)*1000</f>
        <v>-10.979999999989332</v>
      </c>
      <c r="AN24" s="43"/>
      <c r="AO24" s="13"/>
      <c r="AP24" s="13"/>
      <c r="AQ24" s="13"/>
      <c r="AR24" s="13"/>
      <c r="AS24" s="13"/>
      <c r="AT24" s="13"/>
      <c r="AU24" s="13"/>
      <c r="AV24" s="13"/>
      <c r="AW24" s="13"/>
      <c r="AX24" s="43"/>
      <c r="AY24" t="str">
        <f t="shared" si="3"/>
        <v>C FB103 526027.86117 175462.14374 109.12922 * * *</v>
      </c>
      <c r="AZ24" t="str">
        <f t="shared" si="4"/>
        <v>C FB103 526027.86117 175462.14374 * *</v>
      </c>
      <c r="BA24" s="42"/>
      <c r="BD24" s="1"/>
      <c r="BE24" s="1"/>
    </row>
    <row r="25" spans="1:57" x14ac:dyDescent="0.25">
      <c r="A25" t="s">
        <v>75</v>
      </c>
      <c r="B25">
        <v>534602.57583999995</v>
      </c>
      <c r="C25">
        <v>179504.37080999999</v>
      </c>
      <c r="E25" t="s">
        <v>75</v>
      </c>
      <c r="F25">
        <v>534602.57513999997</v>
      </c>
      <c r="G25">
        <v>179504.37065999999</v>
      </c>
      <c r="H25">
        <v>2.6552799999999999</v>
      </c>
      <c r="J25" s="30">
        <f t="shared" si="5"/>
        <v>0.699999975040555</v>
      </c>
      <c r="K25" s="30">
        <f t="shared" si="5"/>
        <v>0.1500000071246177</v>
      </c>
      <c r="M25" s="18" t="str">
        <f t="shared" si="0"/>
        <v>JM9000</v>
      </c>
      <c r="N25" s="19">
        <f t="shared" si="0"/>
        <v>534602.57583999995</v>
      </c>
      <c r="O25" s="19">
        <f t="shared" si="0"/>
        <v>179504.37080999999</v>
      </c>
      <c r="P25" s="19">
        <f t="shared" si="6"/>
        <v>102.65528</v>
      </c>
      <c r="Q25" s="2"/>
      <c r="R25" s="21"/>
      <c r="S25" s="2"/>
      <c r="U25" t="s">
        <v>75</v>
      </c>
      <c r="V25" s="2">
        <v>534602.57583999995</v>
      </c>
      <c r="W25" s="2">
        <v>179504.37080999999</v>
      </c>
      <c r="X25" s="2">
        <v>102.65528</v>
      </c>
      <c r="AA25" s="59">
        <f t="shared" si="1"/>
        <v>0</v>
      </c>
      <c r="AB25" s="59">
        <f t="shared" si="1"/>
        <v>0</v>
      </c>
      <c r="AC25" s="59">
        <f t="shared" si="1"/>
        <v>0</v>
      </c>
      <c r="AD25" s="43"/>
      <c r="AF25" s="1"/>
      <c r="AG25" s="1"/>
      <c r="AH25" s="1"/>
      <c r="AI25" s="13"/>
      <c r="AJ25" s="13"/>
      <c r="AK25" s="30"/>
      <c r="AL25" s="30"/>
      <c r="AM25" s="30"/>
      <c r="AN25" s="43"/>
      <c r="AO25" s="13"/>
      <c r="AP25" s="13"/>
      <c r="AQ25" s="13"/>
      <c r="AR25" s="13"/>
      <c r="AS25" s="13"/>
      <c r="AT25" s="13"/>
      <c r="AU25" s="13"/>
      <c r="AV25" s="13"/>
      <c r="AW25" s="13"/>
      <c r="AX25" s="43"/>
      <c r="AY25" t="str">
        <f t="shared" si="3"/>
        <v>C JM9000 534602.57584 179504.37081 102.65528 * * *</v>
      </c>
      <c r="AZ25" t="str">
        <f t="shared" si="4"/>
        <v>C JM9000 534602.57584 179504.37081 * *</v>
      </c>
      <c r="BA25" s="42"/>
      <c r="BC25" s="2"/>
      <c r="BD25" s="1"/>
      <c r="BE25" s="1"/>
    </row>
    <row r="26" spans="1:57" x14ac:dyDescent="0.25">
      <c r="A26" t="s">
        <v>47</v>
      </c>
      <c r="B26">
        <v>534307.68813999998</v>
      </c>
      <c r="C26">
        <v>179428.997</v>
      </c>
      <c r="E26" t="s">
        <v>47</v>
      </c>
      <c r="F26">
        <v>534307.68756999995</v>
      </c>
      <c r="G26">
        <v>179428.99684000001</v>
      </c>
      <c r="H26">
        <v>3.5518000000000001</v>
      </c>
      <c r="J26" s="30">
        <f t="shared" si="5"/>
        <v>0.57000003289431334</v>
      </c>
      <c r="K26" s="30">
        <f t="shared" si="5"/>
        <v>0.15999999595806003</v>
      </c>
      <c r="M26" s="18" t="str">
        <f t="shared" si="0"/>
        <v>JM9001</v>
      </c>
      <c r="N26" s="19">
        <f t="shared" si="0"/>
        <v>534307.68813999998</v>
      </c>
      <c r="O26" s="19">
        <f t="shared" si="0"/>
        <v>179428.997</v>
      </c>
      <c r="P26" s="19">
        <f t="shared" si="6"/>
        <v>103.5518</v>
      </c>
      <c r="R26" s="21"/>
      <c r="S26" s="2"/>
      <c r="U26" t="s">
        <v>47</v>
      </c>
      <c r="V26" s="2">
        <v>534307.68813999998</v>
      </c>
      <c r="W26" s="2">
        <v>179428.997</v>
      </c>
      <c r="X26" s="2">
        <v>103.5518</v>
      </c>
      <c r="Y26" s="27"/>
      <c r="AA26" s="59">
        <f t="shared" si="1"/>
        <v>0</v>
      </c>
      <c r="AB26" s="59">
        <f t="shared" si="1"/>
        <v>0</v>
      </c>
      <c r="AC26" s="59">
        <f t="shared" si="1"/>
        <v>0</v>
      </c>
      <c r="AD26" s="43"/>
      <c r="AE26" s="47" t="s">
        <v>47</v>
      </c>
      <c r="AF26" s="50">
        <v>534307.68940000003</v>
      </c>
      <c r="AG26" s="50">
        <v>179428.9932</v>
      </c>
      <c r="AH26" s="50">
        <v>103.5444</v>
      </c>
      <c r="AI26" s="46" t="s">
        <v>118</v>
      </c>
      <c r="AJ26" s="13"/>
      <c r="AK26" s="59">
        <f t="shared" ref="AK26:AM27" si="8">(N26-AF26)*1000</f>
        <v>-1.2600000482052565</v>
      </c>
      <c r="AL26" s="59">
        <f t="shared" si="8"/>
        <v>3.8000000058673322</v>
      </c>
      <c r="AM26" s="59">
        <f>(P26-AH26)*1000</f>
        <v>7.40000000000407</v>
      </c>
      <c r="AN26" s="43"/>
      <c r="AO26" s="46" t="s">
        <v>47</v>
      </c>
      <c r="AP26" s="45">
        <v>534307.67099999997</v>
      </c>
      <c r="AQ26" s="45">
        <v>179429.014</v>
      </c>
      <c r="AR26" s="45">
        <v>103.518</v>
      </c>
      <c r="AS26" s="45" t="s">
        <v>112</v>
      </c>
      <c r="AT26" s="13"/>
      <c r="AU26" s="64">
        <f t="shared" ref="AU26:AW27" si="9">(N26-AP26)*1000</f>
        <v>17.140000010840595</v>
      </c>
      <c r="AV26" s="64">
        <f t="shared" si="9"/>
        <v>-16.999999992549419</v>
      </c>
      <c r="AW26" s="44">
        <f t="shared" si="9"/>
        <v>33.799999999999386</v>
      </c>
      <c r="AX26" s="43"/>
      <c r="AY26" t="str">
        <f t="shared" si="3"/>
        <v>C JM9001 534307.68814 179428.997 103.5518 * * *</v>
      </c>
      <c r="AZ26" t="str">
        <f t="shared" si="4"/>
        <v>C JM9001 534307.68814 179428.997 * *</v>
      </c>
      <c r="BA26" s="42"/>
      <c r="BD26" s="1"/>
      <c r="BE26" s="1"/>
    </row>
    <row r="27" spans="1:57" x14ac:dyDescent="0.25">
      <c r="A27" t="s">
        <v>48</v>
      </c>
      <c r="B27">
        <v>534122.58447999996</v>
      </c>
      <c r="C27">
        <v>179506.64934999999</v>
      </c>
      <c r="E27" t="s">
        <v>48</v>
      </c>
      <c r="F27">
        <v>534122.58443000005</v>
      </c>
      <c r="G27">
        <v>179506.64937</v>
      </c>
      <c r="H27">
        <v>2.7705600000000001</v>
      </c>
      <c r="J27" s="30">
        <f t="shared" si="5"/>
        <v>4.9999915063381195E-2</v>
      </c>
      <c r="K27" s="30">
        <f t="shared" si="5"/>
        <v>-2.0000006770715117E-2</v>
      </c>
      <c r="M27" s="18" t="str">
        <f t="shared" si="0"/>
        <v>JM9002</v>
      </c>
      <c r="N27" s="19">
        <f t="shared" si="0"/>
        <v>534122.58447999996</v>
      </c>
      <c r="O27" s="19">
        <f t="shared" si="0"/>
        <v>179506.64934999999</v>
      </c>
      <c r="P27" s="19">
        <f t="shared" si="6"/>
        <v>102.77056</v>
      </c>
      <c r="R27" s="21" t="s">
        <v>25</v>
      </c>
      <c r="S27" s="57" t="s">
        <v>163</v>
      </c>
      <c r="U27" t="s">
        <v>48</v>
      </c>
      <c r="V27" s="2">
        <v>534122.58447999996</v>
      </c>
      <c r="W27" s="2">
        <v>179506.64934999999</v>
      </c>
      <c r="X27" s="2">
        <v>102.77056</v>
      </c>
      <c r="Y27" s="57" t="s">
        <v>163</v>
      </c>
      <c r="AA27" s="59">
        <f t="shared" ref="AA27:AC42" si="10">(N27-V27)*1000</f>
        <v>0</v>
      </c>
      <c r="AB27" s="59">
        <f t="shared" si="10"/>
        <v>0</v>
      </c>
      <c r="AC27" s="59">
        <f t="shared" si="10"/>
        <v>0</v>
      </c>
      <c r="AD27" s="43"/>
      <c r="AE27" s="47" t="s">
        <v>48</v>
      </c>
      <c r="AF27" s="50">
        <v>534122.58169999998</v>
      </c>
      <c r="AG27" s="50">
        <v>179506.64850000001</v>
      </c>
      <c r="AH27" s="50">
        <v>102.76179999999999</v>
      </c>
      <c r="AI27" s="46" t="s">
        <v>118</v>
      </c>
      <c r="AJ27" s="13"/>
      <c r="AK27" s="59">
        <f t="shared" si="8"/>
        <v>2.7799999807029963</v>
      </c>
      <c r="AL27" s="59">
        <f t="shared" si="8"/>
        <v>0.8499999821651727</v>
      </c>
      <c r="AM27" s="59">
        <f t="shared" si="8"/>
        <v>8.7600000000094269</v>
      </c>
      <c r="AN27" s="43"/>
      <c r="AO27" s="46" t="s">
        <v>48</v>
      </c>
      <c r="AP27" s="45">
        <v>534122.56900000002</v>
      </c>
      <c r="AQ27" s="45">
        <v>179506.67499999999</v>
      </c>
      <c r="AR27" s="45">
        <v>102.74</v>
      </c>
      <c r="AS27" s="45" t="s">
        <v>113</v>
      </c>
      <c r="AT27" s="13"/>
      <c r="AU27" s="64">
        <f t="shared" si="9"/>
        <v>15.479999943636358</v>
      </c>
      <c r="AV27" s="64">
        <f t="shared" si="9"/>
        <v>-25.649999995948747</v>
      </c>
      <c r="AW27" s="44">
        <f t="shared" si="9"/>
        <v>30.560000000008358</v>
      </c>
      <c r="AX27" s="43"/>
      <c r="AY27" t="str">
        <f t="shared" si="3"/>
        <v>C JM9002 534122.58448 179506.64935 102.77056 * * *</v>
      </c>
      <c r="AZ27" t="str">
        <f t="shared" si="4"/>
        <v>C JM9002 534122.58448 179506.64935 * *</v>
      </c>
      <c r="BA27" s="42"/>
      <c r="BC27" s="2"/>
      <c r="BD27" s="1"/>
      <c r="BE27" s="1"/>
    </row>
    <row r="28" spans="1:57" x14ac:dyDescent="0.25">
      <c r="A28" t="s">
        <v>102</v>
      </c>
      <c r="B28">
        <v>534453.61396999995</v>
      </c>
      <c r="C28">
        <v>179755.78279999999</v>
      </c>
      <c r="E28" t="s">
        <v>102</v>
      </c>
      <c r="F28">
        <v>534453.61306999996</v>
      </c>
      <c r="G28">
        <v>179755.78258999999</v>
      </c>
      <c r="H28">
        <v>5.0861099999999997</v>
      </c>
      <c r="J28" s="30">
        <f t="shared" si="5"/>
        <v>0.89999998454004526</v>
      </c>
      <c r="K28" s="30">
        <f t="shared" si="5"/>
        <v>0.20999999833293259</v>
      </c>
      <c r="M28" s="18" t="str">
        <f t="shared" si="0"/>
        <v>JM9003</v>
      </c>
      <c r="N28" s="19">
        <f t="shared" si="0"/>
        <v>534453.61396999995</v>
      </c>
      <c r="O28" s="19">
        <f t="shared" si="0"/>
        <v>179755.78279999999</v>
      </c>
      <c r="P28" s="19">
        <f t="shared" si="6"/>
        <v>105.08611000000001</v>
      </c>
      <c r="R28" s="21"/>
      <c r="S28" s="2"/>
      <c r="U28" t="s">
        <v>102</v>
      </c>
      <c r="V28" s="2">
        <v>534453.61396999995</v>
      </c>
      <c r="W28" s="2">
        <v>179755.78279999999</v>
      </c>
      <c r="X28" s="2">
        <v>105.08611000000001</v>
      </c>
      <c r="Y28" s="27"/>
      <c r="AA28" s="59">
        <f t="shared" si="10"/>
        <v>0</v>
      </c>
      <c r="AB28" s="59">
        <f t="shared" si="10"/>
        <v>0</v>
      </c>
      <c r="AC28" s="59">
        <f t="shared" si="10"/>
        <v>0</v>
      </c>
      <c r="AD28" s="43"/>
      <c r="AF28" s="1"/>
      <c r="AG28" s="1"/>
      <c r="AH28" s="1"/>
      <c r="AI28" s="13"/>
      <c r="AJ28" s="13"/>
      <c r="AK28" s="30"/>
      <c r="AL28" s="30"/>
      <c r="AM28" s="30"/>
      <c r="AN28" s="43"/>
      <c r="AO28" s="13"/>
      <c r="AP28" s="13"/>
      <c r="AQ28" s="13"/>
      <c r="AR28" s="13"/>
      <c r="AS28" s="13"/>
      <c r="AT28" s="13"/>
      <c r="AU28" s="13"/>
      <c r="AV28" s="13"/>
      <c r="AW28" s="13"/>
      <c r="AX28" s="43"/>
      <c r="BA28" s="42"/>
      <c r="BC28" s="2"/>
      <c r="BD28" s="1"/>
      <c r="BE28" s="1"/>
    </row>
    <row r="29" spans="1:57" x14ac:dyDescent="0.25">
      <c r="A29" t="s">
        <v>181</v>
      </c>
      <c r="B29">
        <v>534352.99508000002</v>
      </c>
      <c r="C29">
        <v>179589.33645999999</v>
      </c>
      <c r="E29" t="s">
        <v>181</v>
      </c>
      <c r="F29">
        <v>534352.99441000004</v>
      </c>
      <c r="G29">
        <v>179589.33627999999</v>
      </c>
      <c r="H29">
        <v>2.0956800000000002</v>
      </c>
      <c r="J29" s="30"/>
      <c r="K29" s="30"/>
      <c r="M29" s="18"/>
      <c r="N29" s="19"/>
      <c r="O29" s="19"/>
      <c r="P29" s="19"/>
      <c r="R29" s="21"/>
      <c r="S29" s="2"/>
      <c r="V29" s="2"/>
      <c r="W29" s="2"/>
      <c r="X29" s="2"/>
      <c r="Y29" s="27"/>
      <c r="AA29" s="59"/>
      <c r="AB29" s="59"/>
      <c r="AC29" s="59"/>
      <c r="AD29" s="43"/>
      <c r="AF29" s="1"/>
      <c r="AG29" s="1"/>
      <c r="AH29" s="1"/>
      <c r="AI29" s="13"/>
      <c r="AJ29" s="13"/>
      <c r="AK29" s="30"/>
      <c r="AL29" s="30"/>
      <c r="AM29" s="30"/>
      <c r="AN29" s="43"/>
      <c r="AO29" s="13"/>
      <c r="AP29" s="13"/>
      <c r="AQ29" s="13"/>
      <c r="AR29" s="13"/>
      <c r="AS29" s="13"/>
      <c r="AT29" s="13"/>
      <c r="AU29" s="13"/>
      <c r="AV29" s="13"/>
      <c r="AW29" s="13"/>
      <c r="AX29" s="43"/>
      <c r="BA29" s="42"/>
      <c r="BC29" s="2"/>
      <c r="BD29" s="1"/>
      <c r="BE29" s="1"/>
    </row>
    <row r="30" spans="1:57" x14ac:dyDescent="0.25">
      <c r="A30" t="s">
        <v>182</v>
      </c>
      <c r="B30">
        <v>534444.83993000002</v>
      </c>
      <c r="C30">
        <v>179706.57078000001</v>
      </c>
      <c r="E30" t="s">
        <v>182</v>
      </c>
      <c r="F30">
        <v>534444.83912999998</v>
      </c>
      <c r="G30">
        <v>179706.57062000001</v>
      </c>
      <c r="H30">
        <v>3.80477</v>
      </c>
      <c r="J30" s="30"/>
      <c r="K30" s="30"/>
      <c r="M30" s="18"/>
      <c r="N30" s="19"/>
      <c r="O30" s="19"/>
      <c r="P30" s="19"/>
      <c r="R30" s="21"/>
      <c r="S30" s="2"/>
      <c r="V30" s="2"/>
      <c r="W30" s="2"/>
      <c r="X30" s="2"/>
      <c r="Y30" s="27"/>
      <c r="AA30" s="59"/>
      <c r="AB30" s="59"/>
      <c r="AC30" s="59"/>
      <c r="AD30" s="43"/>
      <c r="AF30" s="1"/>
      <c r="AG30" s="1"/>
      <c r="AH30" s="1"/>
      <c r="AI30" s="13"/>
      <c r="AJ30" s="13"/>
      <c r="AK30" s="30"/>
      <c r="AL30" s="30"/>
      <c r="AM30" s="30"/>
      <c r="AN30" s="43"/>
      <c r="AO30" s="13"/>
      <c r="AP30" s="13"/>
      <c r="AQ30" s="13"/>
      <c r="AR30" s="13"/>
      <c r="AS30" s="13"/>
      <c r="AT30" s="13"/>
      <c r="AU30" s="13"/>
      <c r="AV30" s="13"/>
      <c r="AW30" s="13"/>
      <c r="AX30" s="43"/>
      <c r="BA30" s="42"/>
      <c r="BC30" s="2"/>
      <c r="BD30" s="1"/>
      <c r="BE30" s="1"/>
    </row>
    <row r="31" spans="1:57" x14ac:dyDescent="0.25">
      <c r="A31" t="s">
        <v>52</v>
      </c>
      <c r="B31" s="2">
        <v>524165.69055</v>
      </c>
      <c r="C31" s="2">
        <v>175656.14574000001</v>
      </c>
      <c r="E31" t="s">
        <v>52</v>
      </c>
      <c r="F31">
        <v>524165.69146</v>
      </c>
      <c r="G31">
        <v>175656.14541999999</v>
      </c>
      <c r="H31">
        <v>9.5665999999999993</v>
      </c>
      <c r="J31" s="30">
        <f t="shared" si="5"/>
        <v>-0.91000000247731805</v>
      </c>
      <c r="K31" s="30">
        <f t="shared" si="5"/>
        <v>0.32000002101995051</v>
      </c>
      <c r="M31" s="18" t="str">
        <f t="shared" si="0"/>
        <v>PTNL10</v>
      </c>
      <c r="N31" s="19">
        <f t="shared" si="0"/>
        <v>524165.69055</v>
      </c>
      <c r="O31" s="19">
        <f t="shared" si="0"/>
        <v>175656.14574000001</v>
      </c>
      <c r="P31" s="19">
        <f t="shared" si="6"/>
        <v>109.56659999999999</v>
      </c>
      <c r="R31" s="21"/>
      <c r="S31" s="2"/>
      <c r="U31" t="s">
        <v>52</v>
      </c>
      <c r="V31" s="2">
        <v>524165.69055</v>
      </c>
      <c r="W31" s="2">
        <v>175656.14574000001</v>
      </c>
      <c r="X31" s="2">
        <v>109.56659999999999</v>
      </c>
      <c r="Y31" s="26"/>
      <c r="AA31" s="59">
        <f t="shared" si="10"/>
        <v>0</v>
      </c>
      <c r="AB31" s="59">
        <f t="shared" si="10"/>
        <v>0</v>
      </c>
      <c r="AC31" s="59">
        <f t="shared" si="10"/>
        <v>0</v>
      </c>
      <c r="AD31" s="43"/>
      <c r="AF31" s="1"/>
      <c r="AG31" s="1"/>
      <c r="AH31" s="1"/>
      <c r="AI31" s="13"/>
      <c r="AJ31" s="13"/>
      <c r="AK31" s="30"/>
      <c r="AL31" s="30"/>
      <c r="AM31" s="30"/>
      <c r="AN31" s="43"/>
      <c r="AO31" s="46" t="s">
        <v>52</v>
      </c>
      <c r="AP31" s="45">
        <v>524165.70400000003</v>
      </c>
      <c r="AQ31" s="45">
        <v>175656.15</v>
      </c>
      <c r="AR31" s="46"/>
      <c r="AS31" s="46" t="s">
        <v>77</v>
      </c>
      <c r="AT31" s="13"/>
      <c r="AU31" s="44">
        <f>(N31-AP31)*1000</f>
        <v>-13.45000002766028</v>
      </c>
      <c r="AV31" s="44">
        <f>(O31-AQ31)*1000</f>
        <v>-4.2599999869707972</v>
      </c>
      <c r="AW31" s="61"/>
      <c r="AX31" s="43"/>
      <c r="AY31" t="str">
        <f>"C "&amp;M31&amp;" "&amp;N31&amp;" "&amp;O31&amp;" "&amp;P31&amp;" * * *"</f>
        <v>C PTNL10 524165.69055 175656.14574 109.5666 * * *</v>
      </c>
      <c r="AZ31" t="str">
        <f>"C "&amp;M31&amp;" "&amp;N31&amp;" "&amp;O31&amp;" * *"</f>
        <v>C PTNL10 524165.69055 175656.14574 * *</v>
      </c>
      <c r="BA31" s="42"/>
      <c r="BB31" s="20"/>
      <c r="BC31" s="2"/>
      <c r="BD31" s="1"/>
      <c r="BE31" s="1"/>
    </row>
    <row r="32" spans="1:57" x14ac:dyDescent="0.25">
      <c r="A32" t="s">
        <v>90</v>
      </c>
      <c r="B32" s="2">
        <v>526556.65003999998</v>
      </c>
      <c r="C32" s="2">
        <v>177097.92316999999</v>
      </c>
      <c r="E32" t="s">
        <v>90</v>
      </c>
      <c r="F32">
        <v>526556.65081999998</v>
      </c>
      <c r="G32">
        <v>177097.92332</v>
      </c>
      <c r="H32">
        <v>5.5147500000000003</v>
      </c>
      <c r="J32" s="30">
        <f t="shared" si="5"/>
        <v>-0.78000000212341547</v>
      </c>
      <c r="K32" s="30">
        <f t="shared" si="5"/>
        <v>-0.1500000071246177</v>
      </c>
      <c r="M32" s="18" t="str">
        <f t="shared" si="0"/>
        <v>TR100</v>
      </c>
      <c r="N32" s="19">
        <f t="shared" si="0"/>
        <v>526556.65003999998</v>
      </c>
      <c r="O32" s="19">
        <f t="shared" si="0"/>
        <v>177097.92316999999</v>
      </c>
      <c r="P32" s="19">
        <f t="shared" si="6"/>
        <v>105.51475000000001</v>
      </c>
      <c r="R32" s="21"/>
      <c r="S32" s="2"/>
      <c r="U32" t="s">
        <v>90</v>
      </c>
      <c r="V32" s="2">
        <v>526556.65003999998</v>
      </c>
      <c r="W32" s="2">
        <v>177097.92316999999</v>
      </c>
      <c r="X32" s="2">
        <v>105.51475000000001</v>
      </c>
      <c r="AA32" s="59">
        <f t="shared" si="10"/>
        <v>0</v>
      </c>
      <c r="AB32" s="59">
        <f t="shared" si="10"/>
        <v>0</v>
      </c>
      <c r="AC32" s="59">
        <f t="shared" si="10"/>
        <v>0</v>
      </c>
      <c r="AD32" s="43"/>
      <c r="AE32" s="47" t="s">
        <v>90</v>
      </c>
      <c r="AF32" s="50">
        <v>526556.65370000002</v>
      </c>
      <c r="AG32" s="50">
        <v>177097.9247</v>
      </c>
      <c r="AH32" s="50">
        <v>105.5384</v>
      </c>
      <c r="AI32" s="46" t="s">
        <v>118</v>
      </c>
      <c r="AJ32" s="13"/>
      <c r="AK32" s="59">
        <f t="shared" ref="AK32:AM34" si="11">(N32-AF32)*1000</f>
        <v>-3.6600000457838178</v>
      </c>
      <c r="AL32" s="59">
        <f t="shared" si="11"/>
        <v>-1.5300000086426735</v>
      </c>
      <c r="AM32" s="59">
        <f t="shared" si="11"/>
        <v>-23.649999999989291</v>
      </c>
      <c r="AN32" s="43"/>
      <c r="AO32" s="13"/>
      <c r="AP32" s="13"/>
      <c r="AQ32" s="13"/>
      <c r="AR32" s="13"/>
      <c r="AS32" s="13"/>
      <c r="AT32" s="13"/>
      <c r="AU32" s="13"/>
      <c r="AV32" s="13"/>
      <c r="AW32" s="13"/>
      <c r="AX32" s="43"/>
      <c r="BA32" s="42"/>
      <c r="BD32" s="1"/>
      <c r="BE32" s="1"/>
    </row>
    <row r="33" spans="1:58" x14ac:dyDescent="0.25">
      <c r="A33" t="s">
        <v>95</v>
      </c>
      <c r="B33">
        <v>527731.18119000003</v>
      </c>
      <c r="C33">
        <v>177478.07704999999</v>
      </c>
      <c r="E33" t="s">
        <v>95</v>
      </c>
      <c r="F33">
        <v>527731.18157999997</v>
      </c>
      <c r="G33">
        <v>177478.07712999999</v>
      </c>
      <c r="H33">
        <v>5.2670599999999999</v>
      </c>
      <c r="J33" s="30">
        <f t="shared" si="5"/>
        <v>-0.38999994285404682</v>
      </c>
      <c r="K33" s="30">
        <f t="shared" si="5"/>
        <v>-7.9999997979030013E-2</v>
      </c>
      <c r="M33" s="18" t="str">
        <f t="shared" si="0"/>
        <v>TR102</v>
      </c>
      <c r="N33" s="19">
        <f t="shared" si="0"/>
        <v>527731.18119000003</v>
      </c>
      <c r="O33" s="19">
        <f t="shared" si="0"/>
        <v>177478.07704999999</v>
      </c>
      <c r="P33" s="19">
        <f t="shared" si="6"/>
        <v>105.26706</v>
      </c>
      <c r="R33" s="21"/>
      <c r="S33" s="2"/>
      <c r="U33" t="s">
        <v>95</v>
      </c>
      <c r="V33" s="2">
        <v>527731.18119000003</v>
      </c>
      <c r="W33" s="2">
        <v>177478.07704999999</v>
      </c>
      <c r="X33" s="2">
        <v>105.26706</v>
      </c>
      <c r="AA33" s="59">
        <f t="shared" si="10"/>
        <v>0</v>
      </c>
      <c r="AB33" s="59">
        <f t="shared" si="10"/>
        <v>0</v>
      </c>
      <c r="AC33" s="59">
        <f t="shared" si="10"/>
        <v>0</v>
      </c>
      <c r="AD33" s="43"/>
      <c r="AE33" s="47" t="s">
        <v>95</v>
      </c>
      <c r="AF33" s="50">
        <v>527731.18229999999</v>
      </c>
      <c r="AG33" s="50">
        <v>177478.08249999999</v>
      </c>
      <c r="AH33" s="50">
        <v>105.2852</v>
      </c>
      <c r="AI33" s="46" t="s">
        <v>118</v>
      </c>
      <c r="AJ33" s="13"/>
      <c r="AK33" s="59">
        <f t="shared" si="11"/>
        <v>-1.1099999537691474</v>
      </c>
      <c r="AL33" s="59">
        <f t="shared" si="11"/>
        <v>-5.4499999969266355</v>
      </c>
      <c r="AM33" s="59">
        <f t="shared" si="11"/>
        <v>-18.140000000002487</v>
      </c>
      <c r="AN33" s="43"/>
      <c r="AO33" s="13"/>
      <c r="AP33" s="13"/>
      <c r="AQ33" s="13"/>
      <c r="AR33" s="13"/>
      <c r="AS33" s="13"/>
      <c r="AT33" s="13"/>
      <c r="AU33" s="13"/>
      <c r="AV33" s="13"/>
      <c r="AW33" s="13"/>
      <c r="AX33" s="43"/>
      <c r="BA33" s="42"/>
      <c r="BD33" s="1"/>
      <c r="BE33" s="1"/>
    </row>
    <row r="34" spans="1:58" x14ac:dyDescent="0.25">
      <c r="A34" t="s">
        <v>94</v>
      </c>
      <c r="B34">
        <v>527772.52893000003</v>
      </c>
      <c r="C34">
        <v>177717.56799000001</v>
      </c>
      <c r="E34" t="s">
        <v>94</v>
      </c>
      <c r="F34">
        <v>527772.52931000001</v>
      </c>
      <c r="G34">
        <v>177717.56802000001</v>
      </c>
      <c r="H34">
        <v>4.8155400000000004</v>
      </c>
      <c r="J34" s="30">
        <f t="shared" si="5"/>
        <v>-0.37999998312443495</v>
      </c>
      <c r="K34" s="30">
        <f t="shared" si="5"/>
        <v>-2.9999995604157448E-2</v>
      </c>
      <c r="M34" s="18" t="str">
        <f t="shared" si="0"/>
        <v>TR103</v>
      </c>
      <c r="N34" s="19">
        <f t="shared" si="0"/>
        <v>527772.52893000003</v>
      </c>
      <c r="O34" s="19">
        <f t="shared" si="0"/>
        <v>177717.56799000001</v>
      </c>
      <c r="P34" s="19">
        <f t="shared" si="6"/>
        <v>104.81554</v>
      </c>
      <c r="R34" s="21"/>
      <c r="S34" s="2"/>
      <c r="U34" t="s">
        <v>94</v>
      </c>
      <c r="V34" s="2">
        <v>527772.52893000003</v>
      </c>
      <c r="W34" s="2">
        <v>177717.56799000001</v>
      </c>
      <c r="X34" s="2">
        <v>104.81554</v>
      </c>
      <c r="AA34" s="59">
        <f t="shared" si="10"/>
        <v>0</v>
      </c>
      <c r="AB34" s="59">
        <f t="shared" si="10"/>
        <v>0</v>
      </c>
      <c r="AC34" s="59">
        <f t="shared" si="10"/>
        <v>0</v>
      </c>
      <c r="AD34" s="43"/>
      <c r="AE34" s="47" t="s">
        <v>94</v>
      </c>
      <c r="AF34" s="50">
        <v>527772.52890000003</v>
      </c>
      <c r="AG34" s="50">
        <v>177717.55679999999</v>
      </c>
      <c r="AH34" s="50">
        <v>104.8466</v>
      </c>
      <c r="AI34" s="46" t="s">
        <v>118</v>
      </c>
      <c r="AJ34" s="13"/>
      <c r="AK34" s="59">
        <f t="shared" si="11"/>
        <v>2.9999995604157448E-2</v>
      </c>
      <c r="AL34" s="59">
        <f t="shared" si="11"/>
        <v>11.190000019269064</v>
      </c>
      <c r="AM34" s="59">
        <f t="shared" si="11"/>
        <v>-31.059999999996535</v>
      </c>
      <c r="AN34" s="43"/>
      <c r="AO34" s="13"/>
      <c r="AP34" s="13"/>
      <c r="AQ34" s="13"/>
      <c r="AR34" s="13"/>
      <c r="AS34" s="13"/>
      <c r="AT34" s="13"/>
      <c r="AU34" s="13"/>
      <c r="AV34" s="13"/>
      <c r="AW34" s="13"/>
      <c r="AX34" s="43"/>
      <c r="BA34" s="42"/>
      <c r="BD34" s="1"/>
      <c r="BE34" s="1"/>
    </row>
    <row r="35" spans="1:58" x14ac:dyDescent="0.25">
      <c r="A35" t="s">
        <v>96</v>
      </c>
      <c r="B35">
        <v>528830.22103999997</v>
      </c>
      <c r="C35">
        <v>177929.04449</v>
      </c>
      <c r="E35" t="s">
        <v>96</v>
      </c>
      <c r="F35">
        <v>528830.22103000002</v>
      </c>
      <c r="G35">
        <v>177929.04426</v>
      </c>
      <c r="H35">
        <v>5.2058400000000002</v>
      </c>
      <c r="J35" s="30">
        <f t="shared" si="5"/>
        <v>9.9999597296118736E-3</v>
      </c>
      <c r="K35" s="30">
        <f t="shared" si="5"/>
        <v>0.23000000510364771</v>
      </c>
      <c r="M35" s="18" t="str">
        <f t="shared" si="0"/>
        <v>TR104</v>
      </c>
      <c r="N35" s="19">
        <f t="shared" si="0"/>
        <v>528830.22103999997</v>
      </c>
      <c r="O35" s="19">
        <f t="shared" si="0"/>
        <v>177929.04449</v>
      </c>
      <c r="P35" s="19">
        <f t="shared" si="6"/>
        <v>105.20583999999999</v>
      </c>
      <c r="R35" s="21"/>
      <c r="S35" s="2"/>
      <c r="U35" t="s">
        <v>96</v>
      </c>
      <c r="V35" s="2">
        <v>528830.22103999997</v>
      </c>
      <c r="W35" s="2">
        <v>177929.04449</v>
      </c>
      <c r="X35" s="2">
        <v>105.20583999999999</v>
      </c>
      <c r="AA35" s="59">
        <f t="shared" si="10"/>
        <v>0</v>
      </c>
      <c r="AB35" s="59">
        <f t="shared" si="10"/>
        <v>0</v>
      </c>
      <c r="AC35" s="59">
        <f t="shared" si="10"/>
        <v>0</v>
      </c>
      <c r="AD35" s="43"/>
      <c r="AF35" s="1"/>
      <c r="AG35" s="1"/>
      <c r="AH35" s="1"/>
      <c r="AI35" s="13"/>
      <c r="AJ35" s="13"/>
      <c r="AK35" s="30"/>
      <c r="AL35" s="30"/>
      <c r="AM35" s="30"/>
      <c r="AN35" s="43"/>
      <c r="AO35" s="13"/>
      <c r="AP35" s="13"/>
      <c r="AQ35" s="13"/>
      <c r="AR35" s="13"/>
      <c r="AS35" s="13"/>
      <c r="AT35" s="13"/>
      <c r="AU35" s="13"/>
      <c r="AV35" s="13"/>
      <c r="AW35" s="13"/>
      <c r="AX35" s="43"/>
      <c r="BA35" s="42"/>
      <c r="BD35" s="1"/>
      <c r="BE35" s="1"/>
    </row>
    <row r="36" spans="1:58" x14ac:dyDescent="0.25">
      <c r="A36" t="s">
        <v>99</v>
      </c>
      <c r="B36">
        <v>530348.65093</v>
      </c>
      <c r="C36">
        <v>179903.58194999999</v>
      </c>
      <c r="E36" t="s">
        <v>99</v>
      </c>
      <c r="F36">
        <v>530348.65041999996</v>
      </c>
      <c r="G36">
        <v>179903.58102000001</v>
      </c>
      <c r="H36">
        <v>4.6529199999999999</v>
      </c>
      <c r="J36" s="30">
        <f t="shared" si="5"/>
        <v>0.51000004168599844</v>
      </c>
      <c r="K36" s="30">
        <f t="shared" si="5"/>
        <v>0.92999998014420271</v>
      </c>
      <c r="M36" s="18" t="str">
        <f t="shared" si="0"/>
        <v>TR105</v>
      </c>
      <c r="N36" s="19">
        <f t="shared" si="0"/>
        <v>530348.65093</v>
      </c>
      <c r="O36" s="19">
        <f t="shared" si="0"/>
        <v>179903.58194999999</v>
      </c>
      <c r="P36" s="19">
        <f t="shared" si="6"/>
        <v>104.65291999999999</v>
      </c>
      <c r="R36" s="21"/>
      <c r="S36" s="2"/>
      <c r="U36" t="s">
        <v>99</v>
      </c>
      <c r="V36" s="2">
        <v>530348.65093</v>
      </c>
      <c r="W36" s="2">
        <v>179903.58194999999</v>
      </c>
      <c r="X36" s="2">
        <v>104.65291999999999</v>
      </c>
      <c r="AA36" s="59">
        <f t="shared" si="10"/>
        <v>0</v>
      </c>
      <c r="AB36" s="59">
        <f t="shared" si="10"/>
        <v>0</v>
      </c>
      <c r="AC36" s="59">
        <f t="shared" si="10"/>
        <v>0</v>
      </c>
      <c r="AD36" s="43"/>
      <c r="AE36" s="47" t="s">
        <v>99</v>
      </c>
      <c r="AF36" s="50">
        <v>530348.65689999994</v>
      </c>
      <c r="AG36" s="50">
        <v>179903.57120000001</v>
      </c>
      <c r="AH36" s="50">
        <v>104.6771</v>
      </c>
      <c r="AI36" s="46" t="s">
        <v>118</v>
      </c>
      <c r="AJ36" s="13"/>
      <c r="AK36" s="59">
        <f>(N36-AF36)*1000</f>
        <v>-5.9699999401345849</v>
      </c>
      <c r="AL36" s="59">
        <f t="shared" ref="AK36:AM39" si="12">(O36-AG36)*1000</f>
        <v>10.749999986728653</v>
      </c>
      <c r="AM36" s="59">
        <f t="shared" si="12"/>
        <v>-24.180000000001201</v>
      </c>
      <c r="AN36" s="43"/>
      <c r="AO36" s="13"/>
      <c r="AP36" s="13"/>
      <c r="AQ36" s="13"/>
      <c r="AR36" s="13"/>
      <c r="AS36" s="13"/>
      <c r="AT36" s="13"/>
      <c r="AU36" s="13"/>
      <c r="AV36" s="13"/>
      <c r="AW36" s="13"/>
      <c r="AX36" s="43"/>
      <c r="BA36" s="42"/>
      <c r="BD36" s="1"/>
      <c r="BE36" s="1"/>
    </row>
    <row r="37" spans="1:58" x14ac:dyDescent="0.25">
      <c r="A37" t="s">
        <v>100</v>
      </c>
      <c r="B37">
        <v>532612.01214999997</v>
      </c>
      <c r="C37">
        <v>180639.21572000001</v>
      </c>
      <c r="E37" t="s">
        <v>100</v>
      </c>
      <c r="F37">
        <v>532612.01106000005</v>
      </c>
      <c r="G37">
        <v>180639.21463999999</v>
      </c>
      <c r="H37">
        <v>4.806</v>
      </c>
      <c r="J37" s="30">
        <f t="shared" si="5"/>
        <v>1.0899999178946018</v>
      </c>
      <c r="K37" s="30">
        <f t="shared" si="5"/>
        <v>1.0800000163726509</v>
      </c>
      <c r="M37" s="18" t="str">
        <f t="shared" si="0"/>
        <v>TR106</v>
      </c>
      <c r="N37" s="19">
        <f t="shared" si="0"/>
        <v>532612.01214999997</v>
      </c>
      <c r="O37" s="19">
        <f t="shared" si="0"/>
        <v>180639.21572000001</v>
      </c>
      <c r="P37" s="19">
        <f t="shared" si="6"/>
        <v>104.806</v>
      </c>
      <c r="R37" s="21"/>
      <c r="S37" s="2"/>
      <c r="U37" t="s">
        <v>100</v>
      </c>
      <c r="V37" s="2">
        <v>532612.01214999997</v>
      </c>
      <c r="W37" s="2">
        <v>180639.21572000001</v>
      </c>
      <c r="X37" s="2">
        <v>104.806</v>
      </c>
      <c r="AA37" s="59">
        <f t="shared" si="10"/>
        <v>0</v>
      </c>
      <c r="AB37" s="59">
        <f t="shared" si="10"/>
        <v>0</v>
      </c>
      <c r="AC37" s="59">
        <f t="shared" si="10"/>
        <v>0</v>
      </c>
      <c r="AD37" s="43"/>
      <c r="AE37" s="47" t="s">
        <v>100</v>
      </c>
      <c r="AF37" s="50">
        <v>532612.00899999996</v>
      </c>
      <c r="AG37" s="50">
        <v>180639.21840000001</v>
      </c>
      <c r="AH37" s="50">
        <v>104.81950000000001</v>
      </c>
      <c r="AI37" s="46" t="s">
        <v>118</v>
      </c>
      <c r="AJ37" s="13"/>
      <c r="AK37" s="59">
        <f t="shared" si="12"/>
        <v>3.1500000040978193</v>
      </c>
      <c r="AL37" s="59">
        <f t="shared" si="12"/>
        <v>-2.6800000050570816</v>
      </c>
      <c r="AM37" s="59">
        <f t="shared" si="12"/>
        <v>-13.500000000007617</v>
      </c>
      <c r="AN37" s="43"/>
      <c r="AO37" s="13"/>
      <c r="AP37" s="13"/>
      <c r="AQ37" s="13"/>
      <c r="AR37" s="13"/>
      <c r="AS37" s="13"/>
      <c r="AT37" s="13"/>
      <c r="AU37" s="13"/>
      <c r="AV37" s="13"/>
      <c r="AW37" s="13"/>
      <c r="AX37" s="43"/>
      <c r="BA37" s="42"/>
      <c r="BD37" s="1"/>
      <c r="BE37" s="1"/>
    </row>
    <row r="38" spans="1:58" x14ac:dyDescent="0.25">
      <c r="A38" t="s">
        <v>101</v>
      </c>
      <c r="B38">
        <v>533083.94217000005</v>
      </c>
      <c r="C38">
        <v>180572.65062</v>
      </c>
      <c r="E38" t="s">
        <v>101</v>
      </c>
      <c r="F38">
        <v>533083.94094999996</v>
      </c>
      <c r="G38">
        <v>180572.6496</v>
      </c>
      <c r="H38">
        <v>5.3723900000000002</v>
      </c>
      <c r="J38" s="30">
        <f t="shared" si="5"/>
        <v>1.2200000928714871</v>
      </c>
      <c r="K38" s="30">
        <f t="shared" si="5"/>
        <v>1.0199999960605055</v>
      </c>
      <c r="M38" s="18" t="str">
        <f t="shared" si="0"/>
        <v>TR107</v>
      </c>
      <c r="N38" s="19">
        <f t="shared" si="0"/>
        <v>533083.94217000005</v>
      </c>
      <c r="O38" s="19">
        <f t="shared" si="0"/>
        <v>180572.65062</v>
      </c>
      <c r="P38" s="19">
        <f t="shared" si="6"/>
        <v>105.37239</v>
      </c>
      <c r="R38" s="21"/>
      <c r="U38" t="s">
        <v>101</v>
      </c>
      <c r="V38" s="2">
        <v>533083.94217000005</v>
      </c>
      <c r="W38" s="2">
        <v>180572.65062</v>
      </c>
      <c r="X38" s="2">
        <v>105.37239</v>
      </c>
      <c r="AA38" s="59">
        <f t="shared" si="10"/>
        <v>0</v>
      </c>
      <c r="AB38" s="59">
        <f t="shared" si="10"/>
        <v>0</v>
      </c>
      <c r="AC38" s="59">
        <f t="shared" si="10"/>
        <v>0</v>
      </c>
      <c r="AD38" s="43"/>
      <c r="AE38" s="47" t="s">
        <v>101</v>
      </c>
      <c r="AF38" s="50">
        <v>533083.93960000004</v>
      </c>
      <c r="AG38" s="50">
        <v>180572.6574</v>
      </c>
      <c r="AH38" s="50">
        <v>105.38890000000001</v>
      </c>
      <c r="AI38" s="46" t="s">
        <v>118</v>
      </c>
      <c r="AJ38" s="13"/>
      <c r="AK38" s="59">
        <f t="shared" si="12"/>
        <v>2.5700000114738941</v>
      </c>
      <c r="AL38" s="59">
        <f t="shared" si="12"/>
        <v>-6.7799999960698187</v>
      </c>
      <c r="AM38" s="59">
        <f t="shared" si="12"/>
        <v>-16.510000000010905</v>
      </c>
      <c r="AN38" s="43"/>
      <c r="AO38" s="13"/>
      <c r="AP38" s="13"/>
      <c r="AQ38" s="13"/>
      <c r="AR38" s="13"/>
      <c r="AS38" s="13"/>
      <c r="AT38" s="13"/>
      <c r="AU38" s="13"/>
      <c r="AV38" s="13"/>
      <c r="AW38" s="13"/>
      <c r="AX38" s="43"/>
      <c r="BA38" s="42"/>
      <c r="BD38" s="1"/>
      <c r="BE38" s="1"/>
    </row>
    <row r="39" spans="1:58" x14ac:dyDescent="0.25">
      <c r="A39" t="s">
        <v>74</v>
      </c>
      <c r="B39">
        <v>533744.13340000005</v>
      </c>
      <c r="C39">
        <v>180360.66782999999</v>
      </c>
      <c r="E39" t="s">
        <v>74</v>
      </c>
      <c r="F39">
        <v>533744.13213000004</v>
      </c>
      <c r="G39">
        <v>180360.66712</v>
      </c>
      <c r="H39">
        <v>4.7876700000000003</v>
      </c>
      <c r="J39" s="30">
        <f t="shared" si="5"/>
        <v>1.2700000079348683</v>
      </c>
      <c r="K39" s="30">
        <f t="shared" si="5"/>
        <v>0.70999999297782779</v>
      </c>
      <c r="M39" s="18" t="str">
        <f t="shared" si="0"/>
        <v>TR8003</v>
      </c>
      <c r="N39" s="19">
        <f t="shared" si="0"/>
        <v>533744.13340000005</v>
      </c>
      <c r="O39" s="19">
        <f t="shared" si="0"/>
        <v>180360.66782999999</v>
      </c>
      <c r="P39" s="19">
        <f t="shared" si="6"/>
        <v>104.78767000000001</v>
      </c>
      <c r="R39" s="21"/>
      <c r="S39" s="2"/>
      <c r="U39" t="s">
        <v>74</v>
      </c>
      <c r="V39" s="2">
        <v>533744.13340000005</v>
      </c>
      <c r="W39" s="2">
        <v>180360.66782999999</v>
      </c>
      <c r="X39" s="2">
        <v>104.78767000000001</v>
      </c>
      <c r="AA39" s="59">
        <f t="shared" si="10"/>
        <v>0</v>
      </c>
      <c r="AB39" s="59">
        <f t="shared" si="10"/>
        <v>0</v>
      </c>
      <c r="AC39" s="59">
        <f t="shared" si="10"/>
        <v>0</v>
      </c>
      <c r="AD39" s="43"/>
      <c r="AE39" s="47" t="s">
        <v>74</v>
      </c>
      <c r="AF39" s="50">
        <v>533744.12690000003</v>
      </c>
      <c r="AG39" s="50">
        <v>180360.6661</v>
      </c>
      <c r="AH39" s="50">
        <v>104.7816</v>
      </c>
      <c r="AI39" s="46" t="s">
        <v>118</v>
      </c>
      <c r="AJ39" s="13"/>
      <c r="AK39" s="59">
        <f t="shared" si="12"/>
        <v>6.5000000176951289</v>
      </c>
      <c r="AL39" s="59">
        <f t="shared" si="12"/>
        <v>1.7299999890383333</v>
      </c>
      <c r="AM39" s="59">
        <f t="shared" si="12"/>
        <v>6.0700000000082355</v>
      </c>
      <c r="AN39" s="43"/>
      <c r="AO39" s="13"/>
      <c r="AP39" s="13"/>
      <c r="AQ39" s="13"/>
      <c r="AR39" s="13"/>
      <c r="AS39" s="13"/>
      <c r="AT39" s="13"/>
      <c r="AU39" s="13"/>
      <c r="AV39" s="13"/>
      <c r="AW39" s="13"/>
      <c r="AX39" s="43"/>
      <c r="AY39" t="str">
        <f>"C "&amp;M39&amp;" "&amp;N39&amp;" "&amp;O39&amp;" "&amp;P39&amp;" * * *"</f>
        <v>C TR8003 533744.1334 180360.66783 104.78767 * * *</v>
      </c>
      <c r="AZ39" t="str">
        <f>"C "&amp;M39&amp;" "&amp;N39&amp;" "&amp;O39&amp;" * *"</f>
        <v>C TR8003 533744.1334 180360.66783 * *</v>
      </c>
      <c r="BA39" s="42"/>
      <c r="BD39" s="1"/>
      <c r="BE39" s="1"/>
    </row>
    <row r="40" spans="1:58" x14ac:dyDescent="0.25">
      <c r="A40" t="s">
        <v>73</v>
      </c>
      <c r="B40">
        <v>534569.42689999996</v>
      </c>
      <c r="C40">
        <v>179750.99557999999</v>
      </c>
      <c r="E40" t="s">
        <v>73</v>
      </c>
      <c r="F40">
        <v>534569.42596999998</v>
      </c>
      <c r="G40">
        <v>179750.99540000001</v>
      </c>
      <c r="H40">
        <v>4.8594600000000003</v>
      </c>
      <c r="J40" s="30">
        <f t="shared" si="5"/>
        <v>0.92999998014420271</v>
      </c>
      <c r="K40" s="30">
        <f t="shared" si="5"/>
        <v>0.17999997362494469</v>
      </c>
      <c r="M40" s="18" t="str">
        <f t="shared" si="0"/>
        <v>TR8004</v>
      </c>
      <c r="N40" s="19">
        <f t="shared" si="0"/>
        <v>534569.42689999996</v>
      </c>
      <c r="O40" s="19">
        <f t="shared" si="0"/>
        <v>179750.99557999999</v>
      </c>
      <c r="P40" s="19">
        <f t="shared" si="6"/>
        <v>104.85946</v>
      </c>
      <c r="R40" s="21"/>
      <c r="S40" s="2"/>
      <c r="U40" t="s">
        <v>73</v>
      </c>
      <c r="V40" s="2">
        <v>534569.42689999996</v>
      </c>
      <c r="W40" s="2">
        <v>179750.99557999999</v>
      </c>
      <c r="X40" s="2">
        <v>104.85946</v>
      </c>
      <c r="AA40" s="59">
        <f t="shared" si="10"/>
        <v>0</v>
      </c>
      <c r="AB40" s="59">
        <f t="shared" si="10"/>
        <v>0</v>
      </c>
      <c r="AC40" s="59">
        <f t="shared" si="10"/>
        <v>0</v>
      </c>
      <c r="AD40" s="43"/>
      <c r="AI40" s="13"/>
      <c r="AJ40" s="13"/>
      <c r="AK40" s="13"/>
      <c r="AL40" s="13"/>
      <c r="AM40" s="13"/>
      <c r="AN40" s="43"/>
      <c r="AO40" s="13"/>
      <c r="AP40" s="13"/>
      <c r="AQ40" s="13"/>
      <c r="AR40" s="13"/>
      <c r="AS40" s="13"/>
      <c r="AT40" s="13"/>
      <c r="AU40" s="13"/>
      <c r="AV40" s="13"/>
      <c r="AW40" s="13"/>
      <c r="AX40" s="43"/>
      <c r="AY40" t="str">
        <f>"C "&amp;M40&amp;" "&amp;N40&amp;" "&amp;O40&amp;" "&amp;P40&amp;" * * *"</f>
        <v>C TR8004 534569.4269 179750.99558 104.85946 * * *</v>
      </c>
      <c r="AZ40" t="str">
        <f>"C "&amp;M40&amp;" "&amp;N40&amp;" "&amp;O40&amp;" * *"</f>
        <v>C TR8004 534569.4269 179750.99558 * *</v>
      </c>
      <c r="BA40" s="42"/>
      <c r="BC40" s="2"/>
      <c r="BD40" s="1"/>
      <c r="BE40" s="1"/>
    </row>
    <row r="41" spans="1:58" x14ac:dyDescent="0.25">
      <c r="A41" t="s">
        <v>1</v>
      </c>
      <c r="B41">
        <v>530207.22348000004</v>
      </c>
      <c r="C41">
        <v>178144.43114</v>
      </c>
      <c r="E41" t="s">
        <v>1</v>
      </c>
      <c r="F41">
        <v>530207.22282000002</v>
      </c>
      <c r="G41">
        <v>178144.43049</v>
      </c>
      <c r="H41">
        <v>10.01967</v>
      </c>
      <c r="J41" s="30">
        <f t="shared" si="5"/>
        <v>0.66000001970678568</v>
      </c>
      <c r="K41" s="30">
        <f t="shared" si="5"/>
        <v>0.65000000176951289</v>
      </c>
      <c r="M41" s="18" t="str">
        <f t="shared" ref="M41:O42" si="13">A41</f>
        <v>VB02</v>
      </c>
      <c r="N41" s="19">
        <f t="shared" si="13"/>
        <v>530207.22348000004</v>
      </c>
      <c r="O41" s="19">
        <f t="shared" si="13"/>
        <v>178144.43114</v>
      </c>
      <c r="P41" s="19">
        <f t="shared" si="6"/>
        <v>110.01967</v>
      </c>
      <c r="R41" s="21"/>
      <c r="S41" s="2"/>
      <c r="U41" t="s">
        <v>1</v>
      </c>
      <c r="V41" s="2">
        <v>530207.22348000004</v>
      </c>
      <c r="W41" s="2">
        <v>178144.43114</v>
      </c>
      <c r="X41" s="2">
        <v>110.01967</v>
      </c>
      <c r="Y41" s="24"/>
      <c r="AA41" s="59">
        <f t="shared" si="10"/>
        <v>0</v>
      </c>
      <c r="AB41" s="59">
        <f t="shared" si="10"/>
        <v>0</v>
      </c>
      <c r="AC41" s="59">
        <f t="shared" si="10"/>
        <v>0</v>
      </c>
      <c r="AD41" s="43"/>
      <c r="AI41" s="13"/>
      <c r="AJ41" s="13"/>
      <c r="AK41" s="13"/>
      <c r="AL41" s="13"/>
      <c r="AM41" s="13"/>
      <c r="AN41" s="43"/>
      <c r="AO41" s="13"/>
      <c r="AP41" s="13"/>
      <c r="AQ41" s="13"/>
      <c r="AR41" s="13"/>
      <c r="AS41" s="13"/>
      <c r="AT41" s="13"/>
      <c r="AU41" s="13"/>
      <c r="AV41" s="13"/>
      <c r="AW41" s="13"/>
      <c r="AX41" s="43"/>
      <c r="AY41" t="str">
        <f>"C "&amp;M41&amp;" "&amp;N41&amp;" "&amp;O41&amp;" "&amp;P41&amp;" * * *"</f>
        <v>C VB02 530207.22348 178144.43114 110.01967 * * *</v>
      </c>
      <c r="AZ41" t="str">
        <f>"C "&amp;M41&amp;" "&amp;N41&amp;" "&amp;O41&amp;" * *"</f>
        <v>C VB02 530207.22348 178144.43114 * *</v>
      </c>
      <c r="BA41" s="42"/>
      <c r="BB41" s="20"/>
      <c r="BD41" s="1"/>
      <c r="BE41" s="1"/>
    </row>
    <row r="42" spans="1:58" x14ac:dyDescent="0.25">
      <c r="A42" t="s">
        <v>83</v>
      </c>
      <c r="B42">
        <v>530294.02920999995</v>
      </c>
      <c r="C42">
        <v>179235.94753999999</v>
      </c>
      <c r="E42" t="s">
        <v>83</v>
      </c>
      <c r="F42">
        <v>530294.02876999998</v>
      </c>
      <c r="G42">
        <v>179235.94667</v>
      </c>
      <c r="H42">
        <v>4.5782100000000003</v>
      </c>
      <c r="J42" s="30">
        <f t="shared" si="5"/>
        <v>0.43999997433274984</v>
      </c>
      <c r="K42" s="30">
        <f t="shared" si="5"/>
        <v>0.86999998893588781</v>
      </c>
      <c r="M42" s="18" t="str">
        <f t="shared" si="13"/>
        <v>W1001</v>
      </c>
      <c r="N42" s="19">
        <f t="shared" si="13"/>
        <v>530294.02920999995</v>
      </c>
      <c r="O42" s="19">
        <f t="shared" si="13"/>
        <v>179235.94753999999</v>
      </c>
      <c r="P42" s="19">
        <f t="shared" si="6"/>
        <v>104.57821</v>
      </c>
      <c r="U42" t="s">
        <v>83</v>
      </c>
      <c r="V42" s="2">
        <v>530294.02920999995</v>
      </c>
      <c r="W42" s="2">
        <v>179235.94753999999</v>
      </c>
      <c r="X42" s="2">
        <v>104.57821</v>
      </c>
      <c r="AA42" s="59">
        <f t="shared" si="10"/>
        <v>0</v>
      </c>
      <c r="AB42" s="59">
        <f t="shared" si="10"/>
        <v>0</v>
      </c>
      <c r="AC42" s="59">
        <f t="shared" si="10"/>
        <v>0</v>
      </c>
      <c r="AD42" s="43"/>
      <c r="AN42" s="43"/>
      <c r="AX42" s="43"/>
      <c r="BA42" s="42"/>
    </row>
    <row r="43" spans="1:58" x14ac:dyDescent="0.25">
      <c r="F43"/>
      <c r="G43"/>
      <c r="H43"/>
      <c r="AA43" s="63"/>
      <c r="AB43" s="63"/>
      <c r="AC43" s="63"/>
      <c r="AD43" s="43"/>
      <c r="AN43" s="43"/>
      <c r="AX43" s="43"/>
      <c r="BA43" s="42"/>
    </row>
    <row r="44" spans="1:58" x14ac:dyDescent="0.25">
      <c r="F44"/>
      <c r="G44"/>
      <c r="H44"/>
      <c r="AA44" s="63"/>
      <c r="AB44" s="63"/>
      <c r="AC44" s="63"/>
      <c r="AD44" s="43"/>
      <c r="AN44" s="43"/>
      <c r="AX44" s="43"/>
      <c r="BA44" s="42"/>
    </row>
    <row r="45" spans="1:58" s="3" customFormat="1" ht="15.6" x14ac:dyDescent="0.3">
      <c r="A45" s="2" t="s">
        <v>175</v>
      </c>
      <c r="B45" s="2"/>
      <c r="C45" s="2"/>
      <c r="D45"/>
      <c r="E45"/>
      <c r="F45"/>
      <c r="G45"/>
      <c r="H45"/>
      <c r="I45" s="1"/>
      <c r="L45"/>
      <c r="M45" s="71" t="s">
        <v>175</v>
      </c>
      <c r="N45" s="71"/>
      <c r="O45" s="71"/>
      <c r="P45" s="71"/>
      <c r="Q45"/>
      <c r="R45"/>
      <c r="S45"/>
      <c r="T45"/>
      <c r="U45" s="72" t="s">
        <v>175</v>
      </c>
      <c r="V45" s="72"/>
      <c r="W45" s="72"/>
      <c r="X45" s="72"/>
      <c r="Y45"/>
      <c r="Z45"/>
      <c r="AA45" s="63"/>
      <c r="AB45" s="63"/>
      <c r="AC45" s="63"/>
      <c r="AD45" s="43"/>
      <c r="AE45"/>
      <c r="AF45"/>
      <c r="AG45"/>
      <c r="AH45"/>
      <c r="AI45"/>
      <c r="AJ45"/>
      <c r="AK45"/>
      <c r="AL45"/>
      <c r="AM45"/>
      <c r="AN45" s="43"/>
      <c r="AO45"/>
      <c r="AP45"/>
      <c r="AQ45"/>
      <c r="AR45"/>
      <c r="AS45" t="s">
        <v>119</v>
      </c>
      <c r="AT45"/>
      <c r="AU45"/>
      <c r="AV45"/>
      <c r="AW45"/>
      <c r="AX45" s="43"/>
      <c r="AY45"/>
      <c r="AZ45"/>
      <c r="BA45" s="42"/>
      <c r="BB45"/>
      <c r="BC45"/>
      <c r="BD45"/>
      <c r="BE45"/>
      <c r="BF45"/>
    </row>
    <row r="46" spans="1:58" x14ac:dyDescent="0.25">
      <c r="A46" t="s">
        <v>93</v>
      </c>
      <c r="B46">
        <v>526538.44874999998</v>
      </c>
      <c r="C46">
        <v>177071.65981000001</v>
      </c>
      <c r="E46" t="s">
        <v>93</v>
      </c>
      <c r="F46">
        <v>526538.44952000002</v>
      </c>
      <c r="G46">
        <v>177071.65995999999</v>
      </c>
      <c r="H46">
        <v>7.8199800000000002</v>
      </c>
      <c r="J46" s="30">
        <f t="shared" ref="J46:K48" si="14">(B46-F46)*1000</f>
        <v>-0.7700000423938036</v>
      </c>
      <c r="K46" s="30">
        <f t="shared" si="14"/>
        <v>-0.14999997802078724</v>
      </c>
      <c r="M46" s="18" t="str">
        <f t="shared" ref="M46:O48" si="15">A46</f>
        <v>CRS1</v>
      </c>
      <c r="N46" s="19">
        <f t="shared" si="15"/>
        <v>526538.44874999998</v>
      </c>
      <c r="O46" s="19">
        <f t="shared" si="15"/>
        <v>177071.65981000001</v>
      </c>
      <c r="P46" s="19">
        <f>H46+100</f>
        <v>107.81998</v>
      </c>
      <c r="U46" t="s">
        <v>93</v>
      </c>
      <c r="V46" s="2">
        <v>526538.44874999998</v>
      </c>
      <c r="W46" s="2">
        <v>177071.65981000001</v>
      </c>
      <c r="X46" s="2">
        <v>107.81998</v>
      </c>
      <c r="AA46" s="59">
        <f t="shared" ref="AA46:AC48" si="16">(N46-V46)*1000</f>
        <v>0</v>
      </c>
      <c r="AB46" s="59">
        <f t="shared" si="16"/>
        <v>0</v>
      </c>
      <c r="AC46" s="59">
        <f t="shared" si="16"/>
        <v>0</v>
      </c>
      <c r="AD46" s="43"/>
      <c r="AN46" s="43"/>
      <c r="AX46" s="43"/>
      <c r="BA46" s="42"/>
    </row>
    <row r="47" spans="1:58" x14ac:dyDescent="0.25">
      <c r="A47" t="s">
        <v>92</v>
      </c>
      <c r="B47">
        <v>526498.89691000001</v>
      </c>
      <c r="C47">
        <v>177082.14754999999</v>
      </c>
      <c r="E47" t="s">
        <v>92</v>
      </c>
      <c r="F47">
        <v>526498.89774000004</v>
      </c>
      <c r="G47">
        <v>177082.14772000001</v>
      </c>
      <c r="H47">
        <v>7.2780100000000001</v>
      </c>
      <c r="J47" s="30">
        <f t="shared" si="14"/>
        <v>-0.83000003360211849</v>
      </c>
      <c r="K47" s="30">
        <f t="shared" si="14"/>
        <v>-0.17000001389533281</v>
      </c>
      <c r="M47" s="18" t="str">
        <f t="shared" si="15"/>
        <v>CRS2</v>
      </c>
      <c r="N47" s="19">
        <f t="shared" si="15"/>
        <v>526498.89691000001</v>
      </c>
      <c r="O47" s="19">
        <f t="shared" si="15"/>
        <v>177082.14754999999</v>
      </c>
      <c r="P47" s="19">
        <f>H47+100</f>
        <v>107.27800999999999</v>
      </c>
      <c r="U47" t="s">
        <v>92</v>
      </c>
      <c r="V47" s="2">
        <v>526498.89691000001</v>
      </c>
      <c r="W47" s="2">
        <v>177082.14754999999</v>
      </c>
      <c r="X47" s="2">
        <v>107.27800999999999</v>
      </c>
      <c r="AA47" s="59">
        <f t="shared" si="16"/>
        <v>0</v>
      </c>
      <c r="AB47" s="59">
        <f t="shared" si="16"/>
        <v>0</v>
      </c>
      <c r="AC47" s="59">
        <f t="shared" si="16"/>
        <v>0</v>
      </c>
      <c r="AD47" s="43"/>
      <c r="AN47" s="43"/>
      <c r="AX47" s="43"/>
      <c r="BA47" s="42"/>
    </row>
    <row r="48" spans="1:58" x14ac:dyDescent="0.25">
      <c r="A48" t="s">
        <v>91</v>
      </c>
      <c r="B48" s="2">
        <v>526528.40477000002</v>
      </c>
      <c r="C48" s="2">
        <v>177135.73491</v>
      </c>
      <c r="E48" t="s">
        <v>91</v>
      </c>
      <c r="F48">
        <v>526528.40555999998</v>
      </c>
      <c r="G48">
        <v>177135.73507</v>
      </c>
      <c r="H48">
        <v>7.5278600000000004</v>
      </c>
      <c r="J48" s="30">
        <f t="shared" si="14"/>
        <v>-0.78999996185302734</v>
      </c>
      <c r="K48" s="30">
        <f t="shared" si="14"/>
        <v>-0.15999999595806003</v>
      </c>
      <c r="M48" s="18" t="str">
        <f t="shared" si="15"/>
        <v>CRS3</v>
      </c>
      <c r="N48" s="19">
        <f t="shared" si="15"/>
        <v>526528.40477000002</v>
      </c>
      <c r="O48" s="19">
        <f t="shared" si="15"/>
        <v>177135.73491</v>
      </c>
      <c r="P48" s="19">
        <f>H48+100</f>
        <v>107.52786</v>
      </c>
      <c r="U48" t="s">
        <v>91</v>
      </c>
      <c r="V48" s="2">
        <v>526528.40477000002</v>
      </c>
      <c r="W48" s="2">
        <v>177135.73491</v>
      </c>
      <c r="X48" s="2">
        <v>107.52786</v>
      </c>
      <c r="AA48" s="59">
        <f t="shared" si="16"/>
        <v>0</v>
      </c>
      <c r="AB48" s="59">
        <f t="shared" si="16"/>
        <v>0</v>
      </c>
      <c r="AC48" s="59">
        <f t="shared" si="16"/>
        <v>0</v>
      </c>
      <c r="AD48" s="43"/>
      <c r="AN48" s="43"/>
      <c r="AX48" s="43"/>
      <c r="BA48" s="42"/>
    </row>
    <row r="49" spans="1:58" s="3" customFormat="1" x14ac:dyDescent="0.25">
      <c r="A49"/>
      <c r="B49" s="2"/>
      <c r="C49" s="2"/>
      <c r="D49"/>
      <c r="E49"/>
      <c r="F49"/>
      <c r="G49"/>
      <c r="H49"/>
      <c r="I49" s="1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 s="63"/>
      <c r="AB49" s="63"/>
      <c r="AC49" s="63"/>
      <c r="AD49" s="43"/>
      <c r="AE49"/>
      <c r="AF49"/>
      <c r="AG49"/>
      <c r="AH49"/>
      <c r="AI49"/>
      <c r="AJ49"/>
      <c r="AK49"/>
      <c r="AL49"/>
      <c r="AM49"/>
      <c r="AN49" s="43"/>
      <c r="AO49"/>
      <c r="AP49"/>
      <c r="AQ49"/>
      <c r="AR49"/>
      <c r="AS49"/>
      <c r="AT49"/>
      <c r="AU49"/>
      <c r="AV49"/>
      <c r="AW49"/>
      <c r="AX49" s="43"/>
      <c r="AY49"/>
      <c r="AZ49"/>
      <c r="BA49" s="42"/>
      <c r="BB49"/>
      <c r="BC49"/>
      <c r="BD49"/>
      <c r="BE49"/>
      <c r="BF49"/>
    </row>
    <row r="50" spans="1:58" s="3" customFormat="1" x14ac:dyDescent="0.25">
      <c r="A50"/>
      <c r="B50" s="2"/>
      <c r="C50" s="2"/>
      <c r="D50"/>
      <c r="E50"/>
      <c r="F50"/>
      <c r="G50"/>
      <c r="H50"/>
      <c r="I50" s="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 s="63"/>
      <c r="AB50" s="63"/>
      <c r="AC50" s="63"/>
      <c r="AD50" s="43"/>
      <c r="AE50"/>
      <c r="AF50"/>
      <c r="AG50"/>
      <c r="AH50"/>
      <c r="AI50"/>
      <c r="AJ50"/>
      <c r="AK50"/>
      <c r="AL50"/>
      <c r="AM50"/>
      <c r="AN50" s="43"/>
      <c r="AO50"/>
      <c r="AP50"/>
      <c r="AQ50"/>
      <c r="AR50"/>
      <c r="AS50"/>
      <c r="AT50"/>
      <c r="AU50"/>
      <c r="AV50"/>
      <c r="AW50"/>
      <c r="AX50" s="43"/>
      <c r="AY50"/>
      <c r="AZ50"/>
      <c r="BA50" s="42"/>
      <c r="BB50"/>
      <c r="BC50"/>
      <c r="BD50"/>
      <c r="BE50"/>
      <c r="BF50"/>
    </row>
    <row r="51" spans="1:58" s="3" customFormat="1" ht="15.6" x14ac:dyDescent="0.3">
      <c r="A51" s="2" t="s">
        <v>176</v>
      </c>
      <c r="B51" s="2"/>
      <c r="C51" s="2"/>
      <c r="D51"/>
      <c r="E51"/>
      <c r="F51"/>
      <c r="G51"/>
      <c r="H51"/>
      <c r="I51" s="1"/>
      <c r="L51"/>
      <c r="M51" s="71" t="s">
        <v>176</v>
      </c>
      <c r="N51" s="71"/>
      <c r="O51" s="71"/>
      <c r="P51" s="71"/>
      <c r="Q51"/>
      <c r="R51"/>
      <c r="S51"/>
      <c r="T51"/>
      <c r="U51" s="72" t="s">
        <v>176</v>
      </c>
      <c r="V51" s="72"/>
      <c r="W51" s="72"/>
      <c r="X51" s="72"/>
      <c r="Y51"/>
      <c r="Z51"/>
      <c r="AA51" s="63"/>
      <c r="AB51" s="63"/>
      <c r="AC51" s="63"/>
      <c r="AD51" s="43"/>
      <c r="AE51"/>
      <c r="AF51"/>
      <c r="AG51"/>
      <c r="AH51"/>
      <c r="AI51"/>
      <c r="AJ51"/>
      <c r="AK51"/>
      <c r="AL51"/>
      <c r="AM51"/>
      <c r="AN51" s="43"/>
      <c r="AO51"/>
      <c r="AP51"/>
      <c r="AQ51"/>
      <c r="AR51"/>
      <c r="AS51"/>
      <c r="AT51"/>
      <c r="AU51"/>
      <c r="AV51"/>
      <c r="AW51"/>
      <c r="AX51" s="43"/>
      <c r="AY51"/>
      <c r="AZ51"/>
      <c r="BA51" s="42"/>
      <c r="BB51"/>
      <c r="BC51"/>
      <c r="BD51"/>
      <c r="BE51"/>
      <c r="BF51"/>
    </row>
    <row r="52" spans="1:58" s="3" customFormat="1" x14ac:dyDescent="0.25">
      <c r="A52" t="s">
        <v>132</v>
      </c>
      <c r="B52" s="2">
        <v>526719.02058000001</v>
      </c>
      <c r="C52" s="2">
        <v>175844.95422000001</v>
      </c>
      <c r="D52"/>
      <c r="E52" t="s">
        <v>132</v>
      </c>
      <c r="F52">
        <v>526719.02133999998</v>
      </c>
      <c r="G52">
        <v>175844.95452999999</v>
      </c>
      <c r="H52">
        <v>3.31826</v>
      </c>
      <c r="I52" s="1"/>
      <c r="J52" s="30">
        <f t="shared" ref="J52:K57" si="17">(B52-F52)*1000</f>
        <v>-0.7599999662488699</v>
      </c>
      <c r="K52" s="30">
        <f t="shared" si="17"/>
        <v>-0.30999997397884727</v>
      </c>
      <c r="L52"/>
      <c r="M52" s="18" t="str">
        <f t="shared" ref="M52:O57" si="18">A52</f>
        <v>FB15</v>
      </c>
      <c r="N52" s="19">
        <f t="shared" si="18"/>
        <v>526719.02058000001</v>
      </c>
      <c r="O52" s="19">
        <f t="shared" si="18"/>
        <v>175844.95422000001</v>
      </c>
      <c r="P52" s="19">
        <f t="shared" ref="P52:P57" si="19">H52+100</f>
        <v>103.31826</v>
      </c>
      <c r="Q52"/>
      <c r="R52"/>
      <c r="S52"/>
      <c r="T52"/>
      <c r="U52" t="s">
        <v>132</v>
      </c>
      <c r="V52" s="2">
        <v>526719.02058000001</v>
      </c>
      <c r="W52" s="2">
        <v>175844.95422000001</v>
      </c>
      <c r="X52" s="2">
        <v>103.31826</v>
      </c>
      <c r="Y52" s="1"/>
      <c r="Z52"/>
      <c r="AA52" s="59">
        <f t="shared" ref="AA52:AC57" si="20">(N52-V52)*1000</f>
        <v>0</v>
      </c>
      <c r="AB52" s="59">
        <f t="shared" si="20"/>
        <v>0</v>
      </c>
      <c r="AC52" s="59">
        <f t="shared" si="20"/>
        <v>0</v>
      </c>
      <c r="AD52" s="43"/>
      <c r="AE52"/>
      <c r="AF52"/>
      <c r="AG52"/>
      <c r="AH52"/>
      <c r="AI52"/>
      <c r="AJ52"/>
      <c r="AK52"/>
      <c r="AL52"/>
      <c r="AM52"/>
      <c r="AN52" s="43"/>
      <c r="AO52"/>
      <c r="AP52"/>
      <c r="AQ52"/>
      <c r="AR52"/>
      <c r="AS52"/>
      <c r="AT52"/>
      <c r="AU52"/>
      <c r="AV52"/>
      <c r="AW52"/>
      <c r="AX52" s="43"/>
      <c r="AY52"/>
      <c r="AZ52"/>
      <c r="BA52" s="42"/>
      <c r="BB52"/>
      <c r="BC52"/>
      <c r="BD52"/>
      <c r="BE52"/>
      <c r="BF52"/>
    </row>
    <row r="53" spans="1:58" s="3" customFormat="1" x14ac:dyDescent="0.25">
      <c r="A53" t="s">
        <v>130</v>
      </c>
      <c r="B53">
        <v>526653.03124000004</v>
      </c>
      <c r="C53">
        <v>175891.4474</v>
      </c>
      <c r="D53"/>
      <c r="E53" t="s">
        <v>130</v>
      </c>
      <c r="F53">
        <v>526653.03182999999</v>
      </c>
      <c r="G53">
        <v>175891.44774999999</v>
      </c>
      <c r="H53">
        <v>4.0125799999999998</v>
      </c>
      <c r="I53" s="1"/>
      <c r="J53" s="30">
        <f t="shared" si="17"/>
        <v>-0.58999995235353708</v>
      </c>
      <c r="K53" s="30">
        <f t="shared" si="17"/>
        <v>-0.3499999875202775</v>
      </c>
      <c r="L53"/>
      <c r="M53" s="18" t="str">
        <f t="shared" si="18"/>
        <v>FB16</v>
      </c>
      <c r="N53" s="19">
        <f t="shared" si="18"/>
        <v>526653.03124000004</v>
      </c>
      <c r="O53" s="19">
        <f t="shared" si="18"/>
        <v>175891.4474</v>
      </c>
      <c r="P53" s="19">
        <f t="shared" si="19"/>
        <v>104.01258</v>
      </c>
      <c r="Q53"/>
      <c r="R53"/>
      <c r="S53"/>
      <c r="T53"/>
      <c r="U53" t="s">
        <v>130</v>
      </c>
      <c r="V53" s="2">
        <v>526653.03124000004</v>
      </c>
      <c r="W53" s="2">
        <v>175891.4474</v>
      </c>
      <c r="X53" s="2">
        <v>104.01258</v>
      </c>
      <c r="Y53" s="1"/>
      <c r="Z53"/>
      <c r="AA53" s="59">
        <f t="shared" si="20"/>
        <v>0</v>
      </c>
      <c r="AB53" s="59">
        <f t="shared" si="20"/>
        <v>0</v>
      </c>
      <c r="AC53" s="59">
        <f t="shared" si="20"/>
        <v>0</v>
      </c>
      <c r="AD53" s="43"/>
      <c r="AE53"/>
      <c r="AF53"/>
      <c r="AG53"/>
      <c r="AH53"/>
      <c r="AI53"/>
      <c r="AJ53"/>
      <c r="AK53"/>
      <c r="AL53"/>
      <c r="AM53"/>
      <c r="AN53" s="43"/>
      <c r="AO53"/>
      <c r="AP53"/>
      <c r="AQ53"/>
      <c r="AR53"/>
      <c r="AS53"/>
      <c r="AT53"/>
      <c r="AU53"/>
      <c r="AV53"/>
      <c r="AW53"/>
      <c r="AX53" s="43"/>
      <c r="AY53"/>
      <c r="AZ53"/>
      <c r="BA53" s="42"/>
      <c r="BB53"/>
      <c r="BC53"/>
      <c r="BD53"/>
      <c r="BE53"/>
      <c r="BF53"/>
    </row>
    <row r="54" spans="1:58" s="3" customFormat="1" x14ac:dyDescent="0.25">
      <c r="A54" t="s">
        <v>129</v>
      </c>
      <c r="B54" s="2">
        <v>526631.05614</v>
      </c>
      <c r="C54" s="2">
        <v>175756.99046</v>
      </c>
      <c r="D54"/>
      <c r="E54" t="s">
        <v>129</v>
      </c>
      <c r="F54">
        <v>526631.05672999995</v>
      </c>
      <c r="G54">
        <v>175756.99082000001</v>
      </c>
      <c r="H54">
        <v>4.36341</v>
      </c>
      <c r="I54" s="1"/>
      <c r="J54" s="30">
        <f t="shared" si="17"/>
        <v>-0.58999995235353708</v>
      </c>
      <c r="K54" s="30">
        <f t="shared" si="17"/>
        <v>-0.36000000545755029</v>
      </c>
      <c r="L54"/>
      <c r="M54" s="18" t="str">
        <f t="shared" si="18"/>
        <v>FB18</v>
      </c>
      <c r="N54" s="19">
        <f t="shared" si="18"/>
        <v>526631.05614</v>
      </c>
      <c r="O54" s="19">
        <f t="shared" si="18"/>
        <v>175756.99046</v>
      </c>
      <c r="P54" s="19">
        <f t="shared" si="19"/>
        <v>104.36341</v>
      </c>
      <c r="Q54"/>
      <c r="R54"/>
      <c r="S54"/>
      <c r="T54"/>
      <c r="U54" t="s">
        <v>129</v>
      </c>
      <c r="V54" s="2">
        <v>526631.05614</v>
      </c>
      <c r="W54" s="2">
        <v>175756.99046</v>
      </c>
      <c r="X54" s="2">
        <v>104.36341</v>
      </c>
      <c r="Y54" s="1"/>
      <c r="Z54"/>
      <c r="AA54" s="59">
        <f t="shared" si="20"/>
        <v>0</v>
      </c>
      <c r="AB54" s="59">
        <f t="shared" si="20"/>
        <v>0</v>
      </c>
      <c r="AC54" s="59">
        <f t="shared" si="20"/>
        <v>0</v>
      </c>
      <c r="AD54" s="43"/>
      <c r="AE54"/>
      <c r="AF54"/>
      <c r="AG54"/>
      <c r="AH54"/>
      <c r="AI54"/>
      <c r="AJ54"/>
      <c r="AK54"/>
      <c r="AL54"/>
      <c r="AM54"/>
      <c r="AN54" s="43"/>
      <c r="AO54"/>
      <c r="AP54"/>
      <c r="AQ54"/>
      <c r="AR54"/>
      <c r="AS54"/>
      <c r="AT54"/>
      <c r="AU54"/>
      <c r="AV54"/>
      <c r="AW54"/>
      <c r="AX54" s="43"/>
      <c r="AY54"/>
      <c r="AZ54"/>
      <c r="BA54" s="42"/>
      <c r="BB54"/>
      <c r="BC54"/>
      <c r="BD54"/>
      <c r="BE54"/>
      <c r="BF54"/>
    </row>
    <row r="55" spans="1:58" s="3" customFormat="1" x14ac:dyDescent="0.25">
      <c r="A55" t="s">
        <v>131</v>
      </c>
      <c r="B55" s="2">
        <v>526661.99399999995</v>
      </c>
      <c r="C55" s="2">
        <v>175731.51788</v>
      </c>
      <c r="D55"/>
      <c r="E55" t="s">
        <v>131</v>
      </c>
      <c r="F55">
        <v>526661.99461000005</v>
      </c>
      <c r="G55">
        <v>175731.51822999999</v>
      </c>
      <c r="H55">
        <v>4.3463200000000004</v>
      </c>
      <c r="I55" s="1"/>
      <c r="J55" s="30">
        <f t="shared" si="17"/>
        <v>-0.61000010464340448</v>
      </c>
      <c r="K55" s="30">
        <f t="shared" si="17"/>
        <v>-0.3499999875202775</v>
      </c>
      <c r="L55"/>
      <c r="M55" s="18" t="str">
        <f t="shared" si="18"/>
        <v>FB19</v>
      </c>
      <c r="N55" s="19">
        <f t="shared" si="18"/>
        <v>526661.99399999995</v>
      </c>
      <c r="O55" s="19">
        <f t="shared" si="18"/>
        <v>175731.51788</v>
      </c>
      <c r="P55" s="19">
        <f t="shared" si="19"/>
        <v>104.34632000000001</v>
      </c>
      <c r="Q55"/>
      <c r="R55"/>
      <c r="S55"/>
      <c r="T55"/>
      <c r="U55" t="s">
        <v>131</v>
      </c>
      <c r="V55" s="2">
        <v>526661.99399999995</v>
      </c>
      <c r="W55" s="2">
        <v>175731.51788</v>
      </c>
      <c r="X55" s="2">
        <v>104.34632000000001</v>
      </c>
      <c r="Y55" s="1"/>
      <c r="Z55"/>
      <c r="AA55" s="59">
        <f t="shared" si="20"/>
        <v>0</v>
      </c>
      <c r="AB55" s="59">
        <f t="shared" si="20"/>
        <v>0</v>
      </c>
      <c r="AC55" s="59">
        <f t="shared" si="20"/>
        <v>0</v>
      </c>
      <c r="AD55" s="43"/>
      <c r="AE55"/>
      <c r="AF55"/>
      <c r="AG55"/>
      <c r="AH55"/>
      <c r="AI55"/>
      <c r="AJ55"/>
      <c r="AK55"/>
      <c r="AL55"/>
      <c r="AM55"/>
      <c r="AN55" s="43"/>
      <c r="AO55"/>
      <c r="AP55"/>
      <c r="AQ55"/>
      <c r="AR55"/>
      <c r="AS55"/>
      <c r="AT55"/>
      <c r="AU55"/>
      <c r="AV55"/>
      <c r="AW55"/>
      <c r="AX55" s="43"/>
      <c r="AY55"/>
      <c r="AZ55"/>
      <c r="BA55" s="42"/>
      <c r="BB55"/>
      <c r="BC55"/>
      <c r="BD55"/>
      <c r="BE55"/>
      <c r="BF55"/>
    </row>
    <row r="56" spans="1:58" s="3" customFormat="1" x14ac:dyDescent="0.25">
      <c r="A56" t="s">
        <v>133</v>
      </c>
      <c r="B56">
        <v>526785.45904999995</v>
      </c>
      <c r="C56">
        <v>176004.35855999999</v>
      </c>
      <c r="D56"/>
      <c r="E56" t="s">
        <v>133</v>
      </c>
      <c r="F56">
        <v>526785.45972000004</v>
      </c>
      <c r="G56">
        <v>176004.35891000001</v>
      </c>
      <c r="H56">
        <v>3.5725600000000002</v>
      </c>
      <c r="I56" s="1"/>
      <c r="J56" s="30">
        <f t="shared" si="17"/>
        <v>-0.67000009585171938</v>
      </c>
      <c r="K56" s="30">
        <f t="shared" si="17"/>
        <v>-0.35000001662410796</v>
      </c>
      <c r="L56"/>
      <c r="M56" s="18" t="str">
        <f t="shared" si="18"/>
        <v>FB20</v>
      </c>
      <c r="N56" s="19">
        <f t="shared" si="18"/>
        <v>526785.45904999995</v>
      </c>
      <c r="O56" s="19">
        <f t="shared" si="18"/>
        <v>176004.35855999999</v>
      </c>
      <c r="P56" s="19">
        <f t="shared" si="19"/>
        <v>103.57256</v>
      </c>
      <c r="Q56"/>
      <c r="R56"/>
      <c r="S56"/>
      <c r="T56"/>
      <c r="U56" t="s">
        <v>133</v>
      </c>
      <c r="V56" s="2">
        <v>526785.45904999995</v>
      </c>
      <c r="W56" s="2">
        <v>176004.35855999999</v>
      </c>
      <c r="X56" s="2">
        <v>103.57256</v>
      </c>
      <c r="Y56" s="1"/>
      <c r="Z56"/>
      <c r="AA56" s="59">
        <f t="shared" si="20"/>
        <v>0</v>
      </c>
      <c r="AB56" s="59">
        <f t="shared" si="20"/>
        <v>0</v>
      </c>
      <c r="AC56" s="59">
        <f t="shared" si="20"/>
        <v>0</v>
      </c>
      <c r="AD56" s="43"/>
      <c r="AE56"/>
      <c r="AF56"/>
      <c r="AG56"/>
      <c r="AH56"/>
      <c r="AI56"/>
      <c r="AJ56"/>
      <c r="AK56"/>
      <c r="AL56"/>
      <c r="AM56"/>
      <c r="AN56" s="43"/>
      <c r="AO56"/>
      <c r="AP56"/>
      <c r="AQ56"/>
      <c r="AR56"/>
      <c r="AS56"/>
      <c r="AT56"/>
      <c r="AU56"/>
      <c r="AV56"/>
      <c r="AW56"/>
      <c r="AX56" s="43"/>
      <c r="AY56"/>
      <c r="AZ56"/>
      <c r="BA56" s="42"/>
      <c r="BB56"/>
      <c r="BC56"/>
      <c r="BD56"/>
      <c r="BE56"/>
      <c r="BF56"/>
    </row>
    <row r="57" spans="1:58" s="3" customFormat="1" x14ac:dyDescent="0.25">
      <c r="A57" t="s">
        <v>134</v>
      </c>
      <c r="B57">
        <v>526722.04656000005</v>
      </c>
      <c r="C57">
        <v>176047.85191999999</v>
      </c>
      <c r="D57"/>
      <c r="E57" t="s">
        <v>134</v>
      </c>
      <c r="F57">
        <v>526722.04717000003</v>
      </c>
      <c r="G57">
        <v>176047.85227999999</v>
      </c>
      <c r="H57">
        <v>3.79847</v>
      </c>
      <c r="I57" s="1"/>
      <c r="J57" s="30">
        <f t="shared" si="17"/>
        <v>-0.60999998822808266</v>
      </c>
      <c r="K57" s="30">
        <f t="shared" si="17"/>
        <v>-0.36000000545755029</v>
      </c>
      <c r="L57"/>
      <c r="M57" s="18" t="str">
        <f t="shared" si="18"/>
        <v>FB21</v>
      </c>
      <c r="N57" s="19">
        <f t="shared" si="18"/>
        <v>526722.04656000005</v>
      </c>
      <c r="O57" s="19">
        <f t="shared" si="18"/>
        <v>176047.85191999999</v>
      </c>
      <c r="P57" s="19">
        <f t="shared" si="19"/>
        <v>103.79846999999999</v>
      </c>
      <c r="Q57"/>
      <c r="R57"/>
      <c r="S57"/>
      <c r="T57"/>
      <c r="U57" t="s">
        <v>134</v>
      </c>
      <c r="V57" s="2">
        <v>526722.04656000005</v>
      </c>
      <c r="W57" s="2">
        <v>176047.85191999999</v>
      </c>
      <c r="X57" s="2">
        <v>103.79846999999999</v>
      </c>
      <c r="Y57" s="1"/>
      <c r="Z57"/>
      <c r="AA57" s="59">
        <f t="shared" si="20"/>
        <v>0</v>
      </c>
      <c r="AB57" s="59">
        <f t="shared" si="20"/>
        <v>0</v>
      </c>
      <c r="AC57" s="59">
        <f t="shared" si="20"/>
        <v>0</v>
      </c>
      <c r="AD57" s="43"/>
      <c r="AE57"/>
      <c r="AF57"/>
      <c r="AG57"/>
      <c r="AH57"/>
      <c r="AI57"/>
      <c r="AJ57"/>
      <c r="AK57"/>
      <c r="AL57"/>
      <c r="AM57"/>
      <c r="AN57" s="43"/>
      <c r="AO57"/>
      <c r="AP57"/>
      <c r="AQ57"/>
      <c r="AR57"/>
      <c r="AS57"/>
      <c r="AT57"/>
      <c r="AU57"/>
      <c r="AV57"/>
      <c r="AW57"/>
      <c r="AX57" s="43"/>
      <c r="AY57"/>
      <c r="AZ57"/>
      <c r="BA57" s="42"/>
      <c r="BB57"/>
      <c r="BC57"/>
      <c r="BD57"/>
      <c r="BE57"/>
      <c r="BF57"/>
    </row>
    <row r="58" spans="1:58" x14ac:dyDescent="0.25">
      <c r="F58"/>
      <c r="G58"/>
      <c r="H58"/>
      <c r="Y58" s="1"/>
      <c r="AA58" s="63"/>
      <c r="AB58" s="63"/>
      <c r="AC58" s="63"/>
      <c r="AD58" s="43"/>
      <c r="AN58" s="43"/>
      <c r="AX58" s="43"/>
      <c r="BA58" s="42"/>
    </row>
    <row r="59" spans="1:58" x14ac:dyDescent="0.25">
      <c r="F59"/>
      <c r="G59"/>
      <c r="H59"/>
      <c r="Y59" s="1"/>
      <c r="AA59" s="63"/>
      <c r="AB59" s="63"/>
      <c r="AC59" s="63"/>
      <c r="AD59" s="43"/>
      <c r="AN59" s="43"/>
      <c r="AX59" s="43"/>
      <c r="BA59" s="42"/>
    </row>
    <row r="60" spans="1:58" ht="15.6" x14ac:dyDescent="0.3">
      <c r="A60" s="2" t="s">
        <v>177</v>
      </c>
      <c r="F60"/>
      <c r="G60"/>
      <c r="H60"/>
      <c r="M60" s="71" t="s">
        <v>177</v>
      </c>
      <c r="N60" s="71"/>
      <c r="O60" s="71"/>
      <c r="P60" s="71"/>
      <c r="U60" s="72" t="s">
        <v>177</v>
      </c>
      <c r="V60" s="72"/>
      <c r="W60" s="72"/>
      <c r="X60" s="72"/>
      <c r="Y60" s="1"/>
      <c r="AA60" s="63"/>
      <c r="AB60" s="63"/>
      <c r="AC60" s="63"/>
      <c r="AD60" s="43"/>
      <c r="AN60" s="43"/>
      <c r="AX60" s="43"/>
      <c r="BA60" s="42"/>
    </row>
    <row r="61" spans="1:58" x14ac:dyDescent="0.25">
      <c r="A61">
        <v>400</v>
      </c>
      <c r="B61">
        <v>528422.44718000002</v>
      </c>
      <c r="C61">
        <v>177643.61728000001</v>
      </c>
      <c r="E61">
        <v>400</v>
      </c>
      <c r="F61">
        <v>528422.44738999999</v>
      </c>
      <c r="G61">
        <v>177643.61739999999</v>
      </c>
      <c r="H61">
        <v>5.3359100000000002</v>
      </c>
      <c r="J61" s="30">
        <f t="shared" ref="J61:K66" si="21">(B61-F61)*1000</f>
        <v>-0.20999996922910213</v>
      </c>
      <c r="K61" s="30">
        <f t="shared" si="21"/>
        <v>-0.11999998241662979</v>
      </c>
      <c r="M61" s="18">
        <f t="shared" ref="M61:O66" si="22">A61</f>
        <v>400</v>
      </c>
      <c r="N61" s="19">
        <f t="shared" si="22"/>
        <v>528422.44718000002</v>
      </c>
      <c r="O61" s="19">
        <f t="shared" si="22"/>
        <v>177643.61728000001</v>
      </c>
      <c r="P61" s="19">
        <f t="shared" ref="P61:P66" si="23">H61+100</f>
        <v>105.33591</v>
      </c>
      <c r="U61">
        <v>400</v>
      </c>
      <c r="V61" s="2">
        <v>528422.44718000002</v>
      </c>
      <c r="W61" s="2">
        <v>177643.61728000001</v>
      </c>
      <c r="X61" s="2">
        <v>105.33591</v>
      </c>
      <c r="Y61" s="1"/>
      <c r="AA61" s="59">
        <f t="shared" ref="AA61:AC66" si="24">(N61-V61)*1000</f>
        <v>0</v>
      </c>
      <c r="AB61" s="59">
        <f t="shared" si="24"/>
        <v>0</v>
      </c>
      <c r="AC61" s="59">
        <f t="shared" si="24"/>
        <v>0</v>
      </c>
      <c r="AD61" s="43"/>
      <c r="AE61" s="65"/>
      <c r="AF61" s="50"/>
      <c r="AG61" s="50"/>
      <c r="AH61" s="50"/>
      <c r="AI61" s="46"/>
      <c r="AK61" s="59"/>
      <c r="AL61" s="59"/>
      <c r="AM61" s="59"/>
      <c r="AN61" s="43"/>
      <c r="AX61" s="43"/>
      <c r="BA61" s="42"/>
    </row>
    <row r="62" spans="1:58" x14ac:dyDescent="0.25">
      <c r="A62">
        <v>401</v>
      </c>
      <c r="B62">
        <v>528236.51580000005</v>
      </c>
      <c r="C62">
        <v>177598.6655</v>
      </c>
      <c r="E62">
        <v>401</v>
      </c>
      <c r="F62">
        <v>528236.51606000005</v>
      </c>
      <c r="G62">
        <v>177598.66562000001</v>
      </c>
      <c r="H62">
        <v>5.2597500000000004</v>
      </c>
      <c r="J62" s="30">
        <f t="shared" si="21"/>
        <v>-0.26000000070780516</v>
      </c>
      <c r="K62" s="30">
        <f t="shared" si="21"/>
        <v>-0.12000001152046025</v>
      </c>
      <c r="M62" s="18">
        <f t="shared" si="22"/>
        <v>401</v>
      </c>
      <c r="N62" s="19">
        <f t="shared" si="22"/>
        <v>528236.51580000005</v>
      </c>
      <c r="O62" s="19">
        <f t="shared" si="22"/>
        <v>177598.6655</v>
      </c>
      <c r="P62" s="19">
        <f t="shared" si="23"/>
        <v>105.25975</v>
      </c>
      <c r="U62">
        <v>401</v>
      </c>
      <c r="V62" s="2">
        <v>528236.51580000005</v>
      </c>
      <c r="W62" s="2">
        <v>177598.6655</v>
      </c>
      <c r="X62" s="2">
        <v>105.25975</v>
      </c>
      <c r="Y62" s="1"/>
      <c r="AA62" s="59">
        <f t="shared" si="24"/>
        <v>0</v>
      </c>
      <c r="AB62" s="59">
        <f t="shared" si="24"/>
        <v>0</v>
      </c>
      <c r="AC62" s="59">
        <f t="shared" si="24"/>
        <v>0</v>
      </c>
      <c r="AD62" s="43"/>
      <c r="AE62" s="65">
        <v>401</v>
      </c>
      <c r="AF62" s="50">
        <v>528236.51630000002</v>
      </c>
      <c r="AG62" s="50">
        <v>177598.66500000001</v>
      </c>
      <c r="AH62" s="50">
        <v>105.26300000000001</v>
      </c>
      <c r="AI62" s="46" t="s">
        <v>118</v>
      </c>
      <c r="AK62" s="59">
        <f t="shared" ref="AK62:AM63" si="25">(N62-AF62)*1000</f>
        <v>-0.49999996554106474</v>
      </c>
      <c r="AL62" s="59">
        <f t="shared" si="25"/>
        <v>0.4999999946448952</v>
      </c>
      <c r="AM62" s="59">
        <f t="shared" si="25"/>
        <v>-3.2500000000084128</v>
      </c>
      <c r="AN62" s="43"/>
      <c r="AX62" s="43"/>
      <c r="BA62" s="42"/>
    </row>
    <row r="63" spans="1:58" x14ac:dyDescent="0.25">
      <c r="A63">
        <v>403</v>
      </c>
      <c r="B63">
        <v>527559.49901000003</v>
      </c>
      <c r="C63">
        <v>177436.76081000001</v>
      </c>
      <c r="E63">
        <v>403</v>
      </c>
      <c r="F63">
        <v>527559.49948999996</v>
      </c>
      <c r="G63">
        <v>177436.76092</v>
      </c>
      <c r="H63">
        <v>5.2035099999999996</v>
      </c>
      <c r="J63" s="30">
        <f t="shared" si="21"/>
        <v>-0.47999992966651917</v>
      </c>
      <c r="K63" s="30">
        <f t="shared" si="21"/>
        <v>-0.10999999358318746</v>
      </c>
      <c r="M63" s="18">
        <f t="shared" si="22"/>
        <v>403</v>
      </c>
      <c r="N63" s="19">
        <f t="shared" si="22"/>
        <v>527559.49901000003</v>
      </c>
      <c r="O63" s="19">
        <f t="shared" si="22"/>
        <v>177436.76081000001</v>
      </c>
      <c r="P63" s="19">
        <f t="shared" si="23"/>
        <v>105.20350999999999</v>
      </c>
      <c r="U63">
        <v>403</v>
      </c>
      <c r="V63" s="2">
        <v>527559.49901000003</v>
      </c>
      <c r="W63" s="2">
        <v>177436.76081000001</v>
      </c>
      <c r="X63" s="2">
        <v>105.20350999999999</v>
      </c>
      <c r="Y63" s="1"/>
      <c r="AA63" s="59">
        <f t="shared" si="24"/>
        <v>0</v>
      </c>
      <c r="AB63" s="59">
        <f t="shared" si="24"/>
        <v>0</v>
      </c>
      <c r="AC63" s="59">
        <f t="shared" si="24"/>
        <v>0</v>
      </c>
      <c r="AD63" s="43"/>
      <c r="AE63" s="65">
        <v>403</v>
      </c>
      <c r="AF63" s="50">
        <v>527559.50340000005</v>
      </c>
      <c r="AG63" s="50">
        <v>177436.76730000001</v>
      </c>
      <c r="AH63" s="50">
        <v>105.1112</v>
      </c>
      <c r="AI63" s="46" t="s">
        <v>118</v>
      </c>
      <c r="AK63" s="59">
        <f t="shared" si="25"/>
        <v>-4.3900000164285302</v>
      </c>
      <c r="AL63" s="59">
        <f t="shared" si="25"/>
        <v>-6.4899999997578561</v>
      </c>
      <c r="AM63" s="59">
        <f t="shared" si="25"/>
        <v>92.309999999997672</v>
      </c>
      <c r="AN63" s="43"/>
      <c r="AX63" s="43"/>
      <c r="BA63" s="42"/>
    </row>
    <row r="64" spans="1:58" x14ac:dyDescent="0.25">
      <c r="A64">
        <v>500</v>
      </c>
      <c r="B64">
        <v>527513.86786999996</v>
      </c>
      <c r="C64">
        <v>177425.62007</v>
      </c>
      <c r="E64">
        <v>500</v>
      </c>
      <c r="F64">
        <v>527513.86837000004</v>
      </c>
      <c r="G64">
        <v>177425.62015</v>
      </c>
      <c r="H64">
        <v>5.2113500000000004</v>
      </c>
      <c r="J64" s="30">
        <f t="shared" si="21"/>
        <v>-0.50000008195638657</v>
      </c>
      <c r="K64" s="30">
        <f t="shared" si="21"/>
        <v>-7.9999997979030013E-2</v>
      </c>
      <c r="M64" s="18">
        <f t="shared" si="22"/>
        <v>500</v>
      </c>
      <c r="N64" s="19">
        <f t="shared" si="22"/>
        <v>527513.86786999996</v>
      </c>
      <c r="O64" s="19">
        <f t="shared" si="22"/>
        <v>177425.62007</v>
      </c>
      <c r="P64" s="19">
        <f t="shared" si="23"/>
        <v>105.21135</v>
      </c>
      <c r="U64">
        <v>500</v>
      </c>
      <c r="V64" s="2">
        <v>527513.86786999996</v>
      </c>
      <c r="W64" s="2">
        <v>177425.62007</v>
      </c>
      <c r="X64" s="2">
        <v>105.21135</v>
      </c>
      <c r="Y64" s="1"/>
      <c r="AA64" s="59">
        <f t="shared" si="24"/>
        <v>0</v>
      </c>
      <c r="AB64" s="59">
        <f t="shared" si="24"/>
        <v>0</v>
      </c>
      <c r="AC64" s="59">
        <f t="shared" si="24"/>
        <v>0</v>
      </c>
      <c r="AD64" s="43"/>
      <c r="AE64" s="65"/>
      <c r="AF64" s="50"/>
      <c r="AG64" s="50"/>
      <c r="AH64" s="50"/>
      <c r="AI64" s="46"/>
      <c r="AK64" s="59"/>
      <c r="AL64" s="59"/>
      <c r="AM64" s="59"/>
      <c r="AN64" s="43"/>
      <c r="AX64" s="43"/>
      <c r="BA64" s="42"/>
    </row>
    <row r="65" spans="1:58" x14ac:dyDescent="0.25">
      <c r="A65">
        <v>501</v>
      </c>
      <c r="B65">
        <v>527410.87256000005</v>
      </c>
      <c r="C65">
        <v>177631.86141000001</v>
      </c>
      <c r="E65">
        <v>501</v>
      </c>
      <c r="F65">
        <v>527410.87302000006</v>
      </c>
      <c r="G65">
        <v>177631.86137999999</v>
      </c>
      <c r="H65">
        <v>4.85358</v>
      </c>
      <c r="I65"/>
      <c r="J65" s="30">
        <f t="shared" si="21"/>
        <v>-0.46000001020729542</v>
      </c>
      <c r="K65" s="30">
        <f t="shared" si="21"/>
        <v>3.0000024707987905E-2</v>
      </c>
      <c r="M65" s="18">
        <f t="shared" si="22"/>
        <v>501</v>
      </c>
      <c r="N65" s="19">
        <f t="shared" si="22"/>
        <v>527410.87256000005</v>
      </c>
      <c r="O65" s="19">
        <f t="shared" si="22"/>
        <v>177631.86141000001</v>
      </c>
      <c r="P65" s="19">
        <f t="shared" si="23"/>
        <v>104.85357999999999</v>
      </c>
      <c r="U65">
        <v>501</v>
      </c>
      <c r="V65" s="2">
        <v>527410.87256000005</v>
      </c>
      <c r="W65" s="2">
        <v>177631.86141000001</v>
      </c>
      <c r="X65" s="2">
        <v>104.85357999999999</v>
      </c>
      <c r="Y65" s="1"/>
      <c r="AA65" s="59">
        <f t="shared" si="24"/>
        <v>0</v>
      </c>
      <c r="AB65" s="59">
        <f t="shared" si="24"/>
        <v>0</v>
      </c>
      <c r="AC65" s="59">
        <f t="shared" si="24"/>
        <v>0</v>
      </c>
      <c r="AD65" s="43"/>
      <c r="AE65" s="65">
        <v>501</v>
      </c>
      <c r="AF65" s="50">
        <v>527410.86670000001</v>
      </c>
      <c r="AG65" s="50">
        <v>177631.85680000001</v>
      </c>
      <c r="AH65" s="50">
        <v>104.88590000000001</v>
      </c>
      <c r="AI65" s="46" t="s">
        <v>118</v>
      </c>
      <c r="AK65" s="59">
        <f t="shared" ref="AK65:AM66" si="26">(N65-AF65)*1000</f>
        <v>5.8600000338628888</v>
      </c>
      <c r="AL65" s="59">
        <f t="shared" si="26"/>
        <v>4.6100000035949051</v>
      </c>
      <c r="AM65" s="59">
        <f t="shared" si="26"/>
        <v>-32.320000000012783</v>
      </c>
      <c r="AN65" s="43"/>
      <c r="AX65" s="43"/>
      <c r="BA65" s="42"/>
    </row>
    <row r="66" spans="1:58" x14ac:dyDescent="0.25">
      <c r="A66" t="s">
        <v>41</v>
      </c>
      <c r="B66">
        <v>528103.36973000003</v>
      </c>
      <c r="C66">
        <v>177797.64757</v>
      </c>
      <c r="E66" t="s">
        <v>41</v>
      </c>
      <c r="F66">
        <v>528103.37000999996</v>
      </c>
      <c r="G66">
        <v>177797.64761000001</v>
      </c>
      <c r="H66">
        <v>4.8979299999999997</v>
      </c>
      <c r="J66" s="30">
        <f t="shared" si="21"/>
        <v>-0.2799999201670289</v>
      </c>
      <c r="K66" s="30">
        <f t="shared" si="21"/>
        <v>-4.0000013541430235E-2</v>
      </c>
      <c r="M66" s="18" t="str">
        <f t="shared" si="22"/>
        <v>CHEL03</v>
      </c>
      <c r="N66" s="19">
        <f t="shared" si="22"/>
        <v>528103.36973000003</v>
      </c>
      <c r="O66" s="19">
        <f t="shared" si="22"/>
        <v>177797.64757</v>
      </c>
      <c r="P66" s="19">
        <f t="shared" si="23"/>
        <v>104.89793</v>
      </c>
      <c r="U66" t="s">
        <v>41</v>
      </c>
      <c r="V66" s="2">
        <v>528103.36973000003</v>
      </c>
      <c r="W66" s="2">
        <v>177797.64757</v>
      </c>
      <c r="X66" s="2">
        <v>104.89793</v>
      </c>
      <c r="Y66" s="1"/>
      <c r="AA66" s="59">
        <f t="shared" si="24"/>
        <v>0</v>
      </c>
      <c r="AB66" s="59">
        <f t="shared" si="24"/>
        <v>0</v>
      </c>
      <c r="AC66" s="59">
        <f t="shared" si="24"/>
        <v>0</v>
      </c>
      <c r="AD66" s="43"/>
      <c r="AE66" s="65" t="s">
        <v>41</v>
      </c>
      <c r="AF66" s="50">
        <v>528103.36010000005</v>
      </c>
      <c r="AG66" s="50">
        <v>177797.62710000001</v>
      </c>
      <c r="AH66" s="50">
        <v>104.9559</v>
      </c>
      <c r="AI66" s="46" t="s">
        <v>118</v>
      </c>
      <c r="AK66" s="59">
        <f t="shared" si="26"/>
        <v>9.6299999859184027</v>
      </c>
      <c r="AL66" s="59">
        <f t="shared" si="26"/>
        <v>20.469999988563359</v>
      </c>
      <c r="AM66" s="59">
        <f t="shared" si="26"/>
        <v>-57.969999999997412</v>
      </c>
      <c r="AN66" s="43"/>
      <c r="AX66" s="43"/>
      <c r="BA66" s="42"/>
    </row>
    <row r="67" spans="1:58" s="3" customFormat="1" x14ac:dyDescent="0.25">
      <c r="B67" s="2"/>
      <c r="C67" s="2"/>
      <c r="D67"/>
      <c r="E67"/>
      <c r="F67"/>
      <c r="G67"/>
      <c r="H67"/>
      <c r="I67" s="1"/>
      <c r="J67" s="2"/>
      <c r="L67"/>
      <c r="P67"/>
      <c r="Q67"/>
      <c r="R67"/>
      <c r="S67"/>
      <c r="T67"/>
      <c r="X67"/>
      <c r="Y67" s="1"/>
      <c r="Z67"/>
      <c r="AA67"/>
      <c r="AB67"/>
      <c r="AC67"/>
      <c r="AD67" s="43"/>
      <c r="AE67"/>
      <c r="AF67"/>
      <c r="AG67"/>
      <c r="AH67"/>
      <c r="AI67"/>
      <c r="AJ67"/>
      <c r="AK67"/>
      <c r="AL67"/>
      <c r="AM67"/>
      <c r="AN67" s="43"/>
      <c r="AO67"/>
      <c r="AP67"/>
      <c r="AQ67"/>
      <c r="AR67"/>
      <c r="AS67"/>
      <c r="AT67"/>
      <c r="AU67"/>
      <c r="AV67"/>
      <c r="AW67"/>
      <c r="AX67" s="43"/>
      <c r="AY67"/>
      <c r="AZ67"/>
      <c r="BA67" s="42"/>
      <c r="BB67"/>
      <c r="BC67"/>
      <c r="BD67"/>
      <c r="BE67"/>
      <c r="BF67"/>
    </row>
    <row r="68" spans="1:58" s="3" customFormat="1" ht="15.6" x14ac:dyDescent="0.3">
      <c r="A68" s="3" t="s">
        <v>178</v>
      </c>
      <c r="B68" s="2"/>
      <c r="C68" s="2"/>
      <c r="D68"/>
      <c r="E68"/>
      <c r="F68"/>
      <c r="G68"/>
      <c r="H68"/>
      <c r="I68" s="1"/>
      <c r="J68" s="2"/>
      <c r="L68"/>
      <c r="M68" s="71" t="s">
        <v>178</v>
      </c>
      <c r="N68" s="71"/>
      <c r="O68" s="71"/>
      <c r="P68" s="71"/>
      <c r="Q68"/>
      <c r="R68"/>
      <c r="S68"/>
      <c r="T68"/>
      <c r="U68" s="72" t="s">
        <v>178</v>
      </c>
      <c r="V68" s="72"/>
      <c r="W68" s="72"/>
      <c r="X68" s="72"/>
      <c r="Y68" s="1"/>
      <c r="Z68"/>
      <c r="AA68"/>
      <c r="AB68"/>
      <c r="AC68"/>
      <c r="AD68" s="43"/>
      <c r="AE68"/>
      <c r="AF68"/>
      <c r="AG68"/>
      <c r="AH68"/>
      <c r="AI68"/>
      <c r="AJ68"/>
      <c r="AK68"/>
      <c r="AL68"/>
      <c r="AM68"/>
      <c r="AN68" s="43"/>
      <c r="AO68"/>
      <c r="AP68"/>
      <c r="AQ68"/>
      <c r="AR68"/>
      <c r="AS68"/>
      <c r="AT68"/>
      <c r="AU68"/>
      <c r="AV68"/>
      <c r="AW68"/>
      <c r="AX68" s="43"/>
      <c r="AY68"/>
      <c r="AZ68"/>
      <c r="BA68" s="42"/>
      <c r="BB68"/>
      <c r="BC68"/>
      <c r="BD68"/>
      <c r="BE68"/>
      <c r="BF68"/>
    </row>
    <row r="69" spans="1:58" s="3" customFormat="1" ht="15.6" x14ac:dyDescent="0.3">
      <c r="B69" s="2"/>
      <c r="C69" s="2"/>
      <c r="D69"/>
      <c r="E69"/>
      <c r="F69"/>
      <c r="G69"/>
      <c r="H69"/>
      <c r="I69" s="1"/>
      <c r="J69" s="2"/>
      <c r="L69"/>
      <c r="M69" s="69"/>
      <c r="N69" s="69"/>
      <c r="O69" s="69"/>
      <c r="P69" s="69"/>
      <c r="Q69"/>
      <c r="R69"/>
      <c r="S69"/>
      <c r="T69"/>
      <c r="U69" s="69"/>
      <c r="V69" s="69"/>
      <c r="W69" s="69"/>
      <c r="X69" s="69"/>
      <c r="Y69" s="1"/>
      <c r="Z69"/>
      <c r="AA69"/>
      <c r="AB69"/>
      <c r="AC69"/>
      <c r="AD69" s="43"/>
      <c r="AE69"/>
      <c r="AF69"/>
      <c r="AG69"/>
      <c r="AH69"/>
      <c r="AI69"/>
      <c r="AJ69"/>
      <c r="AK69"/>
      <c r="AL69"/>
      <c r="AM69"/>
      <c r="AN69" s="43"/>
      <c r="AO69"/>
      <c r="AP69"/>
      <c r="AQ69"/>
      <c r="AR69"/>
      <c r="AS69"/>
      <c r="AT69"/>
      <c r="AU69"/>
      <c r="AV69"/>
      <c r="AW69"/>
      <c r="AX69" s="43"/>
      <c r="AY69"/>
      <c r="AZ69"/>
      <c r="BA69" s="42"/>
      <c r="BB69"/>
      <c r="BC69"/>
      <c r="BD69"/>
      <c r="BE69"/>
      <c r="BF69"/>
    </row>
    <row r="70" spans="1:58" s="3" customFormat="1" ht="15.6" x14ac:dyDescent="0.3">
      <c r="A70" t="s">
        <v>179</v>
      </c>
      <c r="B70" s="2"/>
      <c r="C70" s="2"/>
      <c r="D70"/>
      <c r="E70"/>
      <c r="F70"/>
      <c r="G70"/>
      <c r="H70"/>
      <c r="I70" s="1"/>
      <c r="J70" s="1"/>
      <c r="L70"/>
      <c r="M70" s="71" t="s">
        <v>179</v>
      </c>
      <c r="N70" s="71"/>
      <c r="O70" s="71"/>
      <c r="P70" s="71"/>
      <c r="Q70"/>
      <c r="R70"/>
      <c r="S70"/>
      <c r="T70"/>
      <c r="U70" s="72" t="s">
        <v>179</v>
      </c>
      <c r="V70" s="72"/>
      <c r="W70" s="72"/>
      <c r="X70" s="72"/>
      <c r="Y70" s="1"/>
      <c r="Z70"/>
      <c r="AA70"/>
      <c r="AB70"/>
      <c r="AC70"/>
      <c r="AD70" s="43"/>
      <c r="AE70"/>
      <c r="AF70"/>
      <c r="AG70"/>
      <c r="AH70"/>
      <c r="AI70"/>
      <c r="AJ70"/>
      <c r="AK70"/>
      <c r="AL70"/>
      <c r="AM70"/>
      <c r="AN70" s="43"/>
      <c r="AO70"/>
      <c r="AP70"/>
      <c r="AQ70"/>
      <c r="AR70"/>
      <c r="AS70"/>
      <c r="AT70"/>
      <c r="AU70"/>
      <c r="AV70"/>
      <c r="AW70"/>
      <c r="AX70" s="43"/>
      <c r="AY70"/>
      <c r="AZ70"/>
      <c r="BA70" s="42"/>
      <c r="BB70"/>
      <c r="BC70"/>
      <c r="BD70"/>
      <c r="BE70"/>
      <c r="BF70"/>
    </row>
    <row r="71" spans="1:58" s="3" customFormat="1" ht="15.6" x14ac:dyDescent="0.3">
      <c r="A71" t="s">
        <v>144</v>
      </c>
      <c r="B71">
        <v>529242.05530000001</v>
      </c>
      <c r="C71">
        <v>177603.59067000001</v>
      </c>
      <c r="D71"/>
      <c r="E71" t="s">
        <v>144</v>
      </c>
      <c r="F71">
        <v>529242.05500000005</v>
      </c>
      <c r="G71">
        <v>177603.59057</v>
      </c>
      <c r="H71">
        <v>4.1770899999999997</v>
      </c>
      <c r="I71" s="1"/>
      <c r="J71" s="30">
        <f t="shared" ref="J71:K83" si="27">(B71-F71)*1000</f>
        <v>0.29999995604157448</v>
      </c>
      <c r="K71" s="30">
        <f t="shared" si="27"/>
        <v>0.10000000474974513</v>
      </c>
      <c r="L71"/>
      <c r="M71" s="67" t="str">
        <f t="shared" ref="M71:O96" si="28">A71</f>
        <v>KCB1</v>
      </c>
      <c r="N71" s="74">
        <f t="shared" si="28"/>
        <v>529242.05530000001</v>
      </c>
      <c r="O71" s="74">
        <f t="shared" si="28"/>
        <v>177603.59067000001</v>
      </c>
      <c r="P71" s="74">
        <f t="shared" ref="P71:P103" si="29">H71+100</f>
        <v>104.17708999999999</v>
      </c>
      <c r="Q71"/>
      <c r="R71"/>
      <c r="S71"/>
      <c r="T71"/>
      <c r="U71" s="62" t="s">
        <v>144</v>
      </c>
      <c r="V71" s="2">
        <v>529242.05530000001</v>
      </c>
      <c r="W71" s="2">
        <v>177603.59067000001</v>
      </c>
      <c r="X71" s="2">
        <v>104.17708999999999</v>
      </c>
      <c r="Y71" s="68"/>
      <c r="Z71"/>
      <c r="AA71" s="59">
        <f t="shared" ref="AA71:AC83" si="30">(N71-V71)*1000</f>
        <v>0</v>
      </c>
      <c r="AB71" s="59">
        <f t="shared" si="30"/>
        <v>0</v>
      </c>
      <c r="AC71" s="59">
        <f t="shared" si="30"/>
        <v>0</v>
      </c>
      <c r="AD71" s="43"/>
      <c r="AE71"/>
      <c r="AF71"/>
      <c r="AG71"/>
      <c r="AH71"/>
      <c r="AI71"/>
      <c r="AJ71"/>
      <c r="AK71"/>
      <c r="AL71"/>
      <c r="AM71"/>
      <c r="AN71" s="43"/>
      <c r="AO71"/>
      <c r="AP71"/>
      <c r="AQ71"/>
      <c r="AR71"/>
      <c r="AS71"/>
      <c r="AT71"/>
      <c r="AU71"/>
      <c r="AV71"/>
      <c r="AW71"/>
      <c r="AX71" s="43"/>
      <c r="AY71"/>
      <c r="AZ71"/>
      <c r="BA71" s="42"/>
      <c r="BB71"/>
      <c r="BC71"/>
      <c r="BD71"/>
      <c r="BE71"/>
      <c r="BF71"/>
    </row>
    <row r="72" spans="1:58" ht="15.6" x14ac:dyDescent="0.3">
      <c r="A72" t="s">
        <v>145</v>
      </c>
      <c r="B72">
        <v>529244.19587000005</v>
      </c>
      <c r="C72">
        <v>177590.785</v>
      </c>
      <c r="E72" t="s">
        <v>145</v>
      </c>
      <c r="F72">
        <v>529244.19553000003</v>
      </c>
      <c r="G72">
        <v>177590.78489000001</v>
      </c>
      <c r="H72">
        <v>4.1448499999999999</v>
      </c>
      <c r="J72" s="30">
        <f t="shared" si="27"/>
        <v>0.34000002779066563</v>
      </c>
      <c r="K72" s="30">
        <f t="shared" si="27"/>
        <v>0.10999999358318746</v>
      </c>
      <c r="M72" s="67" t="str">
        <f t="shared" si="28"/>
        <v>KCB2</v>
      </c>
      <c r="N72" s="74">
        <f t="shared" si="28"/>
        <v>529244.19587000005</v>
      </c>
      <c r="O72" s="74">
        <f t="shared" si="28"/>
        <v>177590.785</v>
      </c>
      <c r="P72" s="74">
        <f t="shared" si="29"/>
        <v>104.14485000000001</v>
      </c>
      <c r="U72" s="62" t="s">
        <v>145</v>
      </c>
      <c r="V72" s="2">
        <v>529244.19587000005</v>
      </c>
      <c r="W72" s="2">
        <v>177590.785</v>
      </c>
      <c r="X72" s="2">
        <v>104.14485000000001</v>
      </c>
      <c r="AA72" s="59">
        <f t="shared" si="30"/>
        <v>0</v>
      </c>
      <c r="AB72" s="59">
        <f t="shared" si="30"/>
        <v>0</v>
      </c>
      <c r="AC72" s="59">
        <f t="shared" si="30"/>
        <v>0</v>
      </c>
      <c r="AD72" s="43"/>
      <c r="AN72" s="43"/>
      <c r="AX72" s="43"/>
      <c r="BA72" s="42"/>
    </row>
    <row r="73" spans="1:58" ht="15.6" x14ac:dyDescent="0.3">
      <c r="A73" t="s">
        <v>147</v>
      </c>
      <c r="B73">
        <v>529233.40963999997</v>
      </c>
      <c r="C73">
        <v>177579.60647999999</v>
      </c>
      <c r="E73" t="s">
        <v>147</v>
      </c>
      <c r="F73">
        <v>529233.40933000005</v>
      </c>
      <c r="G73">
        <v>177579.60626</v>
      </c>
      <c r="H73">
        <v>4.1469500000000004</v>
      </c>
      <c r="J73" s="30">
        <f t="shared" si="27"/>
        <v>0.30999991577118635</v>
      </c>
      <c r="K73" s="30">
        <f t="shared" si="27"/>
        <v>0.21999998716637492</v>
      </c>
      <c r="M73" s="67" t="str">
        <f t="shared" si="28"/>
        <v>KCB3</v>
      </c>
      <c r="N73" s="74">
        <f t="shared" si="28"/>
        <v>529233.40963999997</v>
      </c>
      <c r="O73" s="74">
        <f t="shared" si="28"/>
        <v>177579.60647999999</v>
      </c>
      <c r="P73" s="74">
        <f t="shared" si="29"/>
        <v>104.14695</v>
      </c>
      <c r="U73" s="62" t="s">
        <v>147</v>
      </c>
      <c r="V73" s="2">
        <v>529233.40963999997</v>
      </c>
      <c r="W73" s="2">
        <v>177579.60647999999</v>
      </c>
      <c r="X73" s="2">
        <v>104.14695</v>
      </c>
      <c r="AA73" s="59">
        <f t="shared" si="30"/>
        <v>0</v>
      </c>
      <c r="AB73" s="59">
        <f t="shared" si="30"/>
        <v>0</v>
      </c>
      <c r="AC73" s="59">
        <f t="shared" si="30"/>
        <v>0</v>
      </c>
      <c r="AD73" s="43"/>
      <c r="AN73" s="43"/>
      <c r="AX73" s="43"/>
      <c r="BA73" s="42"/>
    </row>
    <row r="74" spans="1:58" ht="15.6" x14ac:dyDescent="0.3">
      <c r="A74" t="s">
        <v>148</v>
      </c>
      <c r="B74">
        <v>529216.48485999997</v>
      </c>
      <c r="C74">
        <v>177584.81565</v>
      </c>
      <c r="E74" t="s">
        <v>148</v>
      </c>
      <c r="F74">
        <v>529216.48459999997</v>
      </c>
      <c r="G74">
        <v>177584.81552</v>
      </c>
      <c r="H74">
        <v>4.1430699999999998</v>
      </c>
      <c r="J74" s="30">
        <f t="shared" si="27"/>
        <v>0.26000000070780516</v>
      </c>
      <c r="K74" s="30">
        <f t="shared" si="27"/>
        <v>0.13000000035390258</v>
      </c>
      <c r="M74" s="67" t="str">
        <f t="shared" si="28"/>
        <v>KCB4</v>
      </c>
      <c r="N74" s="74">
        <f t="shared" si="28"/>
        <v>529216.48485999997</v>
      </c>
      <c r="O74" s="74">
        <f t="shared" si="28"/>
        <v>177584.81565</v>
      </c>
      <c r="P74" s="74">
        <f t="shared" si="29"/>
        <v>104.14306999999999</v>
      </c>
      <c r="U74" s="62" t="s">
        <v>148</v>
      </c>
      <c r="V74" s="2">
        <v>529216.48485999997</v>
      </c>
      <c r="W74" s="2">
        <v>177584.81565</v>
      </c>
      <c r="X74" s="2">
        <v>104.14306999999999</v>
      </c>
      <c r="AA74" s="59">
        <f t="shared" si="30"/>
        <v>0</v>
      </c>
      <c r="AB74" s="59">
        <f t="shared" si="30"/>
        <v>0</v>
      </c>
      <c r="AC74" s="59">
        <f t="shared" si="30"/>
        <v>0</v>
      </c>
      <c r="AD74" s="43"/>
      <c r="AN74" s="43"/>
      <c r="AX74" s="43"/>
      <c r="BA74" s="42"/>
    </row>
    <row r="75" spans="1:58" ht="15.6" x14ac:dyDescent="0.3">
      <c r="A75" t="s">
        <v>149</v>
      </c>
      <c r="B75">
        <v>529213.34277999995</v>
      </c>
      <c r="C75">
        <v>177598.10287</v>
      </c>
      <c r="E75" t="s">
        <v>149</v>
      </c>
      <c r="F75">
        <v>529213.34256000002</v>
      </c>
      <c r="G75">
        <v>177598.10279</v>
      </c>
      <c r="H75">
        <v>4.1218599999999999</v>
      </c>
      <c r="J75" s="30">
        <f t="shared" si="27"/>
        <v>0.21999992895871401</v>
      </c>
      <c r="K75" s="30">
        <f t="shared" si="27"/>
        <v>7.9999997979030013E-2</v>
      </c>
      <c r="M75" s="67" t="str">
        <f t="shared" si="28"/>
        <v>KCB5</v>
      </c>
      <c r="N75" s="74">
        <f t="shared" si="28"/>
        <v>529213.34277999995</v>
      </c>
      <c r="O75" s="74">
        <f t="shared" si="28"/>
        <v>177598.10287</v>
      </c>
      <c r="P75" s="74">
        <f t="shared" si="29"/>
        <v>104.12186</v>
      </c>
      <c r="U75" s="62" t="s">
        <v>149</v>
      </c>
      <c r="V75" s="2">
        <v>529213.34277999995</v>
      </c>
      <c r="W75" s="2">
        <v>177598.10287</v>
      </c>
      <c r="X75" s="2">
        <v>104.12186</v>
      </c>
      <c r="AA75" s="59">
        <f t="shared" si="30"/>
        <v>0</v>
      </c>
      <c r="AB75" s="59">
        <f t="shared" si="30"/>
        <v>0</v>
      </c>
      <c r="AC75" s="59">
        <f t="shared" si="30"/>
        <v>0</v>
      </c>
      <c r="AD75" s="43"/>
      <c r="AN75" s="43"/>
      <c r="AX75" s="43"/>
      <c r="BA75" s="42"/>
    </row>
    <row r="76" spans="1:58" ht="15.6" x14ac:dyDescent="0.3">
      <c r="A76" t="s">
        <v>150</v>
      </c>
      <c r="B76">
        <v>529220.06212999998</v>
      </c>
      <c r="C76">
        <v>177608.01921999999</v>
      </c>
      <c r="E76" t="s">
        <v>150</v>
      </c>
      <c r="F76">
        <v>529220.06188000005</v>
      </c>
      <c r="G76">
        <v>177608.01912000001</v>
      </c>
      <c r="H76">
        <v>4.1776299999999997</v>
      </c>
      <c r="J76" s="30">
        <f t="shared" si="27"/>
        <v>0.24999992456287146</v>
      </c>
      <c r="K76" s="30">
        <f t="shared" si="27"/>
        <v>9.9999975645914674E-2</v>
      </c>
      <c r="M76" s="67" t="str">
        <f t="shared" si="28"/>
        <v>KCB6</v>
      </c>
      <c r="N76" s="74">
        <f t="shared" si="28"/>
        <v>529220.06212999998</v>
      </c>
      <c r="O76" s="74">
        <f t="shared" si="28"/>
        <v>177608.01921999999</v>
      </c>
      <c r="P76" s="74">
        <f t="shared" si="29"/>
        <v>104.17762999999999</v>
      </c>
      <c r="U76" s="62" t="s">
        <v>150</v>
      </c>
      <c r="V76" s="2">
        <v>529220.06212999998</v>
      </c>
      <c r="W76" s="2">
        <v>177608.01921999999</v>
      </c>
      <c r="X76" s="2">
        <v>104.17762999999999</v>
      </c>
      <c r="AA76" s="59">
        <f t="shared" si="30"/>
        <v>0</v>
      </c>
      <c r="AB76" s="59">
        <f t="shared" si="30"/>
        <v>0</v>
      </c>
      <c r="AC76" s="59">
        <f t="shared" si="30"/>
        <v>0</v>
      </c>
      <c r="AD76" s="43"/>
      <c r="AN76" s="43"/>
      <c r="AX76" s="43"/>
      <c r="BA76" s="42"/>
    </row>
    <row r="77" spans="1:58" ht="15.6" x14ac:dyDescent="0.3">
      <c r="A77" t="s">
        <v>146</v>
      </c>
      <c r="B77">
        <v>529230.59638</v>
      </c>
      <c r="C77">
        <v>177610.58248000001</v>
      </c>
      <c r="E77" t="s">
        <v>146</v>
      </c>
      <c r="F77">
        <v>529230.59609999997</v>
      </c>
      <c r="G77">
        <v>177610.58239</v>
      </c>
      <c r="H77">
        <v>4.1177299999999999</v>
      </c>
      <c r="J77" s="30">
        <f t="shared" si="27"/>
        <v>0.28000003658235073</v>
      </c>
      <c r="K77" s="30">
        <f t="shared" si="27"/>
        <v>9.00000159163028E-2</v>
      </c>
      <c r="M77" s="67" t="str">
        <f t="shared" si="28"/>
        <v>KCB7</v>
      </c>
      <c r="N77" s="74">
        <f t="shared" si="28"/>
        <v>529230.59638</v>
      </c>
      <c r="O77" s="74">
        <f t="shared" si="28"/>
        <v>177610.58248000001</v>
      </c>
      <c r="P77" s="74">
        <f t="shared" si="29"/>
        <v>104.11772999999999</v>
      </c>
      <c r="U77" s="62" t="s">
        <v>146</v>
      </c>
      <c r="V77" s="2">
        <v>529230.59638</v>
      </c>
      <c r="W77" s="2">
        <v>177610.58248000001</v>
      </c>
      <c r="X77" s="2">
        <v>104.11772999999999</v>
      </c>
      <c r="AA77" s="59">
        <f t="shared" si="30"/>
        <v>0</v>
      </c>
      <c r="AB77" s="59">
        <f t="shared" si="30"/>
        <v>0</v>
      </c>
      <c r="AC77" s="59">
        <f t="shared" si="30"/>
        <v>0</v>
      </c>
      <c r="AD77" s="43"/>
      <c r="AN77" s="43"/>
      <c r="AX77" s="43"/>
      <c r="BA77" s="42"/>
    </row>
    <row r="78" spans="1:58" x14ac:dyDescent="0.25">
      <c r="A78" t="s">
        <v>141</v>
      </c>
      <c r="B78">
        <v>529195.65607999999</v>
      </c>
      <c r="C78">
        <v>177610.49663000001</v>
      </c>
      <c r="E78" t="s">
        <v>141</v>
      </c>
      <c r="F78">
        <v>529195.65584000002</v>
      </c>
      <c r="G78">
        <v>177610.49653</v>
      </c>
      <c r="H78">
        <v>7.7239500000000003</v>
      </c>
      <c r="J78" s="30">
        <f t="shared" si="27"/>
        <v>0.23999996483325958</v>
      </c>
      <c r="K78" s="30">
        <f t="shared" si="27"/>
        <v>0.10000000474974513</v>
      </c>
      <c r="M78" s="18" t="str">
        <f t="shared" si="28"/>
        <v>KSC01</v>
      </c>
      <c r="N78" s="74">
        <f t="shared" si="28"/>
        <v>529195.65607999999</v>
      </c>
      <c r="O78" s="74">
        <f t="shared" si="28"/>
        <v>177610.49663000001</v>
      </c>
      <c r="P78" s="74">
        <f t="shared" si="29"/>
        <v>107.72395</v>
      </c>
      <c r="U78" t="s">
        <v>141</v>
      </c>
      <c r="V78" s="2">
        <v>529195.65607999999</v>
      </c>
      <c r="W78" s="2">
        <v>177610.49663000001</v>
      </c>
      <c r="X78" s="2">
        <v>107.72395</v>
      </c>
      <c r="AA78" s="59">
        <f t="shared" si="30"/>
        <v>0</v>
      </c>
      <c r="AB78" s="59">
        <f t="shared" si="30"/>
        <v>0</v>
      </c>
      <c r="AC78" s="59">
        <f t="shared" si="30"/>
        <v>0</v>
      </c>
      <c r="AD78" s="43"/>
      <c r="AN78" s="43"/>
      <c r="AX78" s="43"/>
      <c r="BA78" s="42"/>
    </row>
    <row r="79" spans="1:58" x14ac:dyDescent="0.25">
      <c r="A79" t="s">
        <v>143</v>
      </c>
      <c r="B79">
        <v>529219.05388000002</v>
      </c>
      <c r="C79">
        <v>177576.55157000001</v>
      </c>
      <c r="E79" t="s">
        <v>143</v>
      </c>
      <c r="F79">
        <v>529219.05359999998</v>
      </c>
      <c r="G79">
        <v>177576.55147999999</v>
      </c>
      <c r="H79">
        <v>7.1959499999999998</v>
      </c>
      <c r="J79" s="30">
        <f t="shared" si="27"/>
        <v>0.28000003658235073</v>
      </c>
      <c r="K79" s="30">
        <f t="shared" si="27"/>
        <v>9.00000159163028E-2</v>
      </c>
      <c r="M79" s="18" t="str">
        <f t="shared" si="28"/>
        <v>KSC03</v>
      </c>
      <c r="N79" s="74">
        <f t="shared" si="28"/>
        <v>529219.05388000002</v>
      </c>
      <c r="O79" s="74">
        <f t="shared" si="28"/>
        <v>177576.55157000001</v>
      </c>
      <c r="P79" s="74">
        <f t="shared" si="29"/>
        <v>107.19595</v>
      </c>
      <c r="U79" t="s">
        <v>143</v>
      </c>
      <c r="V79" s="2">
        <v>529219.05388000002</v>
      </c>
      <c r="W79" s="2">
        <v>177576.55157000001</v>
      </c>
      <c r="X79" s="2">
        <v>107.19595</v>
      </c>
      <c r="AA79" s="59">
        <f t="shared" si="30"/>
        <v>0</v>
      </c>
      <c r="AB79" s="59">
        <f t="shared" si="30"/>
        <v>0</v>
      </c>
      <c r="AC79" s="59">
        <f t="shared" si="30"/>
        <v>0</v>
      </c>
      <c r="AD79" s="43"/>
      <c r="AN79" s="43"/>
      <c r="AX79" s="43"/>
      <c r="BA79" s="42"/>
    </row>
    <row r="80" spans="1:58" x14ac:dyDescent="0.25">
      <c r="A80" t="s">
        <v>109</v>
      </c>
      <c r="B80">
        <v>529209.87077000004</v>
      </c>
      <c r="C80">
        <v>177596.22992000001</v>
      </c>
      <c r="E80" t="s">
        <v>109</v>
      </c>
      <c r="F80" s="2">
        <v>529209.87048000004</v>
      </c>
      <c r="G80" s="2">
        <v>177596.22982000001</v>
      </c>
      <c r="H80">
        <v>7.2099299999999999</v>
      </c>
      <c r="J80" s="30">
        <f t="shared" si="27"/>
        <v>0.2899999963119626</v>
      </c>
      <c r="K80" s="30">
        <f t="shared" si="27"/>
        <v>0.10000000474974513</v>
      </c>
      <c r="M80" s="18" t="str">
        <f t="shared" si="28"/>
        <v>KSC04</v>
      </c>
      <c r="N80" s="74">
        <f t="shared" si="28"/>
        <v>529209.87077000004</v>
      </c>
      <c r="O80" s="74">
        <f t="shared" si="28"/>
        <v>177596.22992000001</v>
      </c>
      <c r="P80" s="74">
        <f t="shared" si="29"/>
        <v>107.20993</v>
      </c>
      <c r="U80" t="s">
        <v>109</v>
      </c>
      <c r="V80" s="2">
        <v>529209.87077000004</v>
      </c>
      <c r="W80" s="2">
        <v>177596.22992000001</v>
      </c>
      <c r="X80" s="2">
        <v>107.20993</v>
      </c>
      <c r="AA80" s="59">
        <f t="shared" si="30"/>
        <v>0</v>
      </c>
      <c r="AB80" s="59">
        <f t="shared" si="30"/>
        <v>0</v>
      </c>
      <c r="AC80" s="59">
        <f t="shared" si="30"/>
        <v>0</v>
      </c>
      <c r="AD80" s="43"/>
      <c r="AN80" s="43"/>
      <c r="AX80" s="43"/>
      <c r="BA80" s="42"/>
    </row>
    <row r="81" spans="1:53" x14ac:dyDescent="0.25">
      <c r="A81" t="s">
        <v>142</v>
      </c>
      <c r="B81">
        <v>529203.57050999999</v>
      </c>
      <c r="C81">
        <v>177524.60227999999</v>
      </c>
      <c r="E81" t="s">
        <v>142</v>
      </c>
      <c r="F81">
        <v>529203.57045999996</v>
      </c>
      <c r="G81">
        <v>177524.60193</v>
      </c>
      <c r="H81" s="1">
        <v>7.3007600000000004</v>
      </c>
      <c r="J81" s="30">
        <f t="shared" si="27"/>
        <v>5.0000031478703022E-2</v>
      </c>
      <c r="K81" s="30">
        <f t="shared" si="27"/>
        <v>0.3499999875202775</v>
      </c>
      <c r="M81" s="18" t="str">
        <f t="shared" si="28"/>
        <v>KSC05</v>
      </c>
      <c r="N81" s="74">
        <f t="shared" si="28"/>
        <v>529203.57050999999</v>
      </c>
      <c r="O81" s="74">
        <f t="shared" si="28"/>
        <v>177524.60227999999</v>
      </c>
      <c r="P81" s="74">
        <f t="shared" si="29"/>
        <v>107.30076</v>
      </c>
      <c r="U81" t="s">
        <v>142</v>
      </c>
      <c r="V81" s="2">
        <v>529203.57050999999</v>
      </c>
      <c r="W81" s="2">
        <v>177524.60227999999</v>
      </c>
      <c r="X81" s="2">
        <v>107.30076</v>
      </c>
      <c r="AA81" s="59">
        <f t="shared" si="30"/>
        <v>0</v>
      </c>
      <c r="AB81" s="59">
        <f t="shared" si="30"/>
        <v>0</v>
      </c>
      <c r="AC81" s="59">
        <f t="shared" si="30"/>
        <v>0</v>
      </c>
      <c r="AD81" s="43"/>
      <c r="AN81" s="43"/>
      <c r="AX81" s="43"/>
      <c r="BA81" s="42"/>
    </row>
    <row r="82" spans="1:53" x14ac:dyDescent="0.25">
      <c r="A82" t="s">
        <v>108</v>
      </c>
      <c r="B82">
        <v>529320.94744000002</v>
      </c>
      <c r="C82">
        <v>177605.28732999999</v>
      </c>
      <c r="E82" t="s">
        <v>108</v>
      </c>
      <c r="F82">
        <v>529320.94709000003</v>
      </c>
      <c r="G82">
        <v>177605.28716000001</v>
      </c>
      <c r="H82" s="1">
        <v>9.3003900000000002</v>
      </c>
      <c r="J82" s="30">
        <f t="shared" si="27"/>
        <v>0.3499999875202775</v>
      </c>
      <c r="K82" s="30">
        <f t="shared" si="27"/>
        <v>0.16999998479150236</v>
      </c>
      <c r="M82" s="18" t="str">
        <f t="shared" si="28"/>
        <v>KSC06</v>
      </c>
      <c r="N82" s="74">
        <f t="shared" si="28"/>
        <v>529320.94744000002</v>
      </c>
      <c r="O82" s="74">
        <f t="shared" si="28"/>
        <v>177605.28732999999</v>
      </c>
      <c r="P82" s="74">
        <f t="shared" si="29"/>
        <v>109.30038999999999</v>
      </c>
      <c r="R82" s="21" t="s">
        <v>25</v>
      </c>
      <c r="S82" s="57" t="s">
        <v>163</v>
      </c>
      <c r="U82" t="s">
        <v>108</v>
      </c>
      <c r="V82" s="2">
        <v>529320.94744000002</v>
      </c>
      <c r="W82" s="2">
        <v>177605.28732999999</v>
      </c>
      <c r="X82" s="2">
        <v>109.30038999999999</v>
      </c>
      <c r="Y82" s="57" t="s">
        <v>163</v>
      </c>
      <c r="AA82" s="59">
        <f t="shared" si="30"/>
        <v>0</v>
      </c>
      <c r="AB82" s="59">
        <f t="shared" si="30"/>
        <v>0</v>
      </c>
      <c r="AC82" s="59">
        <f t="shared" si="30"/>
        <v>0</v>
      </c>
      <c r="AD82" s="43"/>
      <c r="AE82" s="47" t="s">
        <v>108</v>
      </c>
      <c r="AF82" s="50">
        <v>529320.94689999998</v>
      </c>
      <c r="AG82" s="50">
        <v>177605.2893</v>
      </c>
      <c r="AH82" s="50">
        <v>109.3036</v>
      </c>
      <c r="AI82" s="46" t="s">
        <v>118</v>
      </c>
      <c r="AJ82" s="13"/>
      <c r="AK82" s="59">
        <f>(N82-AF82)*1000</f>
        <v>0.54000003729015589</v>
      </c>
      <c r="AL82" s="59">
        <f>(O82-AG82)*1000</f>
        <v>-1.9700000120792538</v>
      </c>
      <c r="AM82" s="59">
        <f>(P82-AH82)*1000</f>
        <v>-3.2100000000099271</v>
      </c>
      <c r="AN82" s="43"/>
      <c r="AX82" s="43"/>
      <c r="BA82" s="42"/>
    </row>
    <row r="83" spans="1:53" x14ac:dyDescent="0.25">
      <c r="A83" t="s">
        <v>121</v>
      </c>
      <c r="B83">
        <v>529196.39521999995</v>
      </c>
      <c r="C83">
        <v>177618.81851000001</v>
      </c>
      <c r="E83" t="s">
        <v>121</v>
      </c>
      <c r="F83">
        <v>529196.39497000002</v>
      </c>
      <c r="G83">
        <v>177618.81838000001</v>
      </c>
      <c r="H83" s="1">
        <v>8.1960599999999992</v>
      </c>
      <c r="J83" s="30">
        <f t="shared" si="27"/>
        <v>0.24999992456287146</v>
      </c>
      <c r="K83" s="30">
        <f t="shared" si="27"/>
        <v>0.13000000035390258</v>
      </c>
      <c r="M83" s="18" t="str">
        <f t="shared" si="28"/>
        <v>KSC07</v>
      </c>
      <c r="N83" s="74">
        <f t="shared" si="28"/>
        <v>529196.39521999995</v>
      </c>
      <c r="O83" s="74">
        <f t="shared" si="28"/>
        <v>177618.81851000001</v>
      </c>
      <c r="P83" s="74">
        <f t="shared" si="29"/>
        <v>108.19606</v>
      </c>
      <c r="U83" t="s">
        <v>121</v>
      </c>
      <c r="V83" s="2">
        <v>529196.39521999995</v>
      </c>
      <c r="W83" s="2">
        <v>177618.81851000001</v>
      </c>
      <c r="X83" s="2">
        <v>108.19606</v>
      </c>
      <c r="AA83" s="59">
        <f t="shared" si="30"/>
        <v>0</v>
      </c>
      <c r="AB83" s="59">
        <f t="shared" si="30"/>
        <v>0</v>
      </c>
      <c r="AC83" s="59">
        <f t="shared" si="30"/>
        <v>0</v>
      </c>
      <c r="AD83" s="43"/>
      <c r="AN83" s="43"/>
      <c r="AX83" s="43"/>
      <c r="BA83" s="42"/>
    </row>
    <row r="84" spans="1:53" x14ac:dyDescent="0.25">
      <c r="A84" t="s">
        <v>138</v>
      </c>
      <c r="B84">
        <v>529246.99031999998</v>
      </c>
      <c r="C84">
        <v>177598.96309</v>
      </c>
      <c r="E84" t="s">
        <v>138</v>
      </c>
      <c r="F84">
        <v>529246.99007000006</v>
      </c>
      <c r="G84">
        <v>177598.96299</v>
      </c>
      <c r="H84" s="1">
        <v>7.5180400000000001</v>
      </c>
      <c r="J84" s="30">
        <f>(B84-F84)*1000</f>
        <v>0.24999992456287146</v>
      </c>
      <c r="K84" s="30">
        <f>(C84-G84)*1000</f>
        <v>0.10000000474974513</v>
      </c>
      <c r="M84" s="18" t="str">
        <f t="shared" si="28"/>
        <v>KSC08B</v>
      </c>
      <c r="N84" s="74">
        <f t="shared" si="28"/>
        <v>529246.99031999998</v>
      </c>
      <c r="O84" s="74">
        <f t="shared" si="28"/>
        <v>177598.96309</v>
      </c>
      <c r="P84" s="74">
        <f>H84+100</f>
        <v>107.51804</v>
      </c>
      <c r="U84" t="s">
        <v>138</v>
      </c>
      <c r="V84" s="2">
        <v>529246.99031999998</v>
      </c>
      <c r="W84" s="2">
        <v>177598.96309</v>
      </c>
      <c r="X84" s="2">
        <v>107.51804</v>
      </c>
      <c r="AA84" s="59">
        <f>(N84-V84)*1000</f>
        <v>0</v>
      </c>
      <c r="AB84" s="59">
        <f>(O84-W84)*1000</f>
        <v>0</v>
      </c>
      <c r="AC84" s="59">
        <f>(P84-X84)*1000</f>
        <v>0</v>
      </c>
      <c r="AD84" s="43"/>
      <c r="AN84" s="43"/>
      <c r="AX84" s="43"/>
      <c r="BA84" s="42"/>
    </row>
    <row r="85" spans="1:53" x14ac:dyDescent="0.25">
      <c r="A85" s="2" t="s">
        <v>174</v>
      </c>
      <c r="B85" s="2">
        <v>529242.31805</v>
      </c>
      <c r="C85" s="2">
        <v>177848.02982</v>
      </c>
      <c r="E85" t="s">
        <v>174</v>
      </c>
      <c r="F85" s="2">
        <v>529242.31779</v>
      </c>
      <c r="G85" s="2">
        <v>177848.02957000001</v>
      </c>
      <c r="H85" s="1">
        <v>5.4980700000000002</v>
      </c>
      <c r="J85" s="30">
        <f>(B85-F85)*1000</f>
        <v>0.26000000070780516</v>
      </c>
      <c r="K85" s="30">
        <f>(C85-G85)*1000</f>
        <v>0.24999998277053237</v>
      </c>
      <c r="M85" s="18" t="str">
        <f t="shared" si="28"/>
        <v>KSC10</v>
      </c>
      <c r="N85" s="74">
        <f t="shared" si="28"/>
        <v>529242.31805</v>
      </c>
      <c r="O85" s="74">
        <f t="shared" si="28"/>
        <v>177848.02982</v>
      </c>
      <c r="P85" s="74">
        <f>H85+100</f>
        <v>105.49807</v>
      </c>
      <c r="U85" t="s">
        <v>174</v>
      </c>
      <c r="V85">
        <v>529242.31805</v>
      </c>
      <c r="W85">
        <v>177848.02982</v>
      </c>
      <c r="X85">
        <v>105.49807</v>
      </c>
    </row>
    <row r="86" spans="1:53" x14ac:dyDescent="0.25">
      <c r="A86" s="2" t="s">
        <v>180</v>
      </c>
      <c r="B86" s="2">
        <v>529196.47355999995</v>
      </c>
      <c r="C86" s="2">
        <v>177557.79428999999</v>
      </c>
      <c r="E86" t="s">
        <v>180</v>
      </c>
      <c r="F86" s="2">
        <v>529196.47342000005</v>
      </c>
      <c r="G86" s="2">
        <v>177557.79410999999</v>
      </c>
      <c r="H86" s="1">
        <v>6.1515899999999997</v>
      </c>
      <c r="J86" s="30"/>
      <c r="K86" s="30"/>
      <c r="M86" s="18"/>
      <c r="N86" s="74"/>
      <c r="O86" s="74"/>
      <c r="P86" s="74"/>
    </row>
    <row r="87" spans="1:53" x14ac:dyDescent="0.25">
      <c r="A87" t="s">
        <v>159</v>
      </c>
      <c r="B87">
        <v>529319.60100999998</v>
      </c>
      <c r="C87">
        <v>177545.39866000001</v>
      </c>
      <c r="E87" t="s">
        <v>159</v>
      </c>
      <c r="F87">
        <v>529319.60097999999</v>
      </c>
      <c r="G87">
        <v>177545.39892000001</v>
      </c>
      <c r="H87" s="1">
        <v>7.8068799999999996</v>
      </c>
      <c r="J87" s="30">
        <f t="shared" ref="J87:K103" si="31">(B87-F87)*1000</f>
        <v>2.9999995604157448E-2</v>
      </c>
      <c r="K87" s="30">
        <f t="shared" si="31"/>
        <v>-0.26000000070780516</v>
      </c>
      <c r="M87" s="18" t="str">
        <f t="shared" si="28"/>
        <v>KSC23</v>
      </c>
      <c r="N87" s="74">
        <f t="shared" si="28"/>
        <v>529319.60100999998</v>
      </c>
      <c r="O87" s="74">
        <f t="shared" si="28"/>
        <v>177545.39866000001</v>
      </c>
      <c r="P87" s="74">
        <f t="shared" si="29"/>
        <v>107.80688000000001</v>
      </c>
      <c r="U87" t="s">
        <v>159</v>
      </c>
      <c r="V87" s="2">
        <v>529319.60100999998</v>
      </c>
      <c r="W87" s="2">
        <v>177545.39866000001</v>
      </c>
      <c r="X87" s="2">
        <v>107.80688000000001</v>
      </c>
      <c r="AA87" s="59">
        <f t="shared" ref="AA87:AC103" si="32">(N87-V87)*1000</f>
        <v>0</v>
      </c>
      <c r="AB87" s="59">
        <f t="shared" si="32"/>
        <v>0</v>
      </c>
      <c r="AC87" s="59">
        <f t="shared" si="32"/>
        <v>0</v>
      </c>
      <c r="AD87" s="43"/>
      <c r="AN87" s="43"/>
      <c r="AX87" s="43"/>
      <c r="BA87" s="42"/>
    </row>
    <row r="88" spans="1:53" x14ac:dyDescent="0.25">
      <c r="A88" t="s">
        <v>158</v>
      </c>
      <c r="B88" s="2">
        <v>529320.06515000004</v>
      </c>
      <c r="C88" s="2">
        <v>177571.65938999999</v>
      </c>
      <c r="E88" t="s">
        <v>158</v>
      </c>
      <c r="F88">
        <v>529320.06507000001</v>
      </c>
      <c r="G88">
        <v>177571.65963000001</v>
      </c>
      <c r="H88" s="1">
        <v>8.3424700000000005</v>
      </c>
      <c r="J88" s="30">
        <f t="shared" si="31"/>
        <v>8.000002708286047E-2</v>
      </c>
      <c r="K88" s="30">
        <f t="shared" si="31"/>
        <v>-0.2400000230409205</v>
      </c>
      <c r="M88" s="18" t="str">
        <f t="shared" si="28"/>
        <v>KSC26</v>
      </c>
      <c r="N88" s="74">
        <f t="shared" si="28"/>
        <v>529320.06515000004</v>
      </c>
      <c r="O88" s="74">
        <f t="shared" si="28"/>
        <v>177571.65938999999</v>
      </c>
      <c r="P88" s="74">
        <f t="shared" si="29"/>
        <v>108.34247000000001</v>
      </c>
      <c r="U88" t="s">
        <v>158</v>
      </c>
      <c r="V88" s="2">
        <v>529320.06515000004</v>
      </c>
      <c r="W88" s="2">
        <v>177571.65938999999</v>
      </c>
      <c r="X88" s="2">
        <v>108.34247000000001</v>
      </c>
      <c r="AA88" s="59">
        <f t="shared" si="32"/>
        <v>0</v>
      </c>
      <c r="AB88" s="59">
        <f t="shared" si="32"/>
        <v>0</v>
      </c>
      <c r="AC88" s="59">
        <f t="shared" si="32"/>
        <v>0</v>
      </c>
      <c r="AD88" s="43"/>
      <c r="AN88" s="43"/>
      <c r="AX88" s="43"/>
      <c r="BA88" s="42"/>
    </row>
    <row r="89" spans="1:53" x14ac:dyDescent="0.25">
      <c r="A89" t="s">
        <v>152</v>
      </c>
      <c r="B89">
        <v>529246.58433999994</v>
      </c>
      <c r="C89">
        <v>177540.55794</v>
      </c>
      <c r="E89" t="s">
        <v>152</v>
      </c>
      <c r="F89">
        <v>529246.58430999995</v>
      </c>
      <c r="G89">
        <v>177540.55812999999</v>
      </c>
      <c r="H89" s="1">
        <v>7.4335300000000002</v>
      </c>
      <c r="J89" s="30">
        <f t="shared" si="31"/>
        <v>2.9999995604157448E-2</v>
      </c>
      <c r="K89" s="30">
        <f t="shared" si="31"/>
        <v>-0.18999999156221747</v>
      </c>
      <c r="M89" s="18" t="str">
        <f t="shared" si="28"/>
        <v>KSC27</v>
      </c>
      <c r="N89" s="74">
        <f t="shared" si="28"/>
        <v>529246.58433999994</v>
      </c>
      <c r="O89" s="74">
        <f t="shared" si="28"/>
        <v>177540.55794</v>
      </c>
      <c r="P89" s="74">
        <f t="shared" si="29"/>
        <v>107.43353</v>
      </c>
      <c r="U89" t="s">
        <v>152</v>
      </c>
      <c r="V89" s="2">
        <v>529246.58433999994</v>
      </c>
      <c r="W89" s="2">
        <v>177540.55794</v>
      </c>
      <c r="X89" s="2">
        <v>107.43353</v>
      </c>
      <c r="AA89" s="59">
        <f t="shared" si="32"/>
        <v>0</v>
      </c>
      <c r="AB89" s="59">
        <f t="shared" si="32"/>
        <v>0</v>
      </c>
      <c r="AC89" s="59">
        <f t="shared" si="32"/>
        <v>0</v>
      </c>
      <c r="AD89" s="43"/>
      <c r="AN89" s="43"/>
      <c r="AX89" s="43"/>
      <c r="BA89" s="42"/>
    </row>
    <row r="90" spans="1:53" x14ac:dyDescent="0.25">
      <c r="A90" t="s">
        <v>157</v>
      </c>
      <c r="B90">
        <v>529313.27101999999</v>
      </c>
      <c r="C90">
        <v>177528.02085999999</v>
      </c>
      <c r="E90" t="s">
        <v>157</v>
      </c>
      <c r="F90">
        <v>529313.27101999999</v>
      </c>
      <c r="G90">
        <v>177528.02111999999</v>
      </c>
      <c r="H90" s="1">
        <v>14.11431</v>
      </c>
      <c r="J90" s="30">
        <f t="shared" si="31"/>
        <v>0</v>
      </c>
      <c r="K90" s="30">
        <f t="shared" si="31"/>
        <v>-0.26000000070780516</v>
      </c>
      <c r="M90" s="18" t="str">
        <f t="shared" si="28"/>
        <v>KSC30</v>
      </c>
      <c r="N90" s="74">
        <f t="shared" si="28"/>
        <v>529313.27101999999</v>
      </c>
      <c r="O90" s="74">
        <f t="shared" si="28"/>
        <v>177528.02085999999</v>
      </c>
      <c r="P90" s="74">
        <f t="shared" si="29"/>
        <v>114.11431</v>
      </c>
      <c r="U90" t="s">
        <v>157</v>
      </c>
      <c r="V90" s="2">
        <v>529313.27101999999</v>
      </c>
      <c r="W90" s="2">
        <v>177528.02085999999</v>
      </c>
      <c r="X90" s="2">
        <v>114.11431</v>
      </c>
      <c r="AA90" s="59">
        <f t="shared" si="32"/>
        <v>0</v>
      </c>
      <c r="AB90" s="59">
        <f t="shared" si="32"/>
        <v>0</v>
      </c>
      <c r="AC90" s="59">
        <f t="shared" si="32"/>
        <v>0</v>
      </c>
      <c r="AD90" s="43"/>
      <c r="AN90" s="43"/>
      <c r="AX90" s="43"/>
      <c r="BA90" s="42"/>
    </row>
    <row r="91" spans="1:53" x14ac:dyDescent="0.25">
      <c r="A91" t="s">
        <v>156</v>
      </c>
      <c r="B91">
        <v>529310.15673000005</v>
      </c>
      <c r="C91">
        <v>177511.74314000001</v>
      </c>
      <c r="E91" t="s">
        <v>156</v>
      </c>
      <c r="F91">
        <v>529310.15673000005</v>
      </c>
      <c r="G91">
        <v>177511.74338999999</v>
      </c>
      <c r="H91" s="1">
        <v>14.122780000000001</v>
      </c>
      <c r="J91" s="30">
        <f t="shared" si="31"/>
        <v>0</v>
      </c>
      <c r="K91" s="30">
        <f t="shared" si="31"/>
        <v>-0.24999998277053237</v>
      </c>
      <c r="M91" s="18" t="str">
        <f t="shared" si="28"/>
        <v>KSC31</v>
      </c>
      <c r="N91" s="74">
        <f t="shared" si="28"/>
        <v>529310.15673000005</v>
      </c>
      <c r="O91" s="74">
        <f t="shared" si="28"/>
        <v>177511.74314000001</v>
      </c>
      <c r="P91" s="74">
        <f t="shared" si="29"/>
        <v>114.12278000000001</v>
      </c>
      <c r="U91" t="s">
        <v>156</v>
      </c>
      <c r="V91" s="2">
        <v>529310.15673000005</v>
      </c>
      <c r="W91" s="2">
        <v>177511.74314000001</v>
      </c>
      <c r="X91" s="2">
        <v>114.12278000000001</v>
      </c>
      <c r="AA91" s="59">
        <f t="shared" si="32"/>
        <v>0</v>
      </c>
      <c r="AB91" s="59">
        <f t="shared" si="32"/>
        <v>0</v>
      </c>
      <c r="AC91" s="59">
        <f t="shared" si="32"/>
        <v>0</v>
      </c>
      <c r="AD91" s="43"/>
      <c r="AN91" s="43"/>
      <c r="AX91" s="43"/>
      <c r="BA91" s="42"/>
    </row>
    <row r="92" spans="1:53" x14ac:dyDescent="0.25">
      <c r="A92" t="s">
        <v>155</v>
      </c>
      <c r="B92">
        <v>529307.03125</v>
      </c>
      <c r="C92">
        <v>177495.53667</v>
      </c>
      <c r="E92" t="s">
        <v>155</v>
      </c>
      <c r="F92">
        <v>529307.03122</v>
      </c>
      <c r="G92">
        <v>177495.53696999999</v>
      </c>
      <c r="H92" s="1">
        <v>14.12551</v>
      </c>
      <c r="J92" s="30">
        <f t="shared" si="31"/>
        <v>2.9999995604157448E-2</v>
      </c>
      <c r="K92" s="30">
        <f t="shared" si="31"/>
        <v>-0.29999998514540493</v>
      </c>
      <c r="M92" s="18" t="str">
        <f t="shared" si="28"/>
        <v>KSC32</v>
      </c>
      <c r="N92" s="74">
        <f t="shared" si="28"/>
        <v>529307.03125</v>
      </c>
      <c r="O92" s="74">
        <f t="shared" si="28"/>
        <v>177495.53667</v>
      </c>
      <c r="P92" s="74">
        <f t="shared" si="29"/>
        <v>114.12551000000001</v>
      </c>
      <c r="U92" t="s">
        <v>155</v>
      </c>
      <c r="V92" s="2">
        <v>529307.03125</v>
      </c>
      <c r="W92" s="2">
        <v>177495.53667</v>
      </c>
      <c r="X92" s="2">
        <v>114.12551000000001</v>
      </c>
      <c r="AA92" s="59">
        <f t="shared" si="32"/>
        <v>0</v>
      </c>
      <c r="AB92" s="59">
        <f t="shared" si="32"/>
        <v>0</v>
      </c>
      <c r="AC92" s="59">
        <f t="shared" si="32"/>
        <v>0</v>
      </c>
      <c r="AD92" s="43"/>
      <c r="AN92" s="43"/>
      <c r="AX92" s="43"/>
      <c r="BA92" s="42"/>
    </row>
    <row r="93" spans="1:53" x14ac:dyDescent="0.25">
      <c r="A93" t="s">
        <v>154</v>
      </c>
      <c r="B93">
        <v>529303.73086999997</v>
      </c>
      <c r="C93">
        <v>177478.29062000001</v>
      </c>
      <c r="E93" t="s">
        <v>154</v>
      </c>
      <c r="F93">
        <v>529303.73092</v>
      </c>
      <c r="G93">
        <v>177478.29089</v>
      </c>
      <c r="H93" s="1">
        <v>14.11422</v>
      </c>
      <c r="J93" s="30">
        <f t="shared" si="31"/>
        <v>-5.0000031478703022E-2</v>
      </c>
      <c r="K93" s="30">
        <f t="shared" si="31"/>
        <v>-0.26999998954124749</v>
      </c>
      <c r="M93" s="18" t="str">
        <f t="shared" si="28"/>
        <v>KSC33</v>
      </c>
      <c r="N93" s="74">
        <f t="shared" si="28"/>
        <v>529303.73086999997</v>
      </c>
      <c r="O93" s="74">
        <f t="shared" si="28"/>
        <v>177478.29062000001</v>
      </c>
      <c r="P93" s="74">
        <f t="shared" si="29"/>
        <v>114.11422</v>
      </c>
      <c r="U93" t="s">
        <v>154</v>
      </c>
      <c r="V93" s="2">
        <v>529303.73086999997</v>
      </c>
      <c r="W93" s="2">
        <v>177478.29062000001</v>
      </c>
      <c r="X93" s="2">
        <v>114.11422</v>
      </c>
      <c r="AA93" s="59">
        <f t="shared" si="32"/>
        <v>0</v>
      </c>
      <c r="AB93" s="59">
        <f t="shared" si="32"/>
        <v>0</v>
      </c>
      <c r="AC93" s="59">
        <f t="shared" si="32"/>
        <v>0</v>
      </c>
      <c r="AD93" s="43"/>
      <c r="AN93" s="43"/>
      <c r="AX93" s="43"/>
      <c r="BA93" s="42"/>
    </row>
    <row r="94" spans="1:53" x14ac:dyDescent="0.25">
      <c r="A94" t="s">
        <v>151</v>
      </c>
      <c r="B94">
        <v>529270.55963999999</v>
      </c>
      <c r="C94">
        <v>177517.64937999999</v>
      </c>
      <c r="E94" t="s">
        <v>151</v>
      </c>
      <c r="F94">
        <v>529270.55966000003</v>
      </c>
      <c r="G94">
        <v>177517.64958</v>
      </c>
      <c r="H94" s="1">
        <v>5.2612300000000003</v>
      </c>
      <c r="J94" s="30">
        <f t="shared" si="31"/>
        <v>-2.0000035874545574E-2</v>
      </c>
      <c r="K94" s="30">
        <f t="shared" si="31"/>
        <v>-0.20000000949949026</v>
      </c>
      <c r="M94" s="18" t="str">
        <f t="shared" si="28"/>
        <v>KSC52</v>
      </c>
      <c r="N94" s="74">
        <f t="shared" si="28"/>
        <v>529270.55963999999</v>
      </c>
      <c r="O94" s="74">
        <f t="shared" si="28"/>
        <v>177517.64937999999</v>
      </c>
      <c r="P94" s="74">
        <f t="shared" si="29"/>
        <v>105.26123</v>
      </c>
      <c r="U94" t="s">
        <v>151</v>
      </c>
      <c r="V94" s="2">
        <v>529270.55963999999</v>
      </c>
      <c r="W94" s="2">
        <v>177517.64937999999</v>
      </c>
      <c r="X94" s="2">
        <v>105.26123</v>
      </c>
      <c r="AA94" s="59">
        <f t="shared" si="32"/>
        <v>0</v>
      </c>
      <c r="AB94" s="59">
        <f t="shared" si="32"/>
        <v>0</v>
      </c>
      <c r="AC94" s="59">
        <f t="shared" si="32"/>
        <v>0</v>
      </c>
      <c r="AD94" s="43"/>
      <c r="AN94" s="43"/>
      <c r="AX94" s="43"/>
      <c r="BA94" s="42"/>
    </row>
    <row r="95" spans="1:53" x14ac:dyDescent="0.25">
      <c r="A95" t="s">
        <v>137</v>
      </c>
      <c r="B95">
        <v>529285.46979</v>
      </c>
      <c r="C95">
        <v>177522.19519999999</v>
      </c>
      <c r="E95" t="s">
        <v>137</v>
      </c>
      <c r="F95">
        <v>529285.46941999998</v>
      </c>
      <c r="G95">
        <v>177522.19503999999</v>
      </c>
      <c r="H95" s="1">
        <v>5.3328499999999996</v>
      </c>
      <c r="J95" s="30">
        <f t="shared" si="31"/>
        <v>0.37000002339482307</v>
      </c>
      <c r="K95" s="30">
        <f t="shared" si="31"/>
        <v>0.15999999595806003</v>
      </c>
      <c r="M95" s="18" t="str">
        <f t="shared" si="28"/>
        <v>KSC54</v>
      </c>
      <c r="N95" s="74">
        <f t="shared" si="28"/>
        <v>529285.46979</v>
      </c>
      <c r="O95" s="74">
        <f t="shared" si="28"/>
        <v>177522.19519999999</v>
      </c>
      <c r="P95" s="74">
        <f t="shared" si="29"/>
        <v>105.33284999999999</v>
      </c>
      <c r="U95" t="s">
        <v>137</v>
      </c>
      <c r="V95" s="2">
        <v>529285.46979</v>
      </c>
      <c r="W95" s="2">
        <v>177522.19519999999</v>
      </c>
      <c r="X95" s="2">
        <v>105.33284999999999</v>
      </c>
      <c r="AA95" s="59">
        <f t="shared" si="32"/>
        <v>0</v>
      </c>
      <c r="AB95" s="59">
        <f t="shared" si="32"/>
        <v>0</v>
      </c>
      <c r="AC95" s="59">
        <f t="shared" si="32"/>
        <v>0</v>
      </c>
      <c r="AD95" s="43"/>
      <c r="AN95" s="43"/>
      <c r="AX95" s="43"/>
      <c r="BA95" s="42"/>
    </row>
    <row r="96" spans="1:53" x14ac:dyDescent="0.25">
      <c r="A96" t="s">
        <v>153</v>
      </c>
      <c r="B96">
        <v>529299.95608999999</v>
      </c>
      <c r="C96">
        <v>177507.21083</v>
      </c>
      <c r="E96" t="s">
        <v>153</v>
      </c>
      <c r="F96">
        <v>529299.95614000002</v>
      </c>
      <c r="G96">
        <v>177507.21106</v>
      </c>
      <c r="H96" s="1">
        <v>7.2064700000000004</v>
      </c>
      <c r="J96" s="30">
        <f t="shared" si="31"/>
        <v>-5.0000031478703022E-2</v>
      </c>
      <c r="K96" s="30">
        <f t="shared" si="31"/>
        <v>-0.23000000510364771</v>
      </c>
      <c r="M96" s="18" t="str">
        <f t="shared" si="28"/>
        <v>KSC99</v>
      </c>
      <c r="N96" s="74">
        <f t="shared" si="28"/>
        <v>529299.95608999999</v>
      </c>
      <c r="O96" s="74">
        <f t="shared" si="28"/>
        <v>177507.21083</v>
      </c>
      <c r="P96" s="74">
        <f t="shared" si="29"/>
        <v>107.20647</v>
      </c>
      <c r="U96" t="s">
        <v>153</v>
      </c>
      <c r="V96" s="2">
        <v>529299.95608999999</v>
      </c>
      <c r="W96" s="2">
        <v>177507.21083</v>
      </c>
      <c r="X96" s="2">
        <v>107.20647</v>
      </c>
      <c r="AA96" s="59">
        <f t="shared" si="32"/>
        <v>0</v>
      </c>
      <c r="AB96" s="59">
        <f t="shared" si="32"/>
        <v>0</v>
      </c>
      <c r="AC96" s="59">
        <f t="shared" si="32"/>
        <v>0</v>
      </c>
      <c r="AD96" s="43"/>
      <c r="AN96" s="43"/>
      <c r="AX96" s="43"/>
      <c r="BA96" s="42"/>
    </row>
    <row r="97" spans="1:50" ht="15.6" x14ac:dyDescent="0.3">
      <c r="A97" t="s">
        <v>169</v>
      </c>
      <c r="B97" s="2">
        <v>529246.82041000004</v>
      </c>
      <c r="C97" s="2">
        <v>177596.59539999999</v>
      </c>
      <c r="E97" t="s">
        <v>169</v>
      </c>
      <c r="F97">
        <v>529246.82016</v>
      </c>
      <c r="G97">
        <v>177596.59529</v>
      </c>
      <c r="H97" s="1">
        <v>-41.167430000000003</v>
      </c>
      <c r="J97" s="30">
        <f t="shared" si="31"/>
        <v>0.25000004097819328</v>
      </c>
      <c r="K97" s="30">
        <f t="shared" si="31"/>
        <v>0.10999999358318746</v>
      </c>
      <c r="M97" s="67" t="s">
        <v>169</v>
      </c>
      <c r="N97" s="75">
        <f t="shared" ref="N97:O103" si="33">B97</f>
        <v>529246.82041000004</v>
      </c>
      <c r="O97" s="75">
        <f t="shared" si="33"/>
        <v>177596.59539999999</v>
      </c>
      <c r="P97" s="75">
        <f t="shared" si="29"/>
        <v>58.832569999999997</v>
      </c>
      <c r="U97" s="62" t="s">
        <v>169</v>
      </c>
      <c r="V97" s="70">
        <v>529246.82041000004</v>
      </c>
      <c r="W97" s="70">
        <v>177596.59539999999</v>
      </c>
      <c r="X97" s="70">
        <v>58.832569999999997</v>
      </c>
      <c r="AA97" s="59">
        <f t="shared" si="32"/>
        <v>0</v>
      </c>
      <c r="AB97" s="59">
        <f t="shared" si="32"/>
        <v>0</v>
      </c>
      <c r="AC97" s="59">
        <f t="shared" si="32"/>
        <v>0</v>
      </c>
      <c r="AD97" s="43"/>
      <c r="AN97" s="43"/>
      <c r="AX97" s="43"/>
    </row>
    <row r="98" spans="1:50" ht="15.6" x14ac:dyDescent="0.3">
      <c r="A98" t="s">
        <v>170</v>
      </c>
      <c r="B98" s="2">
        <v>529253.23444000003</v>
      </c>
      <c r="C98" s="2">
        <v>177598.60488</v>
      </c>
      <c r="E98" t="s">
        <v>170</v>
      </c>
      <c r="F98">
        <v>529253.23430999997</v>
      </c>
      <c r="G98">
        <v>177598.60477999999</v>
      </c>
      <c r="H98" s="1">
        <v>-41.309429999999999</v>
      </c>
      <c r="J98" s="30">
        <f t="shared" si="31"/>
        <v>0.13000005856156349</v>
      </c>
      <c r="K98" s="30">
        <f t="shared" si="31"/>
        <v>0.10000000474974513</v>
      </c>
      <c r="M98" s="67" t="s">
        <v>170</v>
      </c>
      <c r="N98" s="75">
        <f t="shared" si="33"/>
        <v>529253.23444000003</v>
      </c>
      <c r="O98" s="75">
        <f t="shared" si="33"/>
        <v>177598.60488</v>
      </c>
      <c r="P98" s="75">
        <f t="shared" si="29"/>
        <v>58.690570000000001</v>
      </c>
      <c r="U98" s="62" t="s">
        <v>170</v>
      </c>
      <c r="V98" s="70">
        <v>529253.23444000003</v>
      </c>
      <c r="W98" s="70">
        <v>177598.60488</v>
      </c>
      <c r="X98" s="70">
        <v>58.690570000000001</v>
      </c>
      <c r="AA98" s="59">
        <f t="shared" si="32"/>
        <v>0</v>
      </c>
      <c r="AB98" s="59">
        <f t="shared" si="32"/>
        <v>0</v>
      </c>
      <c r="AC98" s="59">
        <f t="shared" si="32"/>
        <v>0</v>
      </c>
      <c r="AD98" s="43"/>
      <c r="AN98" s="43"/>
      <c r="AX98" s="43"/>
    </row>
    <row r="99" spans="1:50" ht="15.6" x14ac:dyDescent="0.3">
      <c r="A99" t="s">
        <v>160</v>
      </c>
      <c r="B99">
        <v>529244.41712999996</v>
      </c>
      <c r="C99">
        <v>177590.65056000001</v>
      </c>
      <c r="E99" t="s">
        <v>160</v>
      </c>
      <c r="F99">
        <v>529244.41691000003</v>
      </c>
      <c r="G99">
        <v>177590.65041</v>
      </c>
      <c r="H99" s="1">
        <v>-30.04626</v>
      </c>
      <c r="J99" s="30">
        <f t="shared" si="31"/>
        <v>0.21999992895871401</v>
      </c>
      <c r="K99" s="30">
        <f t="shared" si="31"/>
        <v>0.1500000071246177</v>
      </c>
      <c r="L99" s="2"/>
      <c r="M99" s="67" t="str">
        <f t="shared" ref="M99:M104" si="34">A99</f>
        <v>PE</v>
      </c>
      <c r="N99" s="75">
        <f t="shared" si="33"/>
        <v>529244.41712999996</v>
      </c>
      <c r="O99" s="75">
        <f t="shared" si="33"/>
        <v>177590.65056000001</v>
      </c>
      <c r="P99" s="75">
        <f t="shared" si="29"/>
        <v>69.953739999999996</v>
      </c>
      <c r="S99" s="1" t="s">
        <v>167</v>
      </c>
      <c r="T99" s="1"/>
      <c r="U99" s="62" t="s">
        <v>160</v>
      </c>
      <c r="V99" s="70">
        <v>529244.41712999996</v>
      </c>
      <c r="W99" s="70">
        <v>177590.65056000001</v>
      </c>
      <c r="X99" s="70">
        <v>69.953739999999996</v>
      </c>
      <c r="AA99" s="59">
        <f t="shared" si="32"/>
        <v>0</v>
      </c>
      <c r="AB99" s="59">
        <f t="shared" si="32"/>
        <v>0</v>
      </c>
      <c r="AC99" s="59">
        <f t="shared" si="32"/>
        <v>0</v>
      </c>
      <c r="AD99" s="43"/>
      <c r="AN99" s="43"/>
      <c r="AX99" s="43"/>
    </row>
    <row r="100" spans="1:50" ht="15.6" x14ac:dyDescent="0.3">
      <c r="A100" t="s">
        <v>161</v>
      </c>
      <c r="B100">
        <v>529212.95348000003</v>
      </c>
      <c r="C100">
        <v>177596.44906000001</v>
      </c>
      <c r="E100" t="s">
        <v>161</v>
      </c>
      <c r="F100">
        <v>529212.95305000001</v>
      </c>
      <c r="G100">
        <v>177596.44896000001</v>
      </c>
      <c r="H100" s="1">
        <v>-30.207129999999999</v>
      </c>
      <c r="J100" s="30">
        <f t="shared" si="31"/>
        <v>0.43000001460313797</v>
      </c>
      <c r="K100" s="30">
        <f t="shared" si="31"/>
        <v>0.10000000474974513</v>
      </c>
      <c r="L100" s="2"/>
      <c r="M100" s="67" t="str">
        <f t="shared" si="34"/>
        <v>PW</v>
      </c>
      <c r="N100" s="75">
        <f t="shared" si="33"/>
        <v>529212.95348000003</v>
      </c>
      <c r="O100" s="75">
        <f t="shared" si="33"/>
        <v>177596.44906000001</v>
      </c>
      <c r="P100" s="75">
        <f t="shared" si="29"/>
        <v>69.792869999999994</v>
      </c>
      <c r="S100" s="1" t="s">
        <v>167</v>
      </c>
      <c r="T100" s="1"/>
      <c r="U100" s="62" t="s">
        <v>161</v>
      </c>
      <c r="V100" s="70">
        <v>529212.95348000003</v>
      </c>
      <c r="W100" s="70">
        <v>177596.44906000001</v>
      </c>
      <c r="X100" s="70">
        <v>69.792869999999994</v>
      </c>
      <c r="AA100" s="59">
        <f t="shared" si="32"/>
        <v>0</v>
      </c>
      <c r="AB100" s="59">
        <f t="shared" si="32"/>
        <v>0</v>
      </c>
      <c r="AC100" s="59">
        <f t="shared" si="32"/>
        <v>0</v>
      </c>
      <c r="AD100" s="43"/>
      <c r="AN100" s="43"/>
      <c r="AX100" s="43"/>
    </row>
    <row r="101" spans="1:50" x14ac:dyDescent="0.25">
      <c r="A101" s="28">
        <v>694</v>
      </c>
      <c r="B101" s="2">
        <v>529216.46880000003</v>
      </c>
      <c r="C101" s="2">
        <v>177584.39645999999</v>
      </c>
      <c r="E101">
        <v>694</v>
      </c>
      <c r="F101">
        <v>529216.46837000002</v>
      </c>
      <c r="G101">
        <v>177584.39629999999</v>
      </c>
      <c r="H101" s="1">
        <v>-29.969080000000002</v>
      </c>
      <c r="J101" s="30">
        <f t="shared" si="31"/>
        <v>0.43000001460313797</v>
      </c>
      <c r="K101" s="30">
        <f t="shared" si="31"/>
        <v>0.15999999595806003</v>
      </c>
      <c r="L101" s="2"/>
      <c r="M101" s="39">
        <f t="shared" si="34"/>
        <v>694</v>
      </c>
      <c r="N101" s="74">
        <f t="shared" si="33"/>
        <v>529216.46880000003</v>
      </c>
      <c r="O101" s="74">
        <f t="shared" si="33"/>
        <v>177584.39645999999</v>
      </c>
      <c r="P101" s="74">
        <f t="shared" si="29"/>
        <v>70.030919999999995</v>
      </c>
      <c r="S101" s="1"/>
      <c r="T101" s="1"/>
      <c r="U101" s="28">
        <v>694</v>
      </c>
      <c r="V101" s="2">
        <v>529216.46880000003</v>
      </c>
      <c r="W101" s="2">
        <v>177584.39645999999</v>
      </c>
      <c r="X101" s="2">
        <v>70.030919999999995</v>
      </c>
      <c r="AA101" s="59">
        <f t="shared" si="32"/>
        <v>0</v>
      </c>
      <c r="AB101" s="59">
        <f t="shared" si="32"/>
        <v>0</v>
      </c>
      <c r="AC101" s="59">
        <f t="shared" si="32"/>
        <v>0</v>
      </c>
      <c r="AD101" s="43"/>
      <c r="AN101" s="43"/>
      <c r="AX101" s="43"/>
    </row>
    <row r="102" spans="1:50" x14ac:dyDescent="0.25">
      <c r="A102" s="28">
        <v>695</v>
      </c>
      <c r="B102" s="2">
        <v>529212.85273000004</v>
      </c>
      <c r="C102" s="2">
        <v>177598.24017</v>
      </c>
      <c r="E102">
        <v>695</v>
      </c>
      <c r="F102">
        <v>529212.85228999995</v>
      </c>
      <c r="G102">
        <v>177598.24011000001</v>
      </c>
      <c r="H102" s="1">
        <v>-29.93956</v>
      </c>
      <c r="J102" s="30">
        <f t="shared" si="31"/>
        <v>0.44000009074807167</v>
      </c>
      <c r="K102" s="30">
        <f t="shared" si="31"/>
        <v>5.9999991208314896E-2</v>
      </c>
      <c r="L102" s="2"/>
      <c r="M102" s="39">
        <f t="shared" si="34"/>
        <v>695</v>
      </c>
      <c r="N102" s="74">
        <f t="shared" si="33"/>
        <v>529212.85273000004</v>
      </c>
      <c r="O102" s="74">
        <f t="shared" si="33"/>
        <v>177598.24017</v>
      </c>
      <c r="P102" s="74">
        <f t="shared" si="29"/>
        <v>70.06044</v>
      </c>
      <c r="S102" s="1"/>
      <c r="T102" s="1"/>
      <c r="U102" s="28">
        <v>695</v>
      </c>
      <c r="V102" s="2">
        <v>529212.85273000004</v>
      </c>
      <c r="W102" s="2">
        <v>177598.24017</v>
      </c>
      <c r="X102" s="2">
        <v>70.06044</v>
      </c>
      <c r="AA102" s="59">
        <f t="shared" si="32"/>
        <v>0</v>
      </c>
      <c r="AB102" s="59">
        <f t="shared" si="32"/>
        <v>0</v>
      </c>
      <c r="AC102" s="59">
        <f t="shared" si="32"/>
        <v>0</v>
      </c>
      <c r="AD102" s="43"/>
      <c r="AN102" s="43"/>
      <c r="AX102" s="43"/>
    </row>
    <row r="103" spans="1:50" x14ac:dyDescent="0.25">
      <c r="A103" s="28">
        <v>696</v>
      </c>
      <c r="B103" s="2">
        <v>529219.48586999997</v>
      </c>
      <c r="C103" s="2">
        <v>177608.15088999999</v>
      </c>
      <c r="E103">
        <v>696</v>
      </c>
      <c r="F103">
        <v>529219.48549999995</v>
      </c>
      <c r="G103">
        <v>177608.15088999999</v>
      </c>
      <c r="H103" s="1">
        <v>-29.999369999999999</v>
      </c>
      <c r="J103" s="30">
        <f t="shared" si="31"/>
        <v>0.37000002339482307</v>
      </c>
      <c r="K103" s="30">
        <f t="shared" si="31"/>
        <v>0</v>
      </c>
      <c r="L103" s="2"/>
      <c r="M103" s="39">
        <f t="shared" si="34"/>
        <v>696</v>
      </c>
      <c r="N103" s="74">
        <f t="shared" si="33"/>
        <v>529219.48586999997</v>
      </c>
      <c r="O103" s="74">
        <f t="shared" si="33"/>
        <v>177608.15088999999</v>
      </c>
      <c r="P103" s="74">
        <f t="shared" si="29"/>
        <v>70.000630000000001</v>
      </c>
      <c r="S103" s="2"/>
      <c r="T103" s="1"/>
      <c r="U103" s="28">
        <v>696</v>
      </c>
      <c r="V103" s="2">
        <v>529219.48586999997</v>
      </c>
      <c r="W103" s="2">
        <v>177608.15088999999</v>
      </c>
      <c r="X103" s="2">
        <v>70.000630000000001</v>
      </c>
      <c r="AA103" s="59">
        <f t="shared" si="32"/>
        <v>0</v>
      </c>
      <c r="AB103" s="59">
        <f t="shared" si="32"/>
        <v>0</v>
      </c>
      <c r="AC103" s="59">
        <f t="shared" si="32"/>
        <v>0</v>
      </c>
      <c r="AD103" s="43"/>
      <c r="AN103" s="43"/>
      <c r="AX103" s="43"/>
    </row>
    <row r="104" spans="1:50" ht="15.6" x14ac:dyDescent="0.3">
      <c r="A104" t="s">
        <v>162</v>
      </c>
      <c r="B104" s="2">
        <v>529213.39567999996</v>
      </c>
      <c r="C104" s="2">
        <v>177610.34716999999</v>
      </c>
      <c r="E104" t="s">
        <v>162</v>
      </c>
      <c r="F104">
        <v>529213.39529999997</v>
      </c>
      <c r="G104">
        <v>177610.34716999999</v>
      </c>
      <c r="H104" s="1">
        <v>-36.188899999999997</v>
      </c>
      <c r="J104" s="30">
        <f>(B104-F104)*1000</f>
        <v>0.37999998312443495</v>
      </c>
      <c r="K104" s="30">
        <f>(C104-G104)*1000</f>
        <v>0</v>
      </c>
      <c r="M104" s="67" t="str">
        <f t="shared" si="34"/>
        <v>GB1</v>
      </c>
      <c r="N104" s="75">
        <f>B104</f>
        <v>529213.39567999996</v>
      </c>
      <c r="O104" s="75">
        <f>C104</f>
        <v>177610.34716999999</v>
      </c>
      <c r="P104" s="75">
        <f t="shared" ref="P104:P109" si="35">H104+100</f>
        <v>63.811100000000003</v>
      </c>
      <c r="S104" s="1" t="s">
        <v>167</v>
      </c>
      <c r="T104" s="1"/>
      <c r="U104" s="62" t="s">
        <v>162</v>
      </c>
      <c r="V104" s="70">
        <v>529213.39567999996</v>
      </c>
      <c r="W104" s="70">
        <v>177610.34716999999</v>
      </c>
      <c r="X104" s="70">
        <v>63.811100000000003</v>
      </c>
      <c r="AA104" s="59">
        <f>(N104-V104)*1000</f>
        <v>0</v>
      </c>
      <c r="AB104" s="59">
        <f>(O104-W104)*1000</f>
        <v>0</v>
      </c>
      <c r="AC104" s="59">
        <f>(P104-X104)*1000</f>
        <v>0</v>
      </c>
      <c r="AD104" s="43"/>
      <c r="AN104" s="43"/>
      <c r="AX104" s="43"/>
    </row>
    <row r="105" spans="1:50" ht="15.6" x14ac:dyDescent="0.3">
      <c r="A105" s="2" t="s">
        <v>171</v>
      </c>
      <c r="B105" s="2">
        <v>529172.69600999996</v>
      </c>
      <c r="C105" s="2">
        <v>177642.38660999999</v>
      </c>
      <c r="E105" t="s">
        <v>171</v>
      </c>
      <c r="F105">
        <v>529172.69538000005</v>
      </c>
      <c r="G105">
        <v>177642.38688000001</v>
      </c>
      <c r="H105" s="1">
        <v>-36.184150000000002</v>
      </c>
      <c r="J105" s="30">
        <f t="shared" ref="J105:K109" si="36">(B105-F105)*1000</f>
        <v>0.6299999076873064</v>
      </c>
      <c r="K105" s="30">
        <f t="shared" si="36"/>
        <v>-0.27000001864507794</v>
      </c>
      <c r="M105" s="67" t="str">
        <f t="shared" ref="M105:O109" si="37">A105</f>
        <v>GB19</v>
      </c>
      <c r="N105" s="75">
        <f t="shared" si="37"/>
        <v>529172.69600999996</v>
      </c>
      <c r="O105" s="75">
        <f t="shared" si="37"/>
        <v>177642.38660999999</v>
      </c>
      <c r="P105" s="75">
        <f t="shared" si="35"/>
        <v>63.815849999999998</v>
      </c>
      <c r="S105" s="1" t="s">
        <v>167</v>
      </c>
      <c r="U105" s="62" t="s">
        <v>171</v>
      </c>
      <c r="V105" s="70">
        <v>529172.69600999996</v>
      </c>
      <c r="W105" s="70">
        <v>177642.38660999999</v>
      </c>
      <c r="X105" s="70">
        <v>63.815849999999998</v>
      </c>
      <c r="AA105" s="59">
        <f t="shared" ref="AA105:AC109" si="38">(N105-V105)*1000</f>
        <v>0</v>
      </c>
      <c r="AB105" s="59">
        <f t="shared" si="38"/>
        <v>0</v>
      </c>
      <c r="AC105" s="59">
        <f t="shared" si="38"/>
        <v>0</v>
      </c>
      <c r="AD105" s="43"/>
    </row>
    <row r="106" spans="1:50" ht="15.6" x14ac:dyDescent="0.3">
      <c r="A106" s="2" t="s">
        <v>173</v>
      </c>
      <c r="B106" s="2">
        <v>529157.00751000002</v>
      </c>
      <c r="C106" s="2">
        <v>177654.76553</v>
      </c>
      <c r="E106" t="s">
        <v>173</v>
      </c>
      <c r="F106">
        <v>529157.00676999998</v>
      </c>
      <c r="G106">
        <v>177654.76590999999</v>
      </c>
      <c r="H106" s="1">
        <v>-36.102330000000002</v>
      </c>
      <c r="J106" s="30">
        <f t="shared" si="36"/>
        <v>0.74000004678964615</v>
      </c>
      <c r="K106" s="30">
        <f t="shared" si="36"/>
        <v>-0.37999998312443495</v>
      </c>
      <c r="M106" s="67" t="str">
        <f t="shared" si="37"/>
        <v>GB30</v>
      </c>
      <c r="N106" s="75">
        <f t="shared" si="37"/>
        <v>529157.00751000002</v>
      </c>
      <c r="O106" s="75">
        <f t="shared" si="37"/>
        <v>177654.76553</v>
      </c>
      <c r="P106" s="75">
        <f t="shared" si="35"/>
        <v>63.897669999999998</v>
      </c>
      <c r="S106" s="1" t="s">
        <v>167</v>
      </c>
      <c r="U106" s="62" t="s">
        <v>173</v>
      </c>
      <c r="V106" s="62">
        <v>529157.00751000002</v>
      </c>
      <c r="W106" s="62">
        <v>177654.76553</v>
      </c>
      <c r="X106" s="62">
        <v>63.897669999999998</v>
      </c>
      <c r="AA106" s="59">
        <f t="shared" si="38"/>
        <v>0</v>
      </c>
      <c r="AB106" s="59">
        <f t="shared" si="38"/>
        <v>0</v>
      </c>
      <c r="AC106" s="59">
        <f t="shared" si="38"/>
        <v>0</v>
      </c>
      <c r="AD106" s="43"/>
    </row>
    <row r="107" spans="1:50" ht="15.6" x14ac:dyDescent="0.3">
      <c r="A107" s="2" t="s">
        <v>183</v>
      </c>
      <c r="B107" s="2">
        <v>529139.23774000001</v>
      </c>
      <c r="C107" s="2">
        <v>177668.28090000001</v>
      </c>
      <c r="E107" t="s">
        <v>183</v>
      </c>
      <c r="F107">
        <v>529139.23684000003</v>
      </c>
      <c r="G107">
        <v>177668.28145000001</v>
      </c>
      <c r="H107" s="1">
        <v>-36.130800000000001</v>
      </c>
      <c r="J107" s="30">
        <f t="shared" si="36"/>
        <v>0.89999998454004526</v>
      </c>
      <c r="K107" s="30">
        <f t="shared" si="36"/>
        <v>-0.54999999701976776</v>
      </c>
      <c r="M107" s="67" t="str">
        <f t="shared" si="37"/>
        <v>GB42</v>
      </c>
      <c r="N107" s="75">
        <f t="shared" si="37"/>
        <v>529139.23774000001</v>
      </c>
      <c r="O107" s="75">
        <f t="shared" si="37"/>
        <v>177668.28090000001</v>
      </c>
      <c r="P107" s="75">
        <f t="shared" si="35"/>
        <v>63.869199999999999</v>
      </c>
      <c r="S107" s="1" t="s">
        <v>167</v>
      </c>
      <c r="U107" s="62"/>
      <c r="V107" s="62"/>
      <c r="W107" s="62"/>
      <c r="X107" s="62"/>
      <c r="AA107" s="59"/>
      <c r="AB107" s="59"/>
      <c r="AC107" s="59"/>
      <c r="AD107" s="43"/>
    </row>
    <row r="108" spans="1:50" ht="15.6" x14ac:dyDescent="0.3">
      <c r="A108" s="2" t="s">
        <v>168</v>
      </c>
      <c r="B108" s="2">
        <v>529218.35754</v>
      </c>
      <c r="C108" s="2">
        <v>177605.74434999999</v>
      </c>
      <c r="E108" t="s">
        <v>168</v>
      </c>
      <c r="F108">
        <v>529218.35719999997</v>
      </c>
      <c r="G108">
        <v>177605.74431000001</v>
      </c>
      <c r="H108" s="1">
        <v>-34.827120000000001</v>
      </c>
      <c r="J108" s="30">
        <f t="shared" si="36"/>
        <v>0.34000002779066563</v>
      </c>
      <c r="K108" s="30">
        <f t="shared" si="36"/>
        <v>3.9999984437599778E-2</v>
      </c>
      <c r="M108" s="67" t="str">
        <f t="shared" si="37"/>
        <v>SB1</v>
      </c>
      <c r="N108" s="75">
        <f t="shared" si="37"/>
        <v>529218.35754</v>
      </c>
      <c r="O108" s="75">
        <f t="shared" si="37"/>
        <v>177605.74434999999</v>
      </c>
      <c r="P108" s="75">
        <f t="shared" si="35"/>
        <v>65.172879999999992</v>
      </c>
      <c r="S108" s="1" t="s">
        <v>167</v>
      </c>
      <c r="U108" s="62" t="s">
        <v>168</v>
      </c>
      <c r="V108" s="70">
        <v>529218.35754</v>
      </c>
      <c r="W108" s="70">
        <v>177605.74434999999</v>
      </c>
      <c r="X108" s="70">
        <v>65.172879999999992</v>
      </c>
      <c r="AA108" s="59">
        <f t="shared" si="38"/>
        <v>0</v>
      </c>
      <c r="AB108" s="59">
        <f t="shared" si="38"/>
        <v>0</v>
      </c>
      <c r="AC108" s="59">
        <f t="shared" si="38"/>
        <v>0</v>
      </c>
      <c r="AD108" s="43"/>
    </row>
    <row r="109" spans="1:50" ht="15.6" x14ac:dyDescent="0.3">
      <c r="A109" s="2" t="s">
        <v>172</v>
      </c>
      <c r="B109" s="2">
        <v>529195.08137999999</v>
      </c>
      <c r="C109" s="2">
        <v>177624.80069999999</v>
      </c>
      <c r="E109" t="s">
        <v>172</v>
      </c>
      <c r="F109">
        <v>529195.08088000002</v>
      </c>
      <c r="G109">
        <v>177624.80082999999</v>
      </c>
      <c r="H109" s="1">
        <v>-36.183369999999996</v>
      </c>
      <c r="J109" s="30">
        <f t="shared" si="36"/>
        <v>0.49999996554106474</v>
      </c>
      <c r="K109" s="30">
        <f t="shared" si="36"/>
        <v>-0.13000000035390258</v>
      </c>
      <c r="M109" s="67" t="str">
        <f t="shared" si="37"/>
        <v>SB3</v>
      </c>
      <c r="N109" s="75">
        <f t="shared" si="37"/>
        <v>529195.08137999999</v>
      </c>
      <c r="O109" s="75">
        <f t="shared" si="37"/>
        <v>177624.80069999999</v>
      </c>
      <c r="P109" s="75">
        <f t="shared" si="35"/>
        <v>63.816630000000004</v>
      </c>
      <c r="S109" s="1" t="s">
        <v>167</v>
      </c>
      <c r="U109" s="62" t="s">
        <v>172</v>
      </c>
      <c r="V109" s="70">
        <v>529195.08137999999</v>
      </c>
      <c r="W109" s="70">
        <v>177624.80069999999</v>
      </c>
      <c r="X109" s="70">
        <v>63.816630000000004</v>
      </c>
      <c r="AA109" s="59">
        <f t="shared" si="38"/>
        <v>0</v>
      </c>
      <c r="AB109" s="59">
        <f t="shared" si="38"/>
        <v>0</v>
      </c>
      <c r="AC109" s="59">
        <f t="shared" si="38"/>
        <v>0</v>
      </c>
      <c r="AD109" s="43"/>
    </row>
    <row r="111" spans="1:50" x14ac:dyDescent="0.25">
      <c r="C111"/>
      <c r="F111"/>
      <c r="G111"/>
      <c r="H111"/>
      <c r="I111"/>
      <c r="J111"/>
      <c r="K111"/>
    </row>
    <row r="112" spans="1:50" x14ac:dyDescent="0.25">
      <c r="F112"/>
      <c r="G112"/>
      <c r="H112"/>
      <c r="I112"/>
    </row>
    <row r="113" spans="6:16" x14ac:dyDescent="0.25">
      <c r="F113"/>
      <c r="G113"/>
      <c r="H113"/>
      <c r="I113"/>
    </row>
    <row r="114" spans="6:16" x14ac:dyDescent="0.25">
      <c r="F114"/>
      <c r="G114"/>
      <c r="H114"/>
      <c r="I114"/>
      <c r="N114" s="1"/>
      <c r="O114" s="1"/>
    </row>
    <row r="115" spans="6:16" x14ac:dyDescent="0.25">
      <c r="I115"/>
      <c r="N115" s="2"/>
      <c r="O115" s="2"/>
      <c r="P115" s="1"/>
    </row>
    <row r="116" spans="6:16" x14ac:dyDescent="0.25">
      <c r="I116"/>
      <c r="P116" s="1"/>
    </row>
    <row r="117" spans="6:16" x14ac:dyDescent="0.25">
      <c r="I117"/>
    </row>
    <row r="118" spans="6:16" x14ac:dyDescent="0.25">
      <c r="I118"/>
    </row>
    <row r="120" spans="6:16" x14ac:dyDescent="0.25">
      <c r="N120" s="2"/>
      <c r="O120" s="2"/>
      <c r="P120" s="1"/>
    </row>
    <row r="121" spans="6:16" x14ac:dyDescent="0.25">
      <c r="N121" s="2"/>
      <c r="O121" s="2"/>
      <c r="P121" s="1"/>
    </row>
    <row r="122" spans="6:16" x14ac:dyDescent="0.25">
      <c r="H122"/>
      <c r="N122" s="2"/>
      <c r="O122" s="2"/>
      <c r="P122" s="1"/>
    </row>
    <row r="123" spans="6:16" x14ac:dyDescent="0.25">
      <c r="N123" s="2"/>
      <c r="O123" s="2"/>
      <c r="P123" s="1"/>
    </row>
    <row r="124" spans="6:16" x14ac:dyDescent="0.25">
      <c r="F124"/>
      <c r="G124"/>
      <c r="P124" s="1"/>
    </row>
    <row r="125" spans="6:16" x14ac:dyDescent="0.25">
      <c r="P125" s="1"/>
    </row>
    <row r="126" spans="6:16" x14ac:dyDescent="0.25">
      <c r="N126" s="2"/>
      <c r="O126" s="2"/>
      <c r="P126" s="1"/>
    </row>
    <row r="127" spans="6:16" x14ac:dyDescent="0.25">
      <c r="F127"/>
      <c r="G127"/>
      <c r="N127" s="2"/>
      <c r="O127" s="2"/>
      <c r="P127" s="1"/>
    </row>
    <row r="128" spans="6:16" x14ac:dyDescent="0.25">
      <c r="F128"/>
      <c r="G128"/>
      <c r="N128" s="2"/>
      <c r="O128" s="2"/>
      <c r="P128" s="1"/>
    </row>
    <row r="129" spans="6:16" x14ac:dyDescent="0.25">
      <c r="F129"/>
      <c r="G129"/>
      <c r="N129" s="2"/>
      <c r="O129" s="2"/>
      <c r="P129" s="1"/>
    </row>
    <row r="130" spans="6:16" x14ac:dyDescent="0.25">
      <c r="F130"/>
      <c r="G130"/>
      <c r="P130" s="1"/>
    </row>
    <row r="131" spans="6:16" x14ac:dyDescent="0.25">
      <c r="F131"/>
      <c r="G131"/>
      <c r="P131" s="1"/>
    </row>
    <row r="132" spans="6:16" x14ac:dyDescent="0.25">
      <c r="N132" s="2"/>
      <c r="O132" s="2"/>
      <c r="P132" s="1"/>
    </row>
    <row r="133" spans="6:16" x14ac:dyDescent="0.25">
      <c r="F133"/>
      <c r="G133"/>
      <c r="N133" s="2"/>
      <c r="O133" s="2"/>
      <c r="P133" s="1"/>
    </row>
    <row r="134" spans="6:16" x14ac:dyDescent="0.25">
      <c r="F134"/>
      <c r="G134"/>
      <c r="N134" s="2"/>
      <c r="O134" s="2"/>
      <c r="P134" s="1"/>
    </row>
    <row r="135" spans="6:16" x14ac:dyDescent="0.25">
      <c r="N135" s="2"/>
      <c r="O135" s="2"/>
      <c r="P135" s="1"/>
    </row>
    <row r="136" spans="6:16" x14ac:dyDescent="0.25">
      <c r="F136"/>
      <c r="G136"/>
      <c r="P136" s="1"/>
    </row>
    <row r="137" spans="6:16" x14ac:dyDescent="0.25">
      <c r="N137" s="2"/>
      <c r="O137" s="2"/>
      <c r="P137" s="1"/>
    </row>
    <row r="138" spans="6:16" x14ac:dyDescent="0.25">
      <c r="F138"/>
      <c r="G138"/>
      <c r="N138" s="2"/>
      <c r="O138" s="2"/>
      <c r="P138" s="1"/>
    </row>
    <row r="139" spans="6:16" x14ac:dyDescent="0.25">
      <c r="F139"/>
      <c r="G139"/>
      <c r="N139" s="2"/>
      <c r="O139" s="2"/>
      <c r="P139" s="1"/>
    </row>
    <row r="140" spans="6:16" x14ac:dyDescent="0.25">
      <c r="F140"/>
      <c r="G140"/>
      <c r="N140" s="2"/>
      <c r="O140" s="2"/>
      <c r="P140" s="1"/>
    </row>
    <row r="141" spans="6:16" x14ac:dyDescent="0.25">
      <c r="N141" s="2"/>
      <c r="O141" s="2"/>
      <c r="P141" s="1"/>
    </row>
    <row r="142" spans="6:16" x14ac:dyDescent="0.25">
      <c r="N142" s="2"/>
      <c r="O142" s="2"/>
      <c r="P142" s="1"/>
    </row>
    <row r="143" spans="6:16" x14ac:dyDescent="0.25">
      <c r="P143" s="1"/>
    </row>
    <row r="144" spans="6:16" x14ac:dyDescent="0.25">
      <c r="H144"/>
      <c r="P144" s="1"/>
    </row>
    <row r="145" spans="6:16" x14ac:dyDescent="0.25">
      <c r="H145"/>
      <c r="N145" s="2"/>
      <c r="O145" s="2"/>
      <c r="P145" s="1"/>
    </row>
    <row r="146" spans="6:16" x14ac:dyDescent="0.25">
      <c r="H146"/>
      <c r="P146" s="1"/>
    </row>
    <row r="150" spans="6:16" x14ac:dyDescent="0.25">
      <c r="N150" s="2"/>
      <c r="O150" s="2"/>
      <c r="P150" s="1"/>
    </row>
    <row r="151" spans="6:16" x14ac:dyDescent="0.25">
      <c r="H151"/>
      <c r="N151" s="2"/>
      <c r="O151" s="2"/>
      <c r="P151" s="1"/>
    </row>
    <row r="152" spans="6:16" x14ac:dyDescent="0.25">
      <c r="F152"/>
      <c r="G152"/>
      <c r="H152"/>
      <c r="N152" s="2"/>
      <c r="O152" s="2"/>
      <c r="P152" s="1"/>
    </row>
    <row r="155" spans="6:16" x14ac:dyDescent="0.25">
      <c r="H155"/>
    </row>
    <row r="156" spans="6:16" x14ac:dyDescent="0.25">
      <c r="H156"/>
      <c r="P156" s="1"/>
    </row>
    <row r="157" spans="6:16" x14ac:dyDescent="0.25">
      <c r="H157"/>
      <c r="P157" s="1"/>
    </row>
    <row r="158" spans="6:16" x14ac:dyDescent="0.25">
      <c r="H158"/>
      <c r="N158" s="2"/>
      <c r="O158" s="2"/>
      <c r="P158" s="1"/>
    </row>
    <row r="159" spans="6:16" x14ac:dyDescent="0.25">
      <c r="H159"/>
      <c r="P159" s="1"/>
    </row>
    <row r="160" spans="6:16" x14ac:dyDescent="0.25">
      <c r="H160"/>
      <c r="P160" s="1"/>
    </row>
    <row r="161" spans="8:16" x14ac:dyDescent="0.25">
      <c r="H161"/>
      <c r="P161" s="1"/>
    </row>
    <row r="162" spans="8:16" x14ac:dyDescent="0.25">
      <c r="H162"/>
    </row>
    <row r="165" spans="8:16" x14ac:dyDescent="0.25">
      <c r="N165" s="2"/>
      <c r="O165" s="2"/>
      <c r="P165" s="1"/>
    </row>
    <row r="166" spans="8:16" x14ac:dyDescent="0.25">
      <c r="N166" s="2"/>
      <c r="O166" s="2"/>
      <c r="P166" s="1"/>
    </row>
    <row r="167" spans="8:16" x14ac:dyDescent="0.25">
      <c r="N167" s="2"/>
      <c r="O167" s="2"/>
      <c r="P167" s="1"/>
    </row>
    <row r="168" spans="8:16" x14ac:dyDescent="0.25">
      <c r="N168" s="2"/>
      <c r="O168" s="2"/>
      <c r="P168" s="1"/>
    </row>
    <row r="169" spans="8:16" x14ac:dyDescent="0.25">
      <c r="N169" s="2"/>
      <c r="O169" s="2"/>
      <c r="P169" s="1"/>
    </row>
    <row r="170" spans="8:16" x14ac:dyDescent="0.25">
      <c r="N170" s="2"/>
      <c r="O170" s="2"/>
      <c r="P170" s="1"/>
    </row>
    <row r="175" spans="8:16" x14ac:dyDescent="0.25">
      <c r="P175" s="1"/>
    </row>
    <row r="176" spans="8:16" x14ac:dyDescent="0.25">
      <c r="N176" s="2"/>
      <c r="O176" s="2"/>
      <c r="P176" s="1"/>
    </row>
    <row r="177" spans="8:16" x14ac:dyDescent="0.25">
      <c r="P177" s="1"/>
    </row>
    <row r="178" spans="8:16" x14ac:dyDescent="0.25">
      <c r="P178" s="1"/>
    </row>
    <row r="179" spans="8:16" x14ac:dyDescent="0.25">
      <c r="H179"/>
      <c r="P179" s="1"/>
    </row>
    <row r="180" spans="8:16" x14ac:dyDescent="0.25">
      <c r="H180"/>
      <c r="P180" s="1"/>
    </row>
    <row r="181" spans="8:16" x14ac:dyDescent="0.25">
      <c r="H181"/>
      <c r="P181" s="1"/>
    </row>
    <row r="182" spans="8:16" x14ac:dyDescent="0.25">
      <c r="H182"/>
      <c r="N182" s="2"/>
      <c r="O182" s="2"/>
      <c r="P182" s="1"/>
    </row>
    <row r="183" spans="8:16" x14ac:dyDescent="0.25">
      <c r="H183"/>
      <c r="N183" s="2"/>
      <c r="O183" s="2"/>
      <c r="P183" s="1"/>
    </row>
    <row r="184" spans="8:16" x14ac:dyDescent="0.25">
      <c r="H184"/>
      <c r="N184" s="2"/>
      <c r="O184" s="2"/>
      <c r="P184" s="1"/>
    </row>
    <row r="185" spans="8:16" x14ac:dyDescent="0.25">
      <c r="H185"/>
      <c r="N185" s="2"/>
      <c r="O185" s="2"/>
      <c r="P185" s="1"/>
    </row>
    <row r="186" spans="8:16" x14ac:dyDescent="0.25">
      <c r="H186"/>
      <c r="N186" s="2"/>
      <c r="O186" s="2"/>
      <c r="P186" s="1"/>
    </row>
    <row r="187" spans="8:16" x14ac:dyDescent="0.25">
      <c r="H187"/>
      <c r="N187" s="2"/>
      <c r="O187" s="2"/>
      <c r="P187" s="1"/>
    </row>
    <row r="188" spans="8:16" x14ac:dyDescent="0.25">
      <c r="H188"/>
      <c r="N188" s="2"/>
      <c r="O188" s="2"/>
      <c r="P188" s="1"/>
    </row>
    <row r="189" spans="8:16" x14ac:dyDescent="0.25">
      <c r="H189"/>
      <c r="P189" s="1"/>
    </row>
    <row r="190" spans="8:16" x14ac:dyDescent="0.25">
      <c r="H190"/>
      <c r="N190" s="2"/>
      <c r="O190" s="2"/>
      <c r="P190" s="1"/>
    </row>
    <row r="191" spans="8:16" x14ac:dyDescent="0.25">
      <c r="H191"/>
      <c r="P191" s="1"/>
    </row>
    <row r="192" spans="8:16" x14ac:dyDescent="0.25">
      <c r="H192"/>
      <c r="P192" s="1"/>
    </row>
    <row r="193" spans="8:16" x14ac:dyDescent="0.25">
      <c r="H193"/>
      <c r="P193" s="1"/>
    </row>
    <row r="194" spans="8:16" x14ac:dyDescent="0.25">
      <c r="H194"/>
      <c r="P194" s="1"/>
    </row>
    <row r="195" spans="8:16" x14ac:dyDescent="0.25">
      <c r="H195"/>
      <c r="P195" s="1"/>
    </row>
    <row r="196" spans="8:16" x14ac:dyDescent="0.25">
      <c r="H196"/>
      <c r="P196" s="1"/>
    </row>
    <row r="197" spans="8:16" x14ac:dyDescent="0.25">
      <c r="H197"/>
      <c r="P197" s="1"/>
    </row>
    <row r="198" spans="8:16" x14ac:dyDescent="0.25">
      <c r="H198"/>
      <c r="P198" s="1"/>
    </row>
    <row r="199" spans="8:16" x14ac:dyDescent="0.25">
      <c r="H199"/>
      <c r="N199" s="2"/>
      <c r="O199" s="2"/>
      <c r="P199" s="1"/>
    </row>
    <row r="200" spans="8:16" x14ac:dyDescent="0.25">
      <c r="H200"/>
      <c r="P200" s="1"/>
    </row>
    <row r="201" spans="8:16" x14ac:dyDescent="0.25">
      <c r="H201"/>
      <c r="P201" s="1"/>
    </row>
    <row r="202" spans="8:16" x14ac:dyDescent="0.25">
      <c r="H202"/>
      <c r="P202" s="1"/>
    </row>
    <row r="203" spans="8:16" x14ac:dyDescent="0.25">
      <c r="H203"/>
      <c r="P203" s="1"/>
    </row>
    <row r="204" spans="8:16" x14ac:dyDescent="0.25">
      <c r="P204" s="1"/>
    </row>
    <row r="205" spans="8:16" x14ac:dyDescent="0.25">
      <c r="P205" s="1"/>
    </row>
    <row r="206" spans="8:16" x14ac:dyDescent="0.25">
      <c r="P206" s="1"/>
    </row>
    <row r="207" spans="8:16" x14ac:dyDescent="0.25">
      <c r="P207" s="1"/>
    </row>
    <row r="208" spans="8:16" x14ac:dyDescent="0.25">
      <c r="P208" s="1"/>
    </row>
    <row r="209" spans="14:16" x14ac:dyDescent="0.25">
      <c r="N209" s="2"/>
      <c r="O209" s="2"/>
      <c r="P209" s="1"/>
    </row>
    <row r="210" spans="14:16" x14ac:dyDescent="0.25">
      <c r="N210" s="2"/>
      <c r="O210" s="2"/>
      <c r="P210" s="1"/>
    </row>
    <row r="211" spans="14:16" x14ac:dyDescent="0.25">
      <c r="P211" s="1"/>
    </row>
    <row r="212" spans="14:16" x14ac:dyDescent="0.25">
      <c r="N212" s="2"/>
      <c r="O212" s="2"/>
      <c r="P212" s="1"/>
    </row>
  </sheetData>
  <mergeCells count="46">
    <mergeCell ref="A3:B3"/>
    <mergeCell ref="F3:G3"/>
    <mergeCell ref="H3:K3"/>
    <mergeCell ref="M3:O3"/>
    <mergeCell ref="U3:W3"/>
    <mergeCell ref="AB3:AC3"/>
    <mergeCell ref="C4:E4"/>
    <mergeCell ref="H4:K4"/>
    <mergeCell ref="N4:O4"/>
    <mergeCell ref="U4:W4"/>
    <mergeCell ref="X4:Y4"/>
    <mergeCell ref="AB4:AC4"/>
    <mergeCell ref="X3:Y3"/>
    <mergeCell ref="AF4:AG4"/>
    <mergeCell ref="A5:B5"/>
    <mergeCell ref="C5:E5"/>
    <mergeCell ref="F5:G5"/>
    <mergeCell ref="H5:K5"/>
    <mergeCell ref="N5:O5"/>
    <mergeCell ref="U5:W5"/>
    <mergeCell ref="X5:Y5"/>
    <mergeCell ref="AB5:AC5"/>
    <mergeCell ref="X6:Y6"/>
    <mergeCell ref="AB6:AC6"/>
    <mergeCell ref="AF6:AG6"/>
    <mergeCell ref="A8:C8"/>
    <mergeCell ref="E8:H8"/>
    <mergeCell ref="J8:K8"/>
    <mergeCell ref="M8:S8"/>
    <mergeCell ref="U8:Y8"/>
    <mergeCell ref="AA8:AC8"/>
    <mergeCell ref="AE8:AI8"/>
    <mergeCell ref="A6:B6"/>
    <mergeCell ref="C6:E6"/>
    <mergeCell ref="F6:G6"/>
    <mergeCell ref="H6:K6"/>
    <mergeCell ref="N6:O6"/>
    <mergeCell ref="U6:W6"/>
    <mergeCell ref="AK8:AM8"/>
    <mergeCell ref="AO8:AS8"/>
    <mergeCell ref="AU8:AW8"/>
    <mergeCell ref="M9:S9"/>
    <mergeCell ref="U9:Y9"/>
    <mergeCell ref="AA9:AC9"/>
    <mergeCell ref="AE9:AI9"/>
    <mergeCell ref="AK9:AM9"/>
  </mergeCells>
  <conditionalFormatting sqref="AK61:AM66 AK11:AM39 AU11:AW39">
    <cfRule type="cellIs" dxfId="3" priority="2" operator="notBetween">
      <formula>-10</formula>
      <formula>10</formula>
    </cfRule>
  </conditionalFormatting>
  <conditionalFormatting sqref="AK82:AM82">
    <cfRule type="cellIs" dxfId="2" priority="1" operator="notBetween">
      <formula>-10</formula>
      <formula>10</formula>
    </cfRule>
  </conditionalFormatting>
  <pageMargins left="0.7" right="0.7" top="0.75" bottom="0.75" header="0.3" footer="0.3"/>
  <pageSetup paperSize="9" scale="1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0D6-3571-408F-8D66-18749558CB44}">
  <sheetPr>
    <tabColor rgb="FFFFFF00"/>
    <pageSetUpPr fitToPage="1"/>
  </sheetPr>
  <dimension ref="A1:AL98"/>
  <sheetViews>
    <sheetView zoomScale="85" zoomScaleNormal="85" workbookViewId="0">
      <selection activeCell="E26" sqref="E26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9.1796875" bestFit="1" customWidth="1"/>
    <col min="25" max="25" width="11.90625" bestFit="1" customWidth="1"/>
    <col min="26" max="26" width="1.453125" customWidth="1"/>
    <col min="27" max="27" width="5.08984375" customWidth="1"/>
    <col min="28" max="28" width="5.36328125" customWidth="1"/>
    <col min="29" max="29" width="5" customWidth="1"/>
    <col min="31" max="31" width="48.90625" bestFit="1" customWidth="1"/>
    <col min="32" max="32" width="37.90625" bestFit="1" customWidth="1"/>
  </cols>
  <sheetData>
    <row r="1" spans="1:37" ht="15.6" x14ac:dyDescent="0.3">
      <c r="A1" s="167" t="s">
        <v>2</v>
      </c>
      <c r="B1" s="167"/>
      <c r="F1" s="167" t="s">
        <v>3</v>
      </c>
      <c r="G1" s="167"/>
      <c r="H1" s="166"/>
      <c r="I1" s="166"/>
      <c r="J1" s="166"/>
      <c r="K1" s="166"/>
      <c r="M1" s="160" t="s">
        <v>30</v>
      </c>
      <c r="N1" s="160"/>
      <c r="O1" s="160"/>
      <c r="U1" s="161" t="s">
        <v>26</v>
      </c>
      <c r="V1" s="162"/>
      <c r="W1" s="163"/>
      <c r="X1" s="175">
        <f>AVERAGE(X2:Y4)</f>
        <v>0.99980633333333335</v>
      </c>
      <c r="Y1" s="172"/>
      <c r="AA1" s="25">
        <f>(1000-(X1*1000))*1000</f>
        <v>193.66666666667243</v>
      </c>
      <c r="AB1" s="173" t="s">
        <v>82</v>
      </c>
      <c r="AC1" s="174"/>
      <c r="AE1" t="s">
        <v>105</v>
      </c>
    </row>
    <row r="2" spans="1:37" x14ac:dyDescent="0.25">
      <c r="A2" s="4" t="s">
        <v>31</v>
      </c>
      <c r="B2" s="5"/>
      <c r="C2" s="166" t="s">
        <v>4</v>
      </c>
      <c r="D2" s="166"/>
      <c r="E2" s="166"/>
      <c r="F2" s="4" t="s">
        <v>31</v>
      </c>
      <c r="G2" s="5"/>
      <c r="H2" s="166" t="s">
        <v>4</v>
      </c>
      <c r="I2" s="166"/>
      <c r="J2" s="166"/>
      <c r="K2" s="166"/>
      <c r="M2" s="14" t="s">
        <v>17</v>
      </c>
      <c r="N2" s="160" t="s">
        <v>18</v>
      </c>
      <c r="O2" s="160"/>
      <c r="U2" s="161" t="s">
        <v>27</v>
      </c>
      <c r="V2" s="162"/>
      <c r="W2" s="163"/>
      <c r="X2" s="175">
        <v>0.99978999999999996</v>
      </c>
      <c r="Y2" s="176"/>
      <c r="AA2" s="25">
        <f>(1000-(X2*1000))*1000</f>
        <v>210.00000000003638</v>
      </c>
      <c r="AB2" s="173" t="s">
        <v>82</v>
      </c>
      <c r="AC2" s="174"/>
      <c r="AE2" t="s">
        <v>106</v>
      </c>
    </row>
    <row r="3" spans="1:37" x14ac:dyDescent="0.25">
      <c r="A3" s="157" t="s">
        <v>5</v>
      </c>
      <c r="B3" s="158"/>
      <c r="C3" s="159" t="s">
        <v>85</v>
      </c>
      <c r="D3" s="159"/>
      <c r="E3" s="159"/>
      <c r="F3" s="157" t="s">
        <v>5</v>
      </c>
      <c r="G3" s="158"/>
      <c r="H3" s="159" t="s">
        <v>6</v>
      </c>
      <c r="I3" s="159"/>
      <c r="J3" s="159"/>
      <c r="K3" s="159"/>
      <c r="M3" s="15" t="s">
        <v>19</v>
      </c>
      <c r="N3" s="160" t="s">
        <v>20</v>
      </c>
      <c r="O3" s="160"/>
      <c r="U3" s="161" t="s">
        <v>28</v>
      </c>
      <c r="V3" s="162"/>
      <c r="W3" s="163"/>
      <c r="X3" s="171">
        <v>0.99980599999999997</v>
      </c>
      <c r="Y3" s="172"/>
      <c r="AA3" s="25">
        <f>(1000-(X3*1000))*1000</f>
        <v>194.00000000007367</v>
      </c>
      <c r="AB3" s="173" t="s">
        <v>82</v>
      </c>
      <c r="AC3" s="174"/>
    </row>
    <row r="4" spans="1:37" x14ac:dyDescent="0.25">
      <c r="A4" s="157" t="s">
        <v>84</v>
      </c>
      <c r="B4" s="158"/>
      <c r="C4" s="159" t="s">
        <v>7</v>
      </c>
      <c r="D4" s="159"/>
      <c r="E4" s="159"/>
      <c r="F4" s="157" t="s">
        <v>84</v>
      </c>
      <c r="G4" s="158"/>
      <c r="H4" s="159" t="s">
        <v>7</v>
      </c>
      <c r="I4" s="159"/>
      <c r="J4" s="159"/>
      <c r="K4" s="159"/>
      <c r="M4" s="15" t="s">
        <v>21</v>
      </c>
      <c r="N4" s="160" t="s">
        <v>22</v>
      </c>
      <c r="O4" s="160"/>
      <c r="U4" s="161" t="s">
        <v>29</v>
      </c>
      <c r="V4" s="162"/>
      <c r="W4" s="163"/>
      <c r="X4" s="175">
        <v>0.99982300000000002</v>
      </c>
      <c r="Y4" s="176"/>
      <c r="AA4" s="25">
        <f>(1000-(X4*1000))*1000</f>
        <v>177.00000000002092</v>
      </c>
      <c r="AB4" s="173" t="s">
        <v>82</v>
      </c>
      <c r="AC4" s="174"/>
    </row>
    <row r="5" spans="1:37" x14ac:dyDescent="0.25">
      <c r="J5" s="6"/>
      <c r="U5" t="s">
        <v>38</v>
      </c>
    </row>
    <row r="6" spans="1:37" ht="15.6" x14ac:dyDescent="0.3">
      <c r="A6" s="142" t="s">
        <v>8</v>
      </c>
      <c r="B6" s="142"/>
      <c r="C6" s="142"/>
      <c r="D6" s="3"/>
      <c r="E6" s="142" t="s">
        <v>9</v>
      </c>
      <c r="F6" s="142"/>
      <c r="G6" s="142"/>
      <c r="H6" s="142"/>
      <c r="I6" s="3"/>
      <c r="J6" s="142" t="s">
        <v>10</v>
      </c>
      <c r="K6" s="142"/>
      <c r="L6" s="3"/>
      <c r="M6" s="149" t="s">
        <v>104</v>
      </c>
      <c r="N6" s="150"/>
      <c r="O6" s="150"/>
      <c r="P6" s="150"/>
      <c r="Q6" s="150"/>
      <c r="R6" s="150"/>
      <c r="S6" s="151"/>
      <c r="T6" s="3"/>
      <c r="U6" s="141" t="s">
        <v>111</v>
      </c>
      <c r="V6" s="141"/>
      <c r="W6" s="141"/>
      <c r="X6" s="141"/>
      <c r="Y6" s="141"/>
      <c r="Z6" s="3"/>
      <c r="AA6" s="141" t="s">
        <v>10</v>
      </c>
      <c r="AB6" s="141"/>
      <c r="AC6" s="141"/>
      <c r="AE6" t="s">
        <v>86</v>
      </c>
      <c r="AF6" t="s">
        <v>86</v>
      </c>
    </row>
    <row r="7" spans="1:3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E7" s="31" t="s">
        <v>87</v>
      </c>
      <c r="AF7" s="31" t="s">
        <v>88</v>
      </c>
    </row>
    <row r="8" spans="1:37" ht="15.6" x14ac:dyDescent="0.3">
      <c r="A8" s="38" t="s">
        <v>41</v>
      </c>
      <c r="B8" s="6">
        <v>528103.36974999995</v>
      </c>
      <c r="C8" s="6">
        <v>177797.65909999999</v>
      </c>
      <c r="D8" s="3"/>
      <c r="E8" s="28" t="s">
        <v>41</v>
      </c>
      <c r="F8" s="3">
        <v>528103.36936000001</v>
      </c>
      <c r="G8" s="3">
        <v>177797.65919999999</v>
      </c>
      <c r="H8" s="3">
        <v>4.9029199999999999</v>
      </c>
      <c r="I8" s="3"/>
      <c r="J8" s="13">
        <f>(B8-F8)*1000</f>
        <v>0.38999994285404682</v>
      </c>
      <c r="K8" s="13">
        <f>(C8-G8)*1000</f>
        <v>-0.10000000474974513</v>
      </c>
      <c r="L8" s="9"/>
      <c r="M8" s="39" t="str">
        <f t="shared" ref="M8:O9" si="0">A8</f>
        <v>CHEL03</v>
      </c>
      <c r="N8" s="19">
        <f>B8</f>
        <v>528103.36974999995</v>
      </c>
      <c r="O8" s="19">
        <f>C8</f>
        <v>177797.65909999999</v>
      </c>
      <c r="P8" s="19">
        <f>H8+100</f>
        <v>104.90291999999999</v>
      </c>
      <c r="Q8" s="22"/>
      <c r="R8" s="21" t="s">
        <v>25</v>
      </c>
      <c r="S8" s="2" t="s">
        <v>24</v>
      </c>
      <c r="T8" s="9"/>
      <c r="U8" s="3"/>
      <c r="V8" s="3"/>
      <c r="W8" s="3"/>
      <c r="X8" s="3"/>
      <c r="Y8" s="3"/>
      <c r="Z8" s="3"/>
      <c r="AA8" s="13">
        <f t="shared" ref="AA8:AC9" si="1">(N8-V8)*1000</f>
        <v>528103369.74999994</v>
      </c>
      <c r="AB8" s="13">
        <f t="shared" si="1"/>
        <v>177797659.09999999</v>
      </c>
      <c r="AC8" s="13">
        <f t="shared" si="1"/>
        <v>104902.92</v>
      </c>
      <c r="AE8" t="str">
        <f>"C "&amp;M8&amp;" "&amp;N8&amp;" "&amp;O8&amp;" "&amp;P8&amp;" * * *"</f>
        <v>C CHEL03 528103.36975 177797.6591 104.90292 * * *</v>
      </c>
      <c r="AF8" t="str">
        <f>"C "&amp;M8&amp;" "&amp;N8&amp;" "&amp;O8&amp;" * *"</f>
        <v>C CHEL03 528103.36975 177797.6591 * *</v>
      </c>
      <c r="AJ8" s="1"/>
      <c r="AK8" s="1"/>
    </row>
    <row r="9" spans="1:37" x14ac:dyDescent="0.25">
      <c r="A9" s="37">
        <v>400</v>
      </c>
      <c r="B9" s="2">
        <v>528422.44752000005</v>
      </c>
      <c r="C9" s="2">
        <v>177643.62979000001</v>
      </c>
      <c r="E9" s="28">
        <v>400</v>
      </c>
      <c r="F9" s="2">
        <v>528422.44735999999</v>
      </c>
      <c r="G9" s="2">
        <v>177643.62974999999</v>
      </c>
      <c r="H9" s="1">
        <v>5.4111799999999999</v>
      </c>
      <c r="J9" s="13">
        <f>(B9-F9)*1000</f>
        <v>0.16000005416572094</v>
      </c>
      <c r="K9" s="13">
        <f>(C9-G9)*1000</f>
        <v>4.0000013541430235E-2</v>
      </c>
      <c r="M9" s="39">
        <f t="shared" si="0"/>
        <v>400</v>
      </c>
      <c r="N9" s="19">
        <f t="shared" si="0"/>
        <v>528422.44752000005</v>
      </c>
      <c r="O9" s="19">
        <f t="shared" si="0"/>
        <v>177643.62979000001</v>
      </c>
      <c r="P9" s="19">
        <f>H9+100</f>
        <v>105.41118</v>
      </c>
      <c r="Q9" s="2"/>
      <c r="R9" s="21" t="s">
        <v>25</v>
      </c>
      <c r="S9" s="2" t="s">
        <v>24</v>
      </c>
      <c r="V9" s="2"/>
      <c r="W9" s="2"/>
      <c r="X9" s="2"/>
      <c r="AA9" s="13">
        <f t="shared" si="1"/>
        <v>528422447.52000004</v>
      </c>
      <c r="AB9" s="13">
        <f t="shared" si="1"/>
        <v>177643629.78999999</v>
      </c>
      <c r="AC9" s="13">
        <f t="shared" si="1"/>
        <v>105411.18000000001</v>
      </c>
      <c r="AE9" t="str">
        <f t="shared" ref="AE9:AE34" si="2">"C "&amp;M9&amp;" "&amp;N9&amp;" "&amp;O9&amp;" "&amp;P9&amp;" * * *"</f>
        <v>C 400 528422.44752 177643.62979 105.41118 * * *</v>
      </c>
      <c r="AF9" t="str">
        <f t="shared" ref="AF9:AF34" si="3">"C "&amp;M9&amp;" "&amp;N9&amp;" "&amp;O9&amp;" * *"</f>
        <v>C 400 528422.44752 177643.62979 * *</v>
      </c>
      <c r="AI9" s="2"/>
      <c r="AJ9" s="1"/>
      <c r="AK9" s="1"/>
    </row>
    <row r="10" spans="1:37" x14ac:dyDescent="0.25">
      <c r="A10" s="37">
        <v>401</v>
      </c>
      <c r="B10" s="2">
        <v>528236.51861999999</v>
      </c>
      <c r="C10" s="2">
        <v>177598.67803000001</v>
      </c>
      <c r="E10" s="40">
        <v>401</v>
      </c>
      <c r="F10" s="2">
        <v>528236.51843000005</v>
      </c>
      <c r="G10" s="2">
        <v>177598.67827999999</v>
      </c>
      <c r="H10" s="2">
        <v>5.2618299999999998</v>
      </c>
      <c r="J10" s="13">
        <f t="shared" ref="J10:J37" si="4">(B10-F10)*1000</f>
        <v>0.18999993335455656</v>
      </c>
      <c r="K10" s="13">
        <f t="shared" ref="K10:K37" si="5">(C10-G10)*1000</f>
        <v>-0.24999998277053237</v>
      </c>
      <c r="M10" s="39">
        <f t="shared" ref="M10:M37" si="6">A10</f>
        <v>401</v>
      </c>
      <c r="N10" s="19">
        <f t="shared" ref="N10:N37" si="7">B10</f>
        <v>528236.51861999999</v>
      </c>
      <c r="O10" s="19">
        <f t="shared" ref="O10:O37" si="8">C10</f>
        <v>177598.67803000001</v>
      </c>
      <c r="P10" s="19">
        <f t="shared" ref="P10:P37" si="9">H10+100</f>
        <v>105.26183</v>
      </c>
      <c r="Q10" s="2"/>
      <c r="R10" s="21" t="s">
        <v>25</v>
      </c>
      <c r="S10" s="2" t="s">
        <v>24</v>
      </c>
      <c r="V10" s="2"/>
      <c r="W10" s="2"/>
      <c r="X10" s="2"/>
      <c r="Y10" s="24"/>
      <c r="AA10" s="13">
        <f t="shared" ref="AA10:AA37" si="10">(N10-V10)*1000</f>
        <v>528236518.62</v>
      </c>
      <c r="AB10" s="13">
        <f t="shared" ref="AB10:AB37" si="11">(O10-W10)*1000</f>
        <v>177598678.03</v>
      </c>
      <c r="AC10" s="13">
        <f t="shared" ref="AC10:AC37" si="12">(P10-X10)*1000</f>
        <v>105261.83</v>
      </c>
      <c r="AE10" t="str">
        <f t="shared" si="2"/>
        <v>C 401 528236.51862 177598.67803 105.26183 * * *</v>
      </c>
      <c r="AF10" t="str">
        <f t="shared" si="3"/>
        <v>C 401 528236.51862 177598.67803 * *</v>
      </c>
      <c r="AG10" s="20"/>
      <c r="AH10" s="20"/>
      <c r="AJ10" s="1"/>
      <c r="AK10" s="1"/>
    </row>
    <row r="11" spans="1:37" x14ac:dyDescent="0.25">
      <c r="A11" s="37">
        <v>403</v>
      </c>
      <c r="B11" s="2">
        <v>527559.50558999996</v>
      </c>
      <c r="C11" s="2">
        <v>177436.77682999999</v>
      </c>
      <c r="E11" s="40">
        <v>403</v>
      </c>
      <c r="F11" s="2">
        <v>527559.50571000006</v>
      </c>
      <c r="G11" s="2">
        <v>177436.77674</v>
      </c>
      <c r="H11" s="2">
        <v>5.2164900000000003</v>
      </c>
      <c r="J11" s="13">
        <f t="shared" si="4"/>
        <v>-0.12000009883195162</v>
      </c>
      <c r="K11" s="13">
        <f t="shared" si="5"/>
        <v>8.9999986812472343E-2</v>
      </c>
      <c r="M11" s="39">
        <f t="shared" si="6"/>
        <v>403</v>
      </c>
      <c r="N11" s="19">
        <f t="shared" si="7"/>
        <v>527559.50558999996</v>
      </c>
      <c r="O11" s="19">
        <f t="shared" si="8"/>
        <v>177436.77682999999</v>
      </c>
      <c r="P11" s="19">
        <f t="shared" si="9"/>
        <v>105.21648999999999</v>
      </c>
      <c r="Q11" s="2"/>
      <c r="R11" s="21" t="s">
        <v>25</v>
      </c>
      <c r="S11" s="2" t="s">
        <v>24</v>
      </c>
      <c r="V11" s="2"/>
      <c r="W11" s="2"/>
      <c r="X11" s="2"/>
      <c r="AA11" s="13">
        <f t="shared" si="10"/>
        <v>527559505.58999997</v>
      </c>
      <c r="AB11" s="13">
        <f t="shared" si="11"/>
        <v>177436776.82999998</v>
      </c>
      <c r="AC11" s="13">
        <f t="shared" si="12"/>
        <v>105216.48999999999</v>
      </c>
      <c r="AE11" t="str">
        <f t="shared" si="2"/>
        <v>C 403 527559.50559 177436.77683 105.21649 * * *</v>
      </c>
      <c r="AF11" t="str">
        <f t="shared" si="3"/>
        <v>C 403 527559.50559 177436.77683 * *</v>
      </c>
      <c r="AJ11" s="1"/>
      <c r="AK11" s="1"/>
    </row>
    <row r="12" spans="1:37" x14ac:dyDescent="0.25">
      <c r="A12" s="37">
        <v>500</v>
      </c>
      <c r="B12" s="2">
        <v>527513.87479000003</v>
      </c>
      <c r="C12" s="2">
        <v>177425.63703000001</v>
      </c>
      <c r="E12" s="28">
        <v>500</v>
      </c>
      <c r="F12" s="2">
        <v>527513.87494000001</v>
      </c>
      <c r="G12" s="2">
        <v>177425.6366</v>
      </c>
      <c r="H12" s="2">
        <v>5.22722</v>
      </c>
      <c r="J12" s="13">
        <f t="shared" si="4"/>
        <v>-0.14999997802078724</v>
      </c>
      <c r="K12" s="13">
        <f t="shared" si="5"/>
        <v>0.43000001460313797</v>
      </c>
      <c r="M12" s="39">
        <f t="shared" si="6"/>
        <v>500</v>
      </c>
      <c r="N12" s="19">
        <f t="shared" si="7"/>
        <v>527513.87479000003</v>
      </c>
      <c r="O12" s="19">
        <f t="shared" si="8"/>
        <v>177425.63703000001</v>
      </c>
      <c r="P12" s="19">
        <f t="shared" si="9"/>
        <v>105.22722</v>
      </c>
      <c r="Q12" s="2"/>
      <c r="R12" s="21" t="s">
        <v>25</v>
      </c>
      <c r="S12" s="2" t="s">
        <v>24</v>
      </c>
      <c r="V12" s="2"/>
      <c r="W12" s="2"/>
      <c r="X12" s="2"/>
      <c r="Y12" s="24"/>
      <c r="AA12" s="13">
        <f t="shared" si="10"/>
        <v>527513874.79000002</v>
      </c>
      <c r="AB12" s="13">
        <f t="shared" si="11"/>
        <v>177425637.03</v>
      </c>
      <c r="AC12" s="13">
        <f t="shared" si="12"/>
        <v>105227.22</v>
      </c>
      <c r="AE12" t="str">
        <f t="shared" si="2"/>
        <v>C 500 527513.87479 177425.63703 105.22722 * * *</v>
      </c>
      <c r="AF12" t="str">
        <f t="shared" si="3"/>
        <v>C 500 527513.87479 177425.63703 * *</v>
      </c>
      <c r="AG12" s="20"/>
      <c r="AH12" s="20"/>
      <c r="AJ12" s="1"/>
      <c r="AK12" s="1"/>
    </row>
    <row r="13" spans="1:37" x14ac:dyDescent="0.25">
      <c r="A13" s="37">
        <v>501</v>
      </c>
      <c r="B13" s="2">
        <v>527410.87662999996</v>
      </c>
      <c r="C13" s="2">
        <v>177631.87656</v>
      </c>
      <c r="E13" s="40">
        <v>501</v>
      </c>
      <c r="F13" s="2">
        <v>527410.87685999996</v>
      </c>
      <c r="G13" s="2">
        <v>177631.87641</v>
      </c>
      <c r="H13" s="2">
        <v>4.9238299999999997</v>
      </c>
      <c r="J13" s="13">
        <f t="shared" si="4"/>
        <v>-0.23000000510364771</v>
      </c>
      <c r="K13" s="13">
        <f t="shared" si="5"/>
        <v>0.1500000071246177</v>
      </c>
      <c r="M13" s="39">
        <f t="shared" si="6"/>
        <v>501</v>
      </c>
      <c r="N13" s="19">
        <f t="shared" si="7"/>
        <v>527410.87662999996</v>
      </c>
      <c r="O13" s="19">
        <f t="shared" si="8"/>
        <v>177631.87656</v>
      </c>
      <c r="P13" s="19">
        <f t="shared" si="9"/>
        <v>104.92383</v>
      </c>
      <c r="Q13" s="2"/>
      <c r="R13" s="21" t="s">
        <v>25</v>
      </c>
      <c r="S13" s="2" t="s">
        <v>24</v>
      </c>
      <c r="V13" s="2"/>
      <c r="W13" s="2"/>
      <c r="X13" s="2"/>
      <c r="Y13" s="24"/>
      <c r="AA13" s="13">
        <f t="shared" si="10"/>
        <v>527410876.62999994</v>
      </c>
      <c r="AB13" s="13">
        <f t="shared" si="11"/>
        <v>177631876.56</v>
      </c>
      <c r="AC13" s="13">
        <f t="shared" si="12"/>
        <v>104923.83</v>
      </c>
      <c r="AE13" t="str">
        <f t="shared" si="2"/>
        <v>C 501 527410.87663 177631.87656 104.92383 * * *</v>
      </c>
      <c r="AF13" t="str">
        <f t="shared" si="3"/>
        <v>C 501 527410.87663 177631.87656 * *</v>
      </c>
      <c r="AJ13" s="1"/>
      <c r="AK13" s="1"/>
    </row>
    <row r="14" spans="1:37" x14ac:dyDescent="0.25">
      <c r="A14" s="37" t="s">
        <v>53</v>
      </c>
      <c r="B14" s="2">
        <v>529988.75670000003</v>
      </c>
      <c r="C14" s="2">
        <v>177858.51420000001</v>
      </c>
      <c r="E14" s="28" t="s">
        <v>53</v>
      </c>
      <c r="F14" s="2">
        <v>529988.75668999995</v>
      </c>
      <c r="G14" s="2">
        <v>177858.51420000001</v>
      </c>
      <c r="H14" s="2">
        <v>4.80891</v>
      </c>
      <c r="J14" s="13">
        <f t="shared" si="4"/>
        <v>1.0000076144933701E-2</v>
      </c>
      <c r="K14" s="13">
        <f t="shared" si="5"/>
        <v>0</v>
      </c>
      <c r="M14" s="39" t="str">
        <f t="shared" si="6"/>
        <v>AE100</v>
      </c>
      <c r="N14" s="19">
        <f t="shared" si="7"/>
        <v>529988.75670000003</v>
      </c>
      <c r="O14" s="19">
        <f t="shared" si="8"/>
        <v>177858.51420000001</v>
      </c>
      <c r="P14" s="19">
        <f t="shared" si="9"/>
        <v>104.80891</v>
      </c>
      <c r="Q14" s="2"/>
      <c r="R14" s="21" t="s">
        <v>25</v>
      </c>
      <c r="S14" s="2" t="s">
        <v>24</v>
      </c>
      <c r="V14" s="2"/>
      <c r="W14" s="2"/>
      <c r="X14" s="2"/>
      <c r="AA14" s="13">
        <f t="shared" si="10"/>
        <v>529988756.70000005</v>
      </c>
      <c r="AB14" s="13">
        <f t="shared" si="11"/>
        <v>177858514.20000002</v>
      </c>
      <c r="AC14" s="13">
        <f t="shared" si="12"/>
        <v>104808.91</v>
      </c>
      <c r="AE14" t="str">
        <f t="shared" si="2"/>
        <v>C AE100 529988.7567 177858.5142 104.80891 * * *</v>
      </c>
      <c r="AF14" t="str">
        <f t="shared" si="3"/>
        <v>C AE100 529988.7567 177858.5142 * *</v>
      </c>
      <c r="AJ14" s="1"/>
      <c r="AK14" s="1"/>
    </row>
    <row r="15" spans="1:37" x14ac:dyDescent="0.25">
      <c r="A15" s="37" t="s">
        <v>58</v>
      </c>
      <c r="B15" s="2">
        <v>526933.93050000002</v>
      </c>
      <c r="C15" s="2">
        <v>177472.84598000001</v>
      </c>
      <c r="E15" s="28" t="s">
        <v>58</v>
      </c>
      <c r="F15" s="2">
        <v>526933.93079000001</v>
      </c>
      <c r="G15" s="2">
        <v>177472.84537</v>
      </c>
      <c r="H15" s="1">
        <v>7.5880799999999997</v>
      </c>
      <c r="J15" s="13">
        <f t="shared" si="4"/>
        <v>-0.2899999963119626</v>
      </c>
      <c r="K15" s="13">
        <f t="shared" si="5"/>
        <v>0.61000001733191311</v>
      </c>
      <c r="M15" s="39" t="str">
        <f t="shared" si="6"/>
        <v>CR100</v>
      </c>
      <c r="N15" s="19">
        <f t="shared" si="7"/>
        <v>526933.93050000002</v>
      </c>
      <c r="O15" s="19">
        <f t="shared" si="8"/>
        <v>177472.84598000001</v>
      </c>
      <c r="P15" s="19">
        <f t="shared" si="9"/>
        <v>107.58808000000001</v>
      </c>
      <c r="Q15" s="2"/>
      <c r="R15" s="21" t="s">
        <v>25</v>
      </c>
      <c r="S15" s="2" t="s">
        <v>24</v>
      </c>
      <c r="V15" s="2"/>
      <c r="W15" s="2"/>
      <c r="X15" s="2"/>
      <c r="AA15" s="13">
        <f t="shared" si="10"/>
        <v>526933930.5</v>
      </c>
      <c r="AB15" s="13">
        <f t="shared" si="11"/>
        <v>177472845.98000002</v>
      </c>
      <c r="AC15" s="13">
        <f t="shared" si="12"/>
        <v>107588.08</v>
      </c>
      <c r="AE15" t="str">
        <f t="shared" si="2"/>
        <v>C CR100 526933.9305 177472.84598 107.58808 * * *</v>
      </c>
      <c r="AF15" t="str">
        <f t="shared" si="3"/>
        <v>C CR100 526933.9305 177472.84598 * *</v>
      </c>
      <c r="AJ15" s="1"/>
      <c r="AK15" s="1"/>
    </row>
    <row r="16" spans="1:37" x14ac:dyDescent="0.25">
      <c r="A16" s="37" t="s">
        <v>95</v>
      </c>
      <c r="B16" s="2">
        <v>527731.18759999995</v>
      </c>
      <c r="C16" s="2">
        <v>177478.09179000001</v>
      </c>
      <c r="E16" s="29" t="s">
        <v>95</v>
      </c>
      <c r="F16" s="2">
        <v>527731.18759999995</v>
      </c>
      <c r="G16" s="2">
        <v>177478.09153999999</v>
      </c>
      <c r="H16" s="1">
        <v>5.2690099999999997</v>
      </c>
      <c r="J16" s="13">
        <f t="shared" si="4"/>
        <v>0</v>
      </c>
      <c r="K16" s="13">
        <f t="shared" si="5"/>
        <v>0.25000001187436283</v>
      </c>
      <c r="M16" s="39" t="str">
        <f t="shared" si="6"/>
        <v>TR102</v>
      </c>
      <c r="N16" s="19">
        <f t="shared" si="7"/>
        <v>527731.18759999995</v>
      </c>
      <c r="O16" s="19">
        <f t="shared" si="8"/>
        <v>177478.09179000001</v>
      </c>
      <c r="P16" s="19">
        <f t="shared" si="9"/>
        <v>105.26900999999999</v>
      </c>
      <c r="Q16" s="2"/>
      <c r="R16" s="21" t="s">
        <v>25</v>
      </c>
      <c r="S16" s="2" t="s">
        <v>24</v>
      </c>
      <c r="V16" s="2"/>
      <c r="W16" s="2"/>
      <c r="X16" s="2"/>
      <c r="AA16" s="13">
        <f t="shared" si="10"/>
        <v>527731187.59999996</v>
      </c>
      <c r="AB16" s="13">
        <f t="shared" si="11"/>
        <v>177478091.78999999</v>
      </c>
      <c r="AC16" s="13">
        <f t="shared" si="12"/>
        <v>105269.01</v>
      </c>
      <c r="AE16" t="str">
        <f t="shared" si="2"/>
        <v>C TR102 527731.1876 177478.09179 105.26901 * * *</v>
      </c>
      <c r="AF16" t="str">
        <f t="shared" si="3"/>
        <v>C TR102 527731.1876 177478.09179 * *</v>
      </c>
      <c r="AJ16" s="1"/>
      <c r="AK16" s="1"/>
    </row>
    <row r="17" spans="1:37" x14ac:dyDescent="0.25">
      <c r="A17" s="37" t="s">
        <v>94</v>
      </c>
      <c r="B17" s="2">
        <v>527772.53170000005</v>
      </c>
      <c r="C17" s="2">
        <v>177717.57939999999</v>
      </c>
      <c r="E17" s="29" t="s">
        <v>94</v>
      </c>
      <c r="F17" s="2">
        <v>527772.53170000005</v>
      </c>
      <c r="G17" s="2">
        <v>177717.57939999999</v>
      </c>
      <c r="H17" s="1">
        <v>4.82029</v>
      </c>
      <c r="J17" s="13">
        <f t="shared" si="4"/>
        <v>0</v>
      </c>
      <c r="K17" s="13">
        <f t="shared" si="5"/>
        <v>0</v>
      </c>
      <c r="M17" s="39" t="str">
        <f t="shared" si="6"/>
        <v>TR103</v>
      </c>
      <c r="N17" s="19">
        <f t="shared" si="7"/>
        <v>527772.53170000005</v>
      </c>
      <c r="O17" s="19">
        <f t="shared" si="8"/>
        <v>177717.57939999999</v>
      </c>
      <c r="P17" s="19">
        <f t="shared" si="9"/>
        <v>104.82029</v>
      </c>
      <c r="Q17" s="2"/>
      <c r="R17" s="21" t="s">
        <v>25</v>
      </c>
      <c r="S17" s="2" t="s">
        <v>24</v>
      </c>
      <c r="V17" s="2"/>
      <c r="W17" s="2"/>
      <c r="X17" s="2"/>
      <c r="AA17" s="13">
        <f t="shared" si="10"/>
        <v>527772531.70000005</v>
      </c>
      <c r="AB17" s="13">
        <f t="shared" si="11"/>
        <v>177717579.39999998</v>
      </c>
      <c r="AC17" s="13">
        <f t="shared" si="12"/>
        <v>104820.29</v>
      </c>
      <c r="AE17" t="str">
        <f t="shared" si="2"/>
        <v>C TR103 527772.5317 177717.5794 104.82029 * * *</v>
      </c>
      <c r="AF17" t="str">
        <f t="shared" si="3"/>
        <v>C TR103 527772.5317 177717.5794 * *</v>
      </c>
      <c r="AJ17" s="1"/>
      <c r="AK17" s="1"/>
    </row>
    <row r="18" spans="1:37" x14ac:dyDescent="0.25">
      <c r="A18" s="37" t="s">
        <v>96</v>
      </c>
      <c r="B18" s="2">
        <v>528830.22323999996</v>
      </c>
      <c r="C18" s="2">
        <v>177929.03268999999</v>
      </c>
      <c r="E18" s="28" t="s">
        <v>96</v>
      </c>
      <c r="F18" s="2">
        <v>528830.22270000004</v>
      </c>
      <c r="G18" s="2">
        <v>177929.03279999999</v>
      </c>
      <c r="H18" s="2">
        <v>5.1660500000000003</v>
      </c>
      <c r="J18" s="13">
        <f t="shared" si="4"/>
        <v>0.53999992087483406</v>
      </c>
      <c r="K18" s="13">
        <f t="shared" si="5"/>
        <v>-0.10999999358318746</v>
      </c>
      <c r="M18" s="39" t="str">
        <f t="shared" si="6"/>
        <v>TR104</v>
      </c>
      <c r="N18" s="19">
        <f t="shared" si="7"/>
        <v>528830.22323999996</v>
      </c>
      <c r="O18" s="19">
        <f t="shared" si="8"/>
        <v>177929.03268999999</v>
      </c>
      <c r="P18" s="19">
        <f t="shared" si="9"/>
        <v>105.16605</v>
      </c>
      <c r="Q18" s="2"/>
      <c r="R18" s="21" t="s">
        <v>25</v>
      </c>
      <c r="S18" s="2" t="s">
        <v>24</v>
      </c>
      <c r="V18" s="2"/>
      <c r="W18" s="2"/>
      <c r="X18" s="2"/>
      <c r="AA18" s="13">
        <f t="shared" si="10"/>
        <v>528830223.23999995</v>
      </c>
      <c r="AB18" s="13">
        <f t="shared" si="11"/>
        <v>177929032.69</v>
      </c>
      <c r="AC18" s="13">
        <f t="shared" si="12"/>
        <v>105166.05</v>
      </c>
      <c r="AE18" t="str">
        <f t="shared" si="2"/>
        <v>C TR104 528830.22324 177929.03269 105.16605 * * *</v>
      </c>
      <c r="AF18" t="str">
        <f t="shared" si="3"/>
        <v>C TR104 528830.22324 177929.03269 * *</v>
      </c>
      <c r="AJ18" s="1"/>
      <c r="AK18" s="1"/>
    </row>
    <row r="19" spans="1:37" x14ac:dyDescent="0.25">
      <c r="A19"/>
      <c r="H19" s="2"/>
      <c r="J19" s="30">
        <f t="shared" si="4"/>
        <v>0</v>
      </c>
      <c r="K19" s="30">
        <f t="shared" si="5"/>
        <v>0</v>
      </c>
      <c r="M19" s="18">
        <f t="shared" si="6"/>
        <v>0</v>
      </c>
      <c r="N19" s="19">
        <f t="shared" si="7"/>
        <v>0</v>
      </c>
      <c r="O19" s="19">
        <f t="shared" si="8"/>
        <v>0</v>
      </c>
      <c r="P19" s="19">
        <f t="shared" si="9"/>
        <v>100</v>
      </c>
      <c r="Q19" s="2"/>
      <c r="R19" s="21" t="s">
        <v>25</v>
      </c>
      <c r="S19" s="2" t="s">
        <v>24</v>
      </c>
      <c r="V19" s="2"/>
      <c r="W19" s="2"/>
      <c r="X19" s="2"/>
      <c r="AA19" s="13">
        <f t="shared" si="10"/>
        <v>0</v>
      </c>
      <c r="AB19" s="13">
        <f t="shared" si="11"/>
        <v>0</v>
      </c>
      <c r="AC19" s="13">
        <f t="shared" si="12"/>
        <v>100000</v>
      </c>
      <c r="AE19" t="str">
        <f t="shared" si="2"/>
        <v>C 0 0 0 100 * * *</v>
      </c>
      <c r="AF19" t="str">
        <f t="shared" si="3"/>
        <v>C 0 0 0 * *</v>
      </c>
      <c r="AG19" s="20"/>
      <c r="AH19" s="20"/>
      <c r="AJ19" s="1"/>
      <c r="AK19" s="1"/>
    </row>
    <row r="20" spans="1:37" x14ac:dyDescent="0.25">
      <c r="A20"/>
      <c r="J20" s="30">
        <f t="shared" si="4"/>
        <v>0</v>
      </c>
      <c r="K20" s="30">
        <f t="shared" si="5"/>
        <v>0</v>
      </c>
      <c r="M20" s="18">
        <f t="shared" si="6"/>
        <v>0</v>
      </c>
      <c r="N20" s="19">
        <f t="shared" si="7"/>
        <v>0</v>
      </c>
      <c r="O20" s="19">
        <f t="shared" si="8"/>
        <v>0</v>
      </c>
      <c r="P20" s="19">
        <f t="shared" si="9"/>
        <v>100</v>
      </c>
      <c r="Q20" s="2"/>
      <c r="R20" s="21" t="s">
        <v>25</v>
      </c>
      <c r="S20" s="2" t="s">
        <v>24</v>
      </c>
      <c r="V20" s="2"/>
      <c r="W20" s="2"/>
      <c r="X20" s="2"/>
      <c r="Y20" s="26"/>
      <c r="AA20" s="13">
        <f t="shared" si="10"/>
        <v>0</v>
      </c>
      <c r="AB20" s="13">
        <f t="shared" si="11"/>
        <v>0</v>
      </c>
      <c r="AC20" s="13">
        <f t="shared" si="12"/>
        <v>100000</v>
      </c>
      <c r="AE20" t="str">
        <f t="shared" si="2"/>
        <v>C 0 0 0 100 * * *</v>
      </c>
      <c r="AF20" t="str">
        <f t="shared" si="3"/>
        <v>C 0 0 0 * *</v>
      </c>
      <c r="AJ20" s="1"/>
      <c r="AK20" s="1"/>
    </row>
    <row r="21" spans="1:37" x14ac:dyDescent="0.25">
      <c r="A21"/>
      <c r="J21" s="30">
        <f t="shared" si="4"/>
        <v>0</v>
      </c>
      <c r="K21" s="30">
        <f t="shared" si="5"/>
        <v>0</v>
      </c>
      <c r="M21" s="18">
        <f t="shared" si="6"/>
        <v>0</v>
      </c>
      <c r="N21" s="19">
        <f t="shared" si="7"/>
        <v>0</v>
      </c>
      <c r="O21" s="19">
        <f t="shared" si="8"/>
        <v>0</v>
      </c>
      <c r="P21" s="19">
        <f t="shared" si="9"/>
        <v>100</v>
      </c>
      <c r="Q21" s="2"/>
      <c r="R21" s="21" t="s">
        <v>25</v>
      </c>
      <c r="S21" s="2" t="s">
        <v>24</v>
      </c>
      <c r="V21" s="2"/>
      <c r="W21" s="2"/>
      <c r="X21" s="2"/>
      <c r="Y21" s="26"/>
      <c r="AA21" s="13">
        <f t="shared" si="10"/>
        <v>0</v>
      </c>
      <c r="AB21" s="13">
        <f t="shared" si="11"/>
        <v>0</v>
      </c>
      <c r="AC21" s="13">
        <f t="shared" si="12"/>
        <v>100000</v>
      </c>
      <c r="AE21" t="str">
        <f t="shared" si="2"/>
        <v>C 0 0 0 100 * * *</v>
      </c>
      <c r="AF21" t="str">
        <f t="shared" si="3"/>
        <v>C 0 0 0 * *</v>
      </c>
      <c r="AJ21" s="1"/>
      <c r="AK21" s="1"/>
    </row>
    <row r="22" spans="1:37" x14ac:dyDescent="0.25">
      <c r="A22"/>
      <c r="J22" s="30">
        <f t="shared" si="4"/>
        <v>0</v>
      </c>
      <c r="K22" s="30">
        <f t="shared" si="5"/>
        <v>0</v>
      </c>
      <c r="M22" s="18">
        <f t="shared" si="6"/>
        <v>0</v>
      </c>
      <c r="N22" s="19">
        <f t="shared" si="7"/>
        <v>0</v>
      </c>
      <c r="O22" s="19">
        <f t="shared" si="8"/>
        <v>0</v>
      </c>
      <c r="P22" s="19">
        <f t="shared" si="9"/>
        <v>100</v>
      </c>
      <c r="Q22" s="2"/>
      <c r="R22" s="21" t="s">
        <v>25</v>
      </c>
      <c r="S22" s="2" t="s">
        <v>24</v>
      </c>
      <c r="V22" s="2"/>
      <c r="W22" s="2"/>
      <c r="X22" s="2"/>
      <c r="Y22" s="24"/>
      <c r="AA22" s="13">
        <f t="shared" si="10"/>
        <v>0</v>
      </c>
      <c r="AB22" s="13">
        <f t="shared" si="11"/>
        <v>0</v>
      </c>
      <c r="AC22" s="13">
        <f t="shared" si="12"/>
        <v>100000</v>
      </c>
      <c r="AE22" t="str">
        <f t="shared" si="2"/>
        <v>C 0 0 0 100 * * *</v>
      </c>
      <c r="AF22" t="str">
        <f t="shared" si="3"/>
        <v>C 0 0 0 * *</v>
      </c>
      <c r="AG22" s="20"/>
      <c r="AH22" s="20"/>
      <c r="AJ22" s="1"/>
      <c r="AK22" s="1"/>
    </row>
    <row r="23" spans="1:37" x14ac:dyDescent="0.25">
      <c r="H23" s="2"/>
      <c r="J23" s="30">
        <f t="shared" si="4"/>
        <v>0</v>
      </c>
      <c r="K23" s="30">
        <f t="shared" si="5"/>
        <v>0</v>
      </c>
      <c r="M23" s="18">
        <f t="shared" si="6"/>
        <v>0</v>
      </c>
      <c r="N23" s="19">
        <f t="shared" si="7"/>
        <v>0</v>
      </c>
      <c r="O23" s="19">
        <f t="shared" si="8"/>
        <v>0</v>
      </c>
      <c r="P23" s="19">
        <f t="shared" si="9"/>
        <v>100</v>
      </c>
      <c r="Q23" s="2"/>
      <c r="R23" s="21" t="s">
        <v>25</v>
      </c>
      <c r="S23" s="2" t="s">
        <v>24</v>
      </c>
      <c r="V23" s="2"/>
      <c r="W23" s="2"/>
      <c r="X23" s="2"/>
      <c r="AA23" s="13">
        <f t="shared" si="10"/>
        <v>0</v>
      </c>
      <c r="AB23" s="13">
        <f t="shared" si="11"/>
        <v>0</v>
      </c>
      <c r="AC23" s="13">
        <f t="shared" si="12"/>
        <v>100000</v>
      </c>
      <c r="AE23" t="str">
        <f t="shared" si="2"/>
        <v>C 0 0 0 100 * * *</v>
      </c>
      <c r="AF23" t="str">
        <f t="shared" si="3"/>
        <v>C 0 0 0 * *</v>
      </c>
      <c r="AJ23" s="1"/>
      <c r="AK23" s="1"/>
    </row>
    <row r="24" spans="1:37" x14ac:dyDescent="0.25">
      <c r="E24" s="2"/>
      <c r="H24" s="2"/>
      <c r="J24" s="30">
        <f t="shared" si="4"/>
        <v>0</v>
      </c>
      <c r="K24" s="30">
        <f t="shared" si="5"/>
        <v>0</v>
      </c>
      <c r="M24" s="18">
        <f t="shared" si="6"/>
        <v>0</v>
      </c>
      <c r="N24" s="19">
        <f t="shared" si="7"/>
        <v>0</v>
      </c>
      <c r="O24" s="19">
        <f t="shared" si="8"/>
        <v>0</v>
      </c>
      <c r="P24" s="19">
        <f t="shared" si="9"/>
        <v>100</v>
      </c>
      <c r="Q24" s="2"/>
      <c r="R24" s="21" t="s">
        <v>25</v>
      </c>
      <c r="S24" s="2" t="s">
        <v>24</v>
      </c>
      <c r="V24" s="2"/>
      <c r="W24" s="2"/>
      <c r="X24" s="2"/>
      <c r="Y24" s="24"/>
      <c r="AA24" s="13">
        <f t="shared" si="10"/>
        <v>0</v>
      </c>
      <c r="AB24" s="13">
        <f t="shared" si="11"/>
        <v>0</v>
      </c>
      <c r="AC24" s="13">
        <f t="shared" si="12"/>
        <v>100000</v>
      </c>
      <c r="AE24" t="str">
        <f t="shared" si="2"/>
        <v>C 0 0 0 100 * * *</v>
      </c>
      <c r="AF24" t="str">
        <f t="shared" si="3"/>
        <v>C 0 0 0 * *</v>
      </c>
      <c r="AG24" s="20"/>
      <c r="AH24" s="20"/>
      <c r="AJ24" s="1"/>
      <c r="AK24" s="1"/>
    </row>
    <row r="25" spans="1:37" x14ac:dyDescent="0.25">
      <c r="E25" s="2"/>
      <c r="H25" s="2"/>
      <c r="J25" s="30">
        <f t="shared" si="4"/>
        <v>0</v>
      </c>
      <c r="K25" s="30">
        <f t="shared" si="5"/>
        <v>0</v>
      </c>
      <c r="M25" s="18">
        <f t="shared" si="6"/>
        <v>0</v>
      </c>
      <c r="N25" s="19">
        <f t="shared" si="7"/>
        <v>0</v>
      </c>
      <c r="O25" s="19">
        <f t="shared" si="8"/>
        <v>0</v>
      </c>
      <c r="P25" s="19">
        <f t="shared" si="9"/>
        <v>100</v>
      </c>
      <c r="Q25" s="2"/>
      <c r="R25" s="21" t="s">
        <v>25</v>
      </c>
      <c r="S25" s="2" t="s">
        <v>24</v>
      </c>
      <c r="V25" s="2"/>
      <c r="W25" s="2"/>
      <c r="X25" s="2"/>
      <c r="Y25" s="24"/>
      <c r="AA25" s="13">
        <f t="shared" si="10"/>
        <v>0</v>
      </c>
      <c r="AB25" s="13">
        <f t="shared" si="11"/>
        <v>0</v>
      </c>
      <c r="AC25" s="13">
        <f t="shared" si="12"/>
        <v>100000</v>
      </c>
      <c r="AE25" t="str">
        <f t="shared" si="2"/>
        <v>C 0 0 0 100 * * *</v>
      </c>
      <c r="AF25" t="str">
        <f t="shared" si="3"/>
        <v>C 0 0 0 * *</v>
      </c>
      <c r="AI25" s="2"/>
      <c r="AJ25" s="1"/>
      <c r="AK25" s="1"/>
    </row>
    <row r="26" spans="1:37" x14ac:dyDescent="0.25">
      <c r="E26" s="2"/>
      <c r="H26" s="2"/>
      <c r="J26" s="30">
        <f t="shared" si="4"/>
        <v>0</v>
      </c>
      <c r="K26" s="30">
        <f t="shared" si="5"/>
        <v>0</v>
      </c>
      <c r="M26" s="18">
        <f t="shared" si="6"/>
        <v>0</v>
      </c>
      <c r="N26" s="19">
        <f t="shared" si="7"/>
        <v>0</v>
      </c>
      <c r="O26" s="19">
        <f t="shared" si="8"/>
        <v>0</v>
      </c>
      <c r="P26" s="19">
        <f t="shared" si="9"/>
        <v>100</v>
      </c>
      <c r="Q26" s="2"/>
      <c r="R26" s="21" t="s">
        <v>25</v>
      </c>
      <c r="S26" s="2" t="s">
        <v>24</v>
      </c>
      <c r="V26" s="2"/>
      <c r="W26" s="2"/>
      <c r="X26" s="2"/>
      <c r="AA26" s="13">
        <f t="shared" si="10"/>
        <v>0</v>
      </c>
      <c r="AB26" s="13">
        <f t="shared" si="11"/>
        <v>0</v>
      </c>
      <c r="AC26" s="13">
        <f t="shared" si="12"/>
        <v>100000</v>
      </c>
      <c r="AE26" t="str">
        <f t="shared" si="2"/>
        <v>C 0 0 0 100 * * *</v>
      </c>
      <c r="AF26" t="str">
        <f t="shared" si="3"/>
        <v>C 0 0 0 * *</v>
      </c>
      <c r="AG26" s="20"/>
      <c r="AH26" s="20"/>
      <c r="AJ26" s="1"/>
      <c r="AK26" s="1"/>
    </row>
    <row r="27" spans="1:37" ht="15" customHeight="1" x14ac:dyDescent="0.25">
      <c r="E27" s="2"/>
      <c r="H27" s="2"/>
      <c r="J27" s="30">
        <f t="shared" si="4"/>
        <v>0</v>
      </c>
      <c r="K27" s="30">
        <f t="shared" si="5"/>
        <v>0</v>
      </c>
      <c r="M27" s="18">
        <f t="shared" si="6"/>
        <v>0</v>
      </c>
      <c r="N27" s="19">
        <f t="shared" si="7"/>
        <v>0</v>
      </c>
      <c r="O27" s="19">
        <f t="shared" si="8"/>
        <v>0</v>
      </c>
      <c r="P27" s="19">
        <f t="shared" si="9"/>
        <v>100</v>
      </c>
      <c r="Q27" s="2"/>
      <c r="R27" s="21" t="s">
        <v>25</v>
      </c>
      <c r="S27" s="2" t="s">
        <v>24</v>
      </c>
      <c r="V27" s="2"/>
      <c r="W27" s="2"/>
      <c r="X27" s="2"/>
      <c r="AA27" s="13">
        <f t="shared" si="10"/>
        <v>0</v>
      </c>
      <c r="AB27" s="13">
        <f t="shared" si="11"/>
        <v>0</v>
      </c>
      <c r="AC27" s="13">
        <f t="shared" si="12"/>
        <v>100000</v>
      </c>
      <c r="AE27" t="str">
        <f t="shared" si="2"/>
        <v>C 0 0 0 100 * * *</v>
      </c>
      <c r="AF27" t="str">
        <f t="shared" si="3"/>
        <v>C 0 0 0 * *</v>
      </c>
      <c r="AJ27" s="1"/>
      <c r="AK27" s="1"/>
    </row>
    <row r="28" spans="1:37" ht="15" customHeight="1" x14ac:dyDescent="0.25">
      <c r="H28" s="2"/>
      <c r="J28" s="30">
        <f t="shared" si="4"/>
        <v>0</v>
      </c>
      <c r="K28" s="30">
        <f t="shared" si="5"/>
        <v>0</v>
      </c>
      <c r="M28" s="18">
        <f t="shared" si="6"/>
        <v>0</v>
      </c>
      <c r="N28" s="19">
        <f t="shared" si="7"/>
        <v>0</v>
      </c>
      <c r="O28" s="19">
        <f t="shared" si="8"/>
        <v>0</v>
      </c>
      <c r="P28" s="19">
        <f t="shared" si="9"/>
        <v>100</v>
      </c>
      <c r="Q28" s="2"/>
      <c r="R28" s="21" t="s">
        <v>25</v>
      </c>
      <c r="S28" s="2" t="s">
        <v>24</v>
      </c>
      <c r="V28" s="2"/>
      <c r="W28" s="2"/>
      <c r="X28" s="2"/>
      <c r="AA28" s="13">
        <f t="shared" si="10"/>
        <v>0</v>
      </c>
      <c r="AB28" s="13">
        <f t="shared" si="11"/>
        <v>0</v>
      </c>
      <c r="AC28" s="13">
        <f t="shared" si="12"/>
        <v>100000</v>
      </c>
      <c r="AE28" t="str">
        <f t="shared" si="2"/>
        <v>C 0 0 0 100 * * *</v>
      </c>
      <c r="AF28" t="str">
        <f t="shared" si="3"/>
        <v>C 0 0 0 * *</v>
      </c>
      <c r="AJ28" s="1"/>
      <c r="AK28" s="1"/>
    </row>
    <row r="29" spans="1:37" ht="15" customHeight="1" x14ac:dyDescent="0.25">
      <c r="H29" s="2"/>
      <c r="J29" s="30">
        <f t="shared" si="4"/>
        <v>0</v>
      </c>
      <c r="K29" s="30">
        <f t="shared" si="5"/>
        <v>0</v>
      </c>
      <c r="M29" s="18">
        <f t="shared" si="6"/>
        <v>0</v>
      </c>
      <c r="N29" s="19">
        <f t="shared" si="7"/>
        <v>0</v>
      </c>
      <c r="O29" s="19">
        <f t="shared" si="8"/>
        <v>0</v>
      </c>
      <c r="P29" s="19">
        <f t="shared" si="9"/>
        <v>100</v>
      </c>
      <c r="Q29" s="2"/>
      <c r="R29" s="21" t="s">
        <v>25</v>
      </c>
      <c r="S29" s="2" t="s">
        <v>24</v>
      </c>
      <c r="V29" s="2"/>
      <c r="W29" s="2"/>
      <c r="X29" s="2"/>
      <c r="AA29" s="13">
        <f t="shared" si="10"/>
        <v>0</v>
      </c>
      <c r="AB29" s="13">
        <f t="shared" si="11"/>
        <v>0</v>
      </c>
      <c r="AC29" s="13">
        <f t="shared" si="12"/>
        <v>100000</v>
      </c>
      <c r="AE29" t="str">
        <f t="shared" si="2"/>
        <v>C 0 0 0 100 * * *</v>
      </c>
      <c r="AF29" t="str">
        <f t="shared" si="3"/>
        <v>C 0 0 0 * *</v>
      </c>
      <c r="AG29" s="20"/>
      <c r="AH29" s="20"/>
      <c r="AJ29" s="1"/>
      <c r="AK29" s="1"/>
    </row>
    <row r="30" spans="1:37" ht="15" customHeight="1" x14ac:dyDescent="0.25">
      <c r="E30" s="2"/>
      <c r="H30" s="2"/>
      <c r="J30" s="30">
        <f t="shared" si="4"/>
        <v>0</v>
      </c>
      <c r="K30" s="30">
        <f t="shared" si="5"/>
        <v>0</v>
      </c>
      <c r="M30" s="18">
        <f t="shared" si="6"/>
        <v>0</v>
      </c>
      <c r="N30" s="19">
        <f t="shared" si="7"/>
        <v>0</v>
      </c>
      <c r="O30" s="19">
        <f t="shared" si="8"/>
        <v>0</v>
      </c>
      <c r="P30" s="19">
        <f t="shared" si="9"/>
        <v>100</v>
      </c>
      <c r="Q30" s="2"/>
      <c r="R30" s="21" t="s">
        <v>25</v>
      </c>
      <c r="S30" s="2" t="s">
        <v>24</v>
      </c>
      <c r="V30" s="2"/>
      <c r="W30" s="2"/>
      <c r="X30" s="2"/>
      <c r="AA30" s="13">
        <f t="shared" si="10"/>
        <v>0</v>
      </c>
      <c r="AB30" s="13">
        <f t="shared" si="11"/>
        <v>0</v>
      </c>
      <c r="AC30" s="13">
        <f t="shared" si="12"/>
        <v>100000</v>
      </c>
      <c r="AE30" t="str">
        <f t="shared" si="2"/>
        <v>C 0 0 0 100 * * *</v>
      </c>
      <c r="AF30" t="str">
        <f t="shared" si="3"/>
        <v>C 0 0 0 * *</v>
      </c>
      <c r="AJ30" s="1"/>
      <c r="AK30" s="1"/>
    </row>
    <row r="31" spans="1:37" ht="15" customHeight="1" x14ac:dyDescent="0.25">
      <c r="E31" s="2"/>
      <c r="H31" s="2"/>
      <c r="J31" s="30">
        <f t="shared" si="4"/>
        <v>0</v>
      </c>
      <c r="K31" s="30">
        <f t="shared" si="5"/>
        <v>0</v>
      </c>
      <c r="M31" s="18">
        <f t="shared" si="6"/>
        <v>0</v>
      </c>
      <c r="N31" s="19">
        <f t="shared" si="7"/>
        <v>0</v>
      </c>
      <c r="O31" s="19">
        <f t="shared" si="8"/>
        <v>0</v>
      </c>
      <c r="P31" s="19">
        <f t="shared" si="9"/>
        <v>100</v>
      </c>
      <c r="Q31" s="2"/>
      <c r="R31" s="21" t="s">
        <v>25</v>
      </c>
      <c r="S31" s="2" t="s">
        <v>24</v>
      </c>
      <c r="V31" s="2"/>
      <c r="W31" s="2"/>
      <c r="X31" s="2"/>
      <c r="AA31" s="13">
        <f t="shared" si="10"/>
        <v>0</v>
      </c>
      <c r="AB31" s="13">
        <f t="shared" si="11"/>
        <v>0</v>
      </c>
      <c r="AC31" s="13">
        <f t="shared" si="12"/>
        <v>100000</v>
      </c>
      <c r="AE31" t="str">
        <f t="shared" si="2"/>
        <v>C 0 0 0 100 * * *</v>
      </c>
      <c r="AF31" t="str">
        <f t="shared" si="3"/>
        <v>C 0 0 0 * *</v>
      </c>
      <c r="AJ31" s="1"/>
      <c r="AK31" s="1"/>
    </row>
    <row r="32" spans="1:37" x14ac:dyDescent="0.25">
      <c r="A32"/>
      <c r="E32" s="28"/>
      <c r="H32" s="2"/>
      <c r="J32" s="30">
        <f t="shared" si="4"/>
        <v>0</v>
      </c>
      <c r="K32" s="30">
        <f t="shared" si="5"/>
        <v>0</v>
      </c>
      <c r="M32" s="18">
        <f t="shared" si="6"/>
        <v>0</v>
      </c>
      <c r="N32" s="19">
        <f t="shared" si="7"/>
        <v>0</v>
      </c>
      <c r="O32" s="19">
        <f t="shared" si="8"/>
        <v>0</v>
      </c>
      <c r="P32" s="19">
        <f t="shared" si="9"/>
        <v>100</v>
      </c>
      <c r="Q32" s="2"/>
      <c r="R32" s="21" t="s">
        <v>25</v>
      </c>
      <c r="S32" s="2" t="s">
        <v>24</v>
      </c>
      <c r="V32" s="2"/>
      <c r="W32" s="2"/>
      <c r="X32" s="2"/>
      <c r="AA32" s="13">
        <f t="shared" si="10"/>
        <v>0</v>
      </c>
      <c r="AB32" s="13">
        <f t="shared" si="11"/>
        <v>0</v>
      </c>
      <c r="AC32" s="13">
        <f t="shared" si="12"/>
        <v>100000</v>
      </c>
      <c r="AE32" t="str">
        <f t="shared" si="2"/>
        <v>C 0 0 0 100 * * *</v>
      </c>
      <c r="AF32" t="str">
        <f t="shared" si="3"/>
        <v>C 0 0 0 * *</v>
      </c>
      <c r="AI32" s="2"/>
      <c r="AJ32" s="1"/>
      <c r="AK32" s="1"/>
    </row>
    <row r="33" spans="1:38" x14ac:dyDescent="0.25">
      <c r="E33" s="28"/>
      <c r="J33" s="30">
        <f t="shared" si="4"/>
        <v>0</v>
      </c>
      <c r="K33" s="30">
        <f t="shared" si="5"/>
        <v>0</v>
      </c>
      <c r="M33" s="18">
        <f t="shared" si="6"/>
        <v>0</v>
      </c>
      <c r="N33" s="19">
        <f t="shared" si="7"/>
        <v>0</v>
      </c>
      <c r="O33" s="19">
        <f t="shared" si="8"/>
        <v>0</v>
      </c>
      <c r="P33" s="19">
        <f t="shared" si="9"/>
        <v>100</v>
      </c>
      <c r="R33" s="21" t="s">
        <v>25</v>
      </c>
      <c r="S33" s="2" t="s">
        <v>24</v>
      </c>
      <c r="V33" s="2"/>
      <c r="W33" s="2"/>
      <c r="X33" s="2"/>
      <c r="Y33" s="27"/>
      <c r="AA33" s="13">
        <f t="shared" si="10"/>
        <v>0</v>
      </c>
      <c r="AB33" s="13">
        <f t="shared" si="11"/>
        <v>0</v>
      </c>
      <c r="AC33" s="13">
        <f t="shared" si="12"/>
        <v>100000</v>
      </c>
      <c r="AE33" t="str">
        <f t="shared" si="2"/>
        <v>C 0 0 0 100 * * *</v>
      </c>
      <c r="AF33" t="str">
        <f t="shared" si="3"/>
        <v>C 0 0 0 * *</v>
      </c>
      <c r="AJ33" s="1"/>
      <c r="AK33" s="1"/>
    </row>
    <row r="34" spans="1:38" x14ac:dyDescent="0.25">
      <c r="E34" s="29"/>
      <c r="J34" s="30">
        <f t="shared" si="4"/>
        <v>0</v>
      </c>
      <c r="K34" s="30">
        <f t="shared" si="5"/>
        <v>0</v>
      </c>
      <c r="M34" s="18">
        <f t="shared" si="6"/>
        <v>0</v>
      </c>
      <c r="N34" s="19">
        <f t="shared" si="7"/>
        <v>0</v>
      </c>
      <c r="O34" s="19">
        <f t="shared" si="8"/>
        <v>0</v>
      </c>
      <c r="P34" s="19">
        <f t="shared" si="9"/>
        <v>100</v>
      </c>
      <c r="R34" s="21" t="s">
        <v>25</v>
      </c>
      <c r="S34" s="2" t="s">
        <v>24</v>
      </c>
      <c r="V34" s="2"/>
      <c r="W34" s="2"/>
      <c r="X34" s="2"/>
      <c r="Y34" s="27"/>
      <c r="AA34" s="13">
        <f t="shared" si="10"/>
        <v>0</v>
      </c>
      <c r="AB34" s="13">
        <f t="shared" si="11"/>
        <v>0</v>
      </c>
      <c r="AC34" s="13">
        <f t="shared" si="12"/>
        <v>100000</v>
      </c>
      <c r="AE34" t="str">
        <f t="shared" si="2"/>
        <v>C 0 0 0 100 * * *</v>
      </c>
      <c r="AF34" t="str">
        <f t="shared" si="3"/>
        <v>C 0 0 0 * *</v>
      </c>
      <c r="AI34" s="2"/>
      <c r="AJ34" s="1"/>
      <c r="AK34" s="1"/>
    </row>
    <row r="35" spans="1:38" x14ac:dyDescent="0.25">
      <c r="E35" s="2"/>
      <c r="J35" s="30">
        <f t="shared" si="4"/>
        <v>0</v>
      </c>
      <c r="K35" s="30">
        <f t="shared" si="5"/>
        <v>0</v>
      </c>
      <c r="M35" s="18">
        <f t="shared" si="6"/>
        <v>0</v>
      </c>
      <c r="N35" s="19">
        <f t="shared" si="7"/>
        <v>0</v>
      </c>
      <c r="O35" s="19">
        <f t="shared" si="8"/>
        <v>0</v>
      </c>
      <c r="P35" s="19">
        <f t="shared" si="9"/>
        <v>100</v>
      </c>
      <c r="R35" s="21" t="s">
        <v>25</v>
      </c>
      <c r="S35" s="2" t="s">
        <v>24</v>
      </c>
      <c r="V35" s="2"/>
      <c r="W35" s="2"/>
      <c r="X35" s="2"/>
      <c r="Y35" s="27"/>
      <c r="AA35" s="13">
        <f t="shared" si="10"/>
        <v>0</v>
      </c>
      <c r="AB35" s="13">
        <f t="shared" si="11"/>
        <v>0</v>
      </c>
      <c r="AC35" s="13">
        <f t="shared" si="12"/>
        <v>100000</v>
      </c>
      <c r="AI35" s="2"/>
      <c r="AJ35" s="1"/>
      <c r="AK35" s="1"/>
    </row>
    <row r="36" spans="1:38" x14ac:dyDescent="0.25">
      <c r="E36" s="2"/>
      <c r="J36" s="30">
        <f t="shared" si="4"/>
        <v>0</v>
      </c>
      <c r="K36" s="30">
        <f t="shared" si="5"/>
        <v>0</v>
      </c>
      <c r="M36" s="18">
        <f t="shared" si="6"/>
        <v>0</v>
      </c>
      <c r="N36" s="19">
        <f t="shared" si="7"/>
        <v>0</v>
      </c>
      <c r="O36" s="19">
        <f t="shared" si="8"/>
        <v>0</v>
      </c>
      <c r="P36" s="19">
        <f t="shared" si="9"/>
        <v>100</v>
      </c>
      <c r="R36" s="21" t="s">
        <v>25</v>
      </c>
      <c r="S36" s="2" t="s">
        <v>24</v>
      </c>
      <c r="V36" s="2"/>
      <c r="W36" s="2"/>
      <c r="X36" s="2"/>
      <c r="Y36" s="27"/>
      <c r="AA36" s="13">
        <f t="shared" si="10"/>
        <v>0</v>
      </c>
      <c r="AB36" s="13">
        <f t="shared" si="11"/>
        <v>0</v>
      </c>
      <c r="AC36" s="13">
        <f t="shared" si="12"/>
        <v>100000</v>
      </c>
      <c r="AI36" s="2"/>
      <c r="AJ36" s="1"/>
      <c r="AK36" s="1"/>
    </row>
    <row r="37" spans="1:38" x14ac:dyDescent="0.25">
      <c r="E37" s="2"/>
      <c r="J37" s="30">
        <f t="shared" si="4"/>
        <v>0</v>
      </c>
      <c r="K37" s="30">
        <f t="shared" si="5"/>
        <v>0</v>
      </c>
      <c r="M37" s="18">
        <f t="shared" si="6"/>
        <v>0</v>
      </c>
      <c r="N37" s="19">
        <f t="shared" si="7"/>
        <v>0</v>
      </c>
      <c r="O37" s="19">
        <f t="shared" si="8"/>
        <v>0</v>
      </c>
      <c r="P37" s="19">
        <f t="shared" si="9"/>
        <v>100</v>
      </c>
      <c r="R37" s="21" t="s">
        <v>25</v>
      </c>
      <c r="S37" s="2" t="s">
        <v>24</v>
      </c>
      <c r="V37" s="2"/>
      <c r="W37" s="2"/>
      <c r="X37" s="2"/>
      <c r="Y37" s="27"/>
      <c r="AA37" s="13">
        <f t="shared" si="10"/>
        <v>0</v>
      </c>
      <c r="AB37" s="13">
        <f t="shared" si="11"/>
        <v>0</v>
      </c>
      <c r="AC37" s="13">
        <f t="shared" si="12"/>
        <v>100000</v>
      </c>
      <c r="AI37" s="2"/>
      <c r="AJ37" s="1"/>
      <c r="AK37" s="1"/>
    </row>
    <row r="38" spans="1:38" s="3" customFormat="1" x14ac:dyDescent="0.25">
      <c r="A38" s="2"/>
      <c r="B38" s="1"/>
      <c r="D38"/>
      <c r="E38"/>
      <c r="F38" s="2"/>
      <c r="G38" s="2"/>
      <c r="H38" s="1"/>
      <c r="I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s="3" customFormat="1" x14ac:dyDescent="0.25">
      <c r="A39" s="2"/>
      <c r="B39" s="1"/>
      <c r="C39"/>
      <c r="D39"/>
      <c r="E39" s="2"/>
      <c r="F39" s="2"/>
      <c r="G39" s="2"/>
      <c r="H39" s="1"/>
      <c r="I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s="3" customFormat="1" x14ac:dyDescent="0.25">
      <c r="A40" s="2"/>
      <c r="B40" s="1"/>
      <c r="C40"/>
      <c r="D40"/>
      <c r="F40" s="2"/>
      <c r="G40" s="2"/>
      <c r="H40" s="1"/>
      <c r="I40" s="1"/>
      <c r="J40" s="2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s="3" customFormat="1" x14ac:dyDescent="0.25">
      <c r="A41"/>
      <c r="B41"/>
      <c r="C41"/>
      <c r="D41"/>
      <c r="E41"/>
      <c r="F41" s="2"/>
      <c r="G41" s="2"/>
      <c r="H41" s="1"/>
      <c r="I41" s="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s="3" customFormat="1" x14ac:dyDescent="0.25">
      <c r="A42"/>
      <c r="B42"/>
      <c r="C42"/>
      <c r="D42"/>
      <c r="E42"/>
      <c r="F42" s="2"/>
      <c r="G42" s="2"/>
      <c r="H42" s="1"/>
      <c r="I42" s="1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s="3" customFormat="1" x14ac:dyDescent="0.25">
      <c r="A43"/>
      <c r="B43"/>
      <c r="C43"/>
      <c r="D43"/>
      <c r="E43" s="2"/>
      <c r="F43" s="2"/>
      <c r="G43" s="2"/>
      <c r="H43" s="1"/>
      <c r="I43" s="1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s="3" customFormat="1" x14ac:dyDescent="0.25">
      <c r="A44" s="2"/>
      <c r="B44" s="1"/>
      <c r="C44" s="2"/>
      <c r="D44"/>
      <c r="E44" s="2"/>
      <c r="F44" s="2"/>
      <c r="G44" s="2"/>
      <c r="H44" s="1"/>
      <c r="I44" s="1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s="3" customFormat="1" x14ac:dyDescent="0.25">
      <c r="A45" s="2"/>
      <c r="B45" s="1"/>
      <c r="C45" s="2"/>
      <c r="D45"/>
      <c r="E45" s="2"/>
      <c r="F45" s="2"/>
      <c r="G45" s="2"/>
      <c r="H45" s="1"/>
      <c r="I45" s="1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s="3" customFormat="1" x14ac:dyDescent="0.25">
      <c r="A46" s="2"/>
      <c r="B46" s="1"/>
      <c r="C46"/>
      <c r="D46"/>
      <c r="E46" s="2"/>
      <c r="F46" s="2"/>
      <c r="G46" s="2"/>
      <c r="H46" s="1"/>
      <c r="I46" s="1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s="3" customFormat="1" x14ac:dyDescent="0.25">
      <c r="A47" s="2"/>
      <c r="B47" s="1"/>
      <c r="C47"/>
      <c r="D47"/>
      <c r="E47" s="2"/>
      <c r="F47" s="2"/>
      <c r="G47" s="2"/>
      <c r="H47" s="1"/>
      <c r="I47" s="1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s="3" customFormat="1" x14ac:dyDescent="0.25">
      <c r="A48" s="2"/>
      <c r="B48" s="1"/>
      <c r="C48"/>
      <c r="D48"/>
      <c r="E48"/>
      <c r="F48" s="2"/>
      <c r="G48" s="2"/>
      <c r="H48" s="1"/>
      <c r="I48" s="1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s="3" customFormat="1" x14ac:dyDescent="0.25">
      <c r="A49" s="2"/>
      <c r="B49" s="1"/>
      <c r="C49"/>
      <c r="D49"/>
      <c r="E49"/>
      <c r="F49" s="2"/>
      <c r="G49" s="2"/>
      <c r="H49" s="1"/>
      <c r="I49" s="1"/>
      <c r="J49" s="2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s="3" customFormat="1" x14ac:dyDescent="0.25">
      <c r="A50" s="2"/>
      <c r="B50" s="1"/>
      <c r="C50"/>
      <c r="D50"/>
      <c r="E50"/>
      <c r="F50" s="2"/>
      <c r="G50" s="2"/>
      <c r="H50" s="1"/>
      <c r="I50" s="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25">
      <c r="B51" s="1"/>
      <c r="C51"/>
    </row>
    <row r="52" spans="1:38" x14ac:dyDescent="0.25">
      <c r="B52" s="1"/>
      <c r="C52"/>
      <c r="J52"/>
    </row>
    <row r="53" spans="1:38" x14ac:dyDescent="0.25">
      <c r="B53" s="1"/>
      <c r="J53"/>
    </row>
    <row r="54" spans="1:38" x14ac:dyDescent="0.25">
      <c r="B54" s="1"/>
    </row>
    <row r="55" spans="1:38" x14ac:dyDescent="0.25">
      <c r="B55" s="1"/>
      <c r="E55" s="2"/>
      <c r="I55"/>
      <c r="J55" s="2"/>
    </row>
    <row r="56" spans="1:38" x14ac:dyDescent="0.25">
      <c r="B56" s="1"/>
      <c r="E56" s="2"/>
    </row>
    <row r="57" spans="1:38" x14ac:dyDescent="0.25">
      <c r="B57" s="1"/>
      <c r="E57" s="2"/>
    </row>
    <row r="58" spans="1:38" x14ac:dyDescent="0.25">
      <c r="B58" s="1"/>
      <c r="E58" s="2"/>
    </row>
    <row r="59" spans="1:38" x14ac:dyDescent="0.25">
      <c r="B59" s="1"/>
      <c r="E59" s="2"/>
    </row>
    <row r="60" spans="1:38" x14ac:dyDescent="0.25">
      <c r="B60" s="1"/>
      <c r="E60" s="2"/>
      <c r="J60" s="2"/>
    </row>
    <row r="61" spans="1:38" s="3" customFormat="1" x14ac:dyDescent="0.25">
      <c r="A61" s="2"/>
      <c r="B61" s="1"/>
      <c r="C61" s="2"/>
      <c r="D61"/>
      <c r="E61" s="2"/>
      <c r="F61" s="2"/>
      <c r="G61" s="2"/>
      <c r="H61" s="1"/>
      <c r="I61" s="1"/>
      <c r="J61" s="2"/>
      <c r="L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s="3" customFormat="1" x14ac:dyDescent="0.25">
      <c r="D62"/>
      <c r="E62" s="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s="3" customFormat="1" x14ac:dyDescent="0.25">
      <c r="D63"/>
      <c r="E63" s="2"/>
      <c r="F63" s="2"/>
      <c r="G63" s="2"/>
      <c r="H63" s="1"/>
      <c r="I63" s="1"/>
      <c r="J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s="3" customFormat="1" x14ac:dyDescent="0.25">
      <c r="D64"/>
      <c r="E64"/>
      <c r="F64" s="2"/>
      <c r="G64" s="2"/>
      <c r="H64" s="1"/>
      <c r="I64" s="1"/>
      <c r="J64"/>
      <c r="L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s="3" customFormat="1" x14ac:dyDescent="0.25">
      <c r="A65" s="2"/>
      <c r="B65" s="1"/>
      <c r="C65" s="2"/>
      <c r="D65"/>
      <c r="E65" s="2"/>
      <c r="F65" s="2"/>
      <c r="G65" s="2"/>
      <c r="H65" s="1"/>
      <c r="I65" s="1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s="3" customFormat="1" x14ac:dyDescent="0.25">
      <c r="A66" s="2"/>
      <c r="B66" s="1"/>
      <c r="C66" s="2"/>
      <c r="D66"/>
      <c r="E66" s="2"/>
      <c r="F66" s="2"/>
      <c r="G66" s="2"/>
      <c r="H66" s="1"/>
      <c r="I66" s="1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s="3" customFormat="1" x14ac:dyDescent="0.25">
      <c r="A67" s="2"/>
      <c r="B67" s="1"/>
      <c r="C67" s="2"/>
      <c r="D67"/>
      <c r="E67" s="2"/>
      <c r="F67" s="2"/>
      <c r="G67" s="2"/>
      <c r="H67" s="1"/>
      <c r="I67" s="1"/>
      <c r="J67" s="2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s="3" customFormat="1" x14ac:dyDescent="0.25">
      <c r="A68" s="2"/>
      <c r="B68" s="1"/>
      <c r="C68" s="2"/>
      <c r="D68"/>
      <c r="E68" s="2"/>
      <c r="F68" s="2"/>
      <c r="G68" s="2"/>
      <c r="H68" s="1"/>
      <c r="I68" s="1"/>
      <c r="J68" s="2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s="3" customFormat="1" x14ac:dyDescent="0.25">
      <c r="A69" s="2"/>
      <c r="B69" s="1"/>
      <c r="C69" s="2"/>
      <c r="D69"/>
      <c r="E69" s="2"/>
      <c r="F69" s="2"/>
      <c r="G69" s="2"/>
      <c r="H69" s="1"/>
      <c r="I69" s="1"/>
      <c r="J69" s="2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s="3" customFormat="1" x14ac:dyDescent="0.25">
      <c r="A70" s="2"/>
      <c r="B70" s="1"/>
      <c r="C70" s="2"/>
      <c r="D70"/>
      <c r="E70" s="2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s="3" customFormat="1" x14ac:dyDescent="0.25">
      <c r="A71" s="2"/>
      <c r="B71" s="2"/>
      <c r="C71" s="2"/>
      <c r="D71"/>
      <c r="E71" s="2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s="3" customFormat="1" x14ac:dyDescent="0.25">
      <c r="A72" s="2"/>
      <c r="B72" s="2"/>
      <c r="C72" s="2"/>
      <c r="D72"/>
      <c r="E72" s="2"/>
      <c r="L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s="3" customFormat="1" x14ac:dyDescent="0.25">
      <c r="A73" s="2"/>
      <c r="B73" s="2"/>
      <c r="C73" s="2"/>
      <c r="D73"/>
      <c r="E73" s="2"/>
      <c r="J73"/>
      <c r="L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s="3" customFormat="1" x14ac:dyDescent="0.25">
      <c r="A74" s="2"/>
      <c r="B74" s="2"/>
      <c r="C74" s="2"/>
      <c r="D74"/>
      <c r="E74" s="2"/>
      <c r="F74" s="2"/>
      <c r="G74" s="2"/>
      <c r="H74" s="1"/>
      <c r="I74" s="1"/>
      <c r="J74" s="2"/>
      <c r="L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s="3" customFormat="1" x14ac:dyDescent="0.25">
      <c r="A75" s="2"/>
      <c r="B75" s="2"/>
      <c r="C75" s="2"/>
      <c r="D75"/>
      <c r="E75" s="2"/>
      <c r="F75" s="2"/>
      <c r="G75" s="2"/>
      <c r="H75" s="1"/>
      <c r="I75" s="1"/>
      <c r="J75" s="2"/>
      <c r="L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s="3" customFormat="1" x14ac:dyDescent="0.25">
      <c r="A76" s="2"/>
      <c r="B76" s="2"/>
      <c r="C76" s="2"/>
      <c r="D76"/>
      <c r="E76" s="2"/>
      <c r="F76" s="2"/>
      <c r="G76" s="2"/>
      <c r="H76" s="1"/>
      <c r="I76" s="1"/>
      <c r="J76" s="2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s="3" customFormat="1" x14ac:dyDescent="0.25">
      <c r="A77" s="2"/>
      <c r="B77" s="2"/>
      <c r="C77" s="2"/>
      <c r="D77"/>
      <c r="E77" s="2"/>
      <c r="F77" s="2"/>
      <c r="G77" s="2"/>
      <c r="H77" s="1"/>
      <c r="I77" s="1"/>
      <c r="J77" s="2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s="3" customFormat="1" x14ac:dyDescent="0.25">
      <c r="A78" s="2"/>
      <c r="B78" s="2"/>
      <c r="C78" s="2"/>
      <c r="D78"/>
      <c r="E78" s="2"/>
      <c r="F78" s="2"/>
      <c r="G78" s="2"/>
      <c r="H78" s="1"/>
      <c r="I78" s="1"/>
      <c r="J78" s="2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s="3" customFormat="1" x14ac:dyDescent="0.25">
      <c r="A79" s="2"/>
      <c r="B79" s="2"/>
      <c r="C79" s="2"/>
      <c r="D79"/>
      <c r="E79" s="2"/>
      <c r="F79" s="2"/>
      <c r="G79" s="2"/>
      <c r="H79" s="1"/>
      <c r="I79" s="1"/>
      <c r="J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s="3" customFormat="1" x14ac:dyDescent="0.25">
      <c r="A80" s="2"/>
      <c r="B80" s="2"/>
      <c r="C80" s="2"/>
      <c r="D80"/>
      <c r="E80" s="2"/>
      <c r="F80" s="2"/>
      <c r="G80" s="2"/>
      <c r="H80" s="1"/>
      <c r="I80" s="1"/>
      <c r="J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s="3" customFormat="1" x14ac:dyDescent="0.25">
      <c r="A81" s="2"/>
      <c r="B81" s="2"/>
      <c r="C81" s="2"/>
      <c r="D81"/>
      <c r="E81" s="2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s="3" customFormat="1" x14ac:dyDescent="0.25">
      <c r="A82" s="2"/>
      <c r="B82" s="2"/>
      <c r="C82" s="2"/>
      <c r="D82"/>
      <c r="E82" s="2"/>
      <c r="J82" s="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s="3" customFormat="1" x14ac:dyDescent="0.25">
      <c r="A83" s="2"/>
      <c r="B83" s="2"/>
      <c r="C83" s="2"/>
      <c r="D83"/>
      <c r="E83" s="2"/>
      <c r="J83" s="2"/>
      <c r="L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s="3" customFormat="1" x14ac:dyDescent="0.25">
      <c r="A84" s="2"/>
      <c r="B84" s="2"/>
      <c r="C84" s="2"/>
      <c r="D84"/>
      <c r="E84" s="2"/>
      <c r="F84" s="2"/>
      <c r="G84" s="2"/>
      <c r="H84" s="1"/>
      <c r="I84" s="1"/>
      <c r="J84" s="2"/>
      <c r="L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s="3" customFormat="1" x14ac:dyDescent="0.25">
      <c r="A85" s="2"/>
      <c r="B85" s="2"/>
      <c r="C85" s="2"/>
      <c r="D85"/>
      <c r="E85" s="2"/>
      <c r="F85" s="2"/>
      <c r="G85" s="2"/>
      <c r="H85" s="1"/>
      <c r="I85" s="1"/>
      <c r="J85" s="2"/>
      <c r="L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s="3" customFormat="1" x14ac:dyDescent="0.25">
      <c r="A86" s="2"/>
      <c r="B86" s="2"/>
      <c r="C86" s="2"/>
      <c r="D86"/>
      <c r="E86" s="2"/>
      <c r="J86" s="2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s="3" customFormat="1" x14ac:dyDescent="0.25">
      <c r="A87" s="2"/>
      <c r="B87" s="2"/>
      <c r="C87" s="2"/>
      <c r="D87"/>
      <c r="E87" s="2"/>
      <c r="H87" s="1"/>
      <c r="I87" s="1"/>
      <c r="J87" s="2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s="3" customFormat="1" x14ac:dyDescent="0.25">
      <c r="A88" s="2"/>
      <c r="B88" s="2"/>
      <c r="C88" s="2"/>
      <c r="D88"/>
      <c r="E88" s="2"/>
      <c r="F88" s="2"/>
      <c r="G88" s="2"/>
      <c r="H88" s="1"/>
      <c r="I88" s="1"/>
      <c r="J88" s="2"/>
      <c r="L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s="3" customFormat="1" x14ac:dyDescent="0.25">
      <c r="A89" s="2"/>
      <c r="B89" s="2"/>
      <c r="C89" s="2"/>
      <c r="D89"/>
      <c r="E89" s="2"/>
      <c r="H89" s="1"/>
      <c r="I89" s="1"/>
      <c r="J89" s="2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s="3" customFormat="1" x14ac:dyDescent="0.25">
      <c r="A90" s="2"/>
      <c r="B90" s="2"/>
      <c r="C90" s="2"/>
      <c r="D90"/>
      <c r="E90" s="2"/>
      <c r="F90" s="2"/>
      <c r="G90" s="2"/>
      <c r="H90" s="1"/>
      <c r="I90" s="1"/>
      <c r="J90" s="2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25">
      <c r="E91" s="2"/>
      <c r="J91" s="2"/>
    </row>
    <row r="92" spans="1:38" x14ac:dyDescent="0.25">
      <c r="E92" s="2"/>
      <c r="J92" s="2"/>
    </row>
    <row r="93" spans="1:38" x14ac:dyDescent="0.25">
      <c r="E93" s="2"/>
      <c r="F93"/>
      <c r="G93"/>
      <c r="J93" s="2"/>
    </row>
    <row r="94" spans="1:38" x14ac:dyDescent="0.25">
      <c r="J94"/>
    </row>
    <row r="95" spans="1:38" x14ac:dyDescent="0.25">
      <c r="J95"/>
    </row>
    <row r="96" spans="1:38" x14ac:dyDescent="0.25">
      <c r="J96" s="2"/>
    </row>
    <row r="97" spans="10:10" x14ac:dyDescent="0.25">
      <c r="J97"/>
    </row>
    <row r="98" spans="10:10" x14ac:dyDescent="0.25">
      <c r="J98"/>
    </row>
  </sheetData>
  <sortState xmlns:xlrd2="http://schemas.microsoft.com/office/spreadsheetml/2017/richdata2" ref="E9:H18">
    <sortCondition ref="E8"/>
  </sortState>
  <mergeCells count="35">
    <mergeCell ref="A1:B1"/>
    <mergeCell ref="F1:G1"/>
    <mergeCell ref="H1:K1"/>
    <mergeCell ref="M1:O1"/>
    <mergeCell ref="U1:W1"/>
    <mergeCell ref="U3:W3"/>
    <mergeCell ref="AB1:AC1"/>
    <mergeCell ref="C2:E2"/>
    <mergeCell ref="H2:K2"/>
    <mergeCell ref="N2:O2"/>
    <mergeCell ref="U2:W2"/>
    <mergeCell ref="X2:Y2"/>
    <mergeCell ref="AB2:AC2"/>
    <mergeCell ref="X1:Y1"/>
    <mergeCell ref="AA6:AC6"/>
    <mergeCell ref="X3:Y3"/>
    <mergeCell ref="AB3:AC3"/>
    <mergeCell ref="A4:B4"/>
    <mergeCell ref="C4:E4"/>
    <mergeCell ref="F4:G4"/>
    <mergeCell ref="H4:K4"/>
    <mergeCell ref="N4:O4"/>
    <mergeCell ref="U4:W4"/>
    <mergeCell ref="X4:Y4"/>
    <mergeCell ref="AB4:AC4"/>
    <mergeCell ref="A3:B3"/>
    <mergeCell ref="C3:E3"/>
    <mergeCell ref="F3:G3"/>
    <mergeCell ref="H3:K3"/>
    <mergeCell ref="N3:O3"/>
    <mergeCell ref="A6:C6"/>
    <mergeCell ref="E6:H6"/>
    <mergeCell ref="J6:K6"/>
    <mergeCell ref="M6:S6"/>
    <mergeCell ref="U6:Y6"/>
  </mergeCells>
  <pageMargins left="0.7" right="0.7" top="0.75" bottom="0.75" header="0.3" footer="0.3"/>
  <pageSetup paperSize="8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96B8-844F-4D20-9604-85446B7E6112}">
  <sheetPr>
    <tabColor rgb="FFFFFF00"/>
    <pageSetUpPr fitToPage="1"/>
  </sheetPr>
  <dimension ref="A1:BF130"/>
  <sheetViews>
    <sheetView zoomScale="70" zoomScaleNormal="70" workbookViewId="0">
      <selection activeCell="P77" sqref="P77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11.453125" bestFit="1" customWidth="1"/>
    <col min="25" max="25" width="11.90625" bestFit="1" customWidth="1"/>
    <col min="26" max="26" width="0.54296875" customWidth="1"/>
    <col min="27" max="29" width="4.36328125" customWidth="1"/>
    <col min="30" max="30" width="5" customWidth="1"/>
    <col min="31" max="31" width="8.81640625" customWidth="1"/>
    <col min="32" max="32" width="10.453125" bestFit="1" customWidth="1"/>
    <col min="33" max="33" width="10.08984375" bestFit="1" customWidth="1"/>
    <col min="34" max="34" width="7.1796875" bestFit="1" customWidth="1"/>
    <col min="35" max="35" width="8.81640625" customWidth="1"/>
    <col min="36" max="36" width="1.08984375" customWidth="1"/>
    <col min="37" max="40" width="5" customWidth="1"/>
    <col min="41" max="41" width="8.81640625" customWidth="1"/>
    <col min="42" max="42" width="12" bestFit="1" customWidth="1"/>
    <col min="43" max="43" width="10.08984375" bestFit="1" customWidth="1"/>
    <col min="44" max="44" width="8.81640625" customWidth="1"/>
    <col min="45" max="45" width="9.54296875" bestFit="1" customWidth="1"/>
    <col min="46" max="46" width="1.08984375" customWidth="1"/>
    <col min="47" max="50" width="5" customWidth="1"/>
    <col min="51" max="51" width="48.90625" bestFit="1" customWidth="1"/>
    <col min="52" max="52" width="37.90625" bestFit="1" customWidth="1"/>
    <col min="53" max="53" width="4.453125" customWidth="1"/>
  </cols>
  <sheetData>
    <row r="1" spans="1:57" ht="15.6" x14ac:dyDescent="0.3">
      <c r="A1" s="167" t="s">
        <v>2</v>
      </c>
      <c r="B1" s="167"/>
      <c r="F1" s="167" t="s">
        <v>3</v>
      </c>
      <c r="G1" s="167"/>
      <c r="H1" s="166"/>
      <c r="I1" s="166"/>
      <c r="J1" s="166"/>
      <c r="K1" s="166"/>
      <c r="M1" s="160" t="s">
        <v>30</v>
      </c>
      <c r="N1" s="160"/>
      <c r="O1" s="160"/>
      <c r="U1" s="168" t="s">
        <v>26</v>
      </c>
      <c r="V1" s="169"/>
      <c r="W1" s="170"/>
      <c r="X1" s="152">
        <f>AVERAGE(X2:Y4)</f>
        <v>0.99980633333333335</v>
      </c>
      <c r="Y1" s="165"/>
      <c r="AA1" s="51">
        <f>(1000-(X1*1000))*1000</f>
        <v>193.66666666667243</v>
      </c>
      <c r="AB1" s="154" t="s">
        <v>82</v>
      </c>
      <c r="AC1" s="155"/>
      <c r="AD1" s="42"/>
      <c r="AE1" s="41"/>
      <c r="AF1" s="41"/>
      <c r="AG1" s="41"/>
      <c r="AH1" s="41"/>
      <c r="AI1" s="41"/>
      <c r="AJ1" s="41"/>
      <c r="AK1" s="41"/>
      <c r="AL1" s="41"/>
      <c r="AM1" s="41"/>
      <c r="AO1" s="41"/>
      <c r="AP1" s="41"/>
      <c r="AQ1" s="41"/>
      <c r="AR1" s="41"/>
      <c r="AS1" s="41"/>
      <c r="AT1" s="41"/>
      <c r="AU1" s="41"/>
      <c r="AV1" s="41"/>
      <c r="AW1" s="41"/>
      <c r="AX1" s="42"/>
      <c r="AY1" t="s">
        <v>105</v>
      </c>
      <c r="BA1" s="42"/>
    </row>
    <row r="2" spans="1:57" x14ac:dyDescent="0.25">
      <c r="A2" s="4" t="s">
        <v>31</v>
      </c>
      <c r="B2" s="5"/>
      <c r="C2" s="166" t="s">
        <v>4</v>
      </c>
      <c r="D2" s="166"/>
      <c r="E2" s="166"/>
      <c r="F2" s="4" t="s">
        <v>31</v>
      </c>
      <c r="G2" s="5"/>
      <c r="H2" s="166" t="s">
        <v>4</v>
      </c>
      <c r="I2" s="166"/>
      <c r="J2" s="166"/>
      <c r="K2" s="166"/>
      <c r="M2" s="14" t="s">
        <v>17</v>
      </c>
      <c r="N2" s="160" t="s">
        <v>18</v>
      </c>
      <c r="O2" s="160"/>
      <c r="U2" s="161" t="s">
        <v>27</v>
      </c>
      <c r="V2" s="162"/>
      <c r="W2" s="163"/>
      <c r="X2" s="152">
        <v>0.99978999999999996</v>
      </c>
      <c r="Y2" s="153"/>
      <c r="AA2" s="51">
        <f>(1000-(X2*1000))*1000</f>
        <v>210.00000000003638</v>
      </c>
      <c r="AB2" s="154" t="s">
        <v>82</v>
      </c>
      <c r="AC2" s="155"/>
      <c r="AD2" s="42"/>
      <c r="AE2" s="60">
        <f>AVERAGE(X2:X3)</f>
        <v>0.99979799999999996</v>
      </c>
      <c r="AF2" s="156" t="s">
        <v>127</v>
      </c>
      <c r="AG2" s="156"/>
      <c r="AH2" s="41"/>
      <c r="AI2" s="41"/>
      <c r="AJ2" s="41"/>
      <c r="AK2" s="41"/>
      <c r="AL2" s="41"/>
      <c r="AM2" s="41"/>
      <c r="AO2" s="60"/>
      <c r="AP2" s="41"/>
      <c r="AQ2" s="41"/>
      <c r="AR2" s="41"/>
      <c r="AS2" s="41"/>
      <c r="AT2" s="41"/>
      <c r="AU2" s="41"/>
      <c r="AV2" s="41"/>
      <c r="AW2" s="41"/>
      <c r="AX2" s="42"/>
      <c r="AY2" t="s">
        <v>106</v>
      </c>
      <c r="BA2" s="42"/>
    </row>
    <row r="3" spans="1:57" x14ac:dyDescent="0.25">
      <c r="A3" s="157" t="s">
        <v>5</v>
      </c>
      <c r="B3" s="158"/>
      <c r="C3" s="159" t="s">
        <v>85</v>
      </c>
      <c r="D3" s="159"/>
      <c r="E3" s="159"/>
      <c r="F3" s="157" t="s">
        <v>5</v>
      </c>
      <c r="G3" s="158"/>
      <c r="H3" s="159" t="s">
        <v>6</v>
      </c>
      <c r="I3" s="159"/>
      <c r="J3" s="159"/>
      <c r="K3" s="159"/>
      <c r="M3" s="15" t="s">
        <v>19</v>
      </c>
      <c r="N3" s="160" t="s">
        <v>20</v>
      </c>
      <c r="O3" s="160"/>
      <c r="U3" s="161" t="s">
        <v>28</v>
      </c>
      <c r="V3" s="162"/>
      <c r="W3" s="163"/>
      <c r="X3" s="164">
        <v>0.99980599999999997</v>
      </c>
      <c r="Y3" s="165"/>
      <c r="AA3" s="51">
        <f>(1000-(X3*1000))*1000</f>
        <v>194.00000000007367</v>
      </c>
      <c r="AB3" s="154" t="s">
        <v>82</v>
      </c>
      <c r="AC3" s="155"/>
      <c r="AD3" s="42"/>
      <c r="AF3" s="41"/>
      <c r="AG3" s="28"/>
      <c r="AH3" s="41"/>
      <c r="AI3" s="41"/>
      <c r="AJ3" s="41"/>
      <c r="AK3" s="41"/>
      <c r="AL3" s="41"/>
      <c r="AM3" s="41"/>
      <c r="AP3" s="41"/>
      <c r="AQ3" s="41"/>
      <c r="AR3" s="41"/>
      <c r="AS3" s="41"/>
      <c r="AT3" s="41"/>
      <c r="AU3" s="41"/>
      <c r="AV3" s="41"/>
      <c r="AW3" s="41"/>
      <c r="AX3" s="42"/>
      <c r="BA3" s="42"/>
    </row>
    <row r="4" spans="1:57" x14ac:dyDescent="0.25">
      <c r="A4" s="157" t="s">
        <v>84</v>
      </c>
      <c r="B4" s="158"/>
      <c r="C4" s="159" t="s">
        <v>7</v>
      </c>
      <c r="D4" s="159"/>
      <c r="E4" s="159"/>
      <c r="F4" s="157" t="s">
        <v>84</v>
      </c>
      <c r="G4" s="158"/>
      <c r="H4" s="159" t="s">
        <v>7</v>
      </c>
      <c r="I4" s="159"/>
      <c r="J4" s="159"/>
      <c r="K4" s="159"/>
      <c r="M4" s="15" t="s">
        <v>21</v>
      </c>
      <c r="N4" s="160" t="s">
        <v>22</v>
      </c>
      <c r="O4" s="160"/>
      <c r="U4" s="161" t="s">
        <v>29</v>
      </c>
      <c r="V4" s="162"/>
      <c r="W4" s="163"/>
      <c r="X4" s="152">
        <v>0.99982300000000002</v>
      </c>
      <c r="Y4" s="153"/>
      <c r="AA4" s="51">
        <f>(1000-(X4*1000))*1000</f>
        <v>177.00000000002092</v>
      </c>
      <c r="AB4" s="154" t="s">
        <v>82</v>
      </c>
      <c r="AC4" s="155"/>
      <c r="AD4" s="42"/>
      <c r="AE4" s="60">
        <f>AVERAGE(X3:X4)</f>
        <v>0.99981450000000005</v>
      </c>
      <c r="AF4" s="156" t="s">
        <v>128</v>
      </c>
      <c r="AG4" s="156"/>
      <c r="AH4" s="41"/>
      <c r="AI4" s="41"/>
      <c r="AJ4" s="41"/>
      <c r="AK4" s="41"/>
      <c r="AL4" s="41"/>
      <c r="AM4" s="41"/>
      <c r="AO4" s="60"/>
      <c r="AP4" s="41"/>
      <c r="AQ4" s="41"/>
      <c r="AR4" s="41"/>
      <c r="AS4" s="41"/>
      <c r="AT4" s="41"/>
      <c r="AU4" s="41"/>
      <c r="AV4" s="41"/>
      <c r="AW4" s="41"/>
      <c r="AX4" s="42"/>
      <c r="BA4" s="42"/>
    </row>
    <row r="5" spans="1:57" x14ac:dyDescent="0.25">
      <c r="J5" s="6"/>
      <c r="U5" t="s">
        <v>38</v>
      </c>
      <c r="AD5" s="42"/>
      <c r="AX5" s="42"/>
      <c r="BA5" s="42"/>
    </row>
    <row r="6" spans="1:57" ht="15.6" x14ac:dyDescent="0.3">
      <c r="A6" s="142" t="s">
        <v>8</v>
      </c>
      <c r="B6" s="142"/>
      <c r="C6" s="142"/>
      <c r="D6" s="3"/>
      <c r="E6" s="142" t="s">
        <v>9</v>
      </c>
      <c r="F6" s="142"/>
      <c r="G6" s="142"/>
      <c r="H6" s="142"/>
      <c r="I6" s="3"/>
      <c r="J6" s="142" t="s">
        <v>10</v>
      </c>
      <c r="K6" s="142"/>
      <c r="L6" s="3"/>
      <c r="M6" s="149" t="s">
        <v>140</v>
      </c>
      <c r="N6" s="150"/>
      <c r="O6" s="150"/>
      <c r="P6" s="150"/>
      <c r="Q6" s="150"/>
      <c r="R6" s="150"/>
      <c r="S6" s="151"/>
      <c r="T6" s="3"/>
      <c r="U6" s="141" t="s">
        <v>136</v>
      </c>
      <c r="V6" s="141"/>
      <c r="W6" s="141"/>
      <c r="X6" s="141"/>
      <c r="Y6" s="141"/>
      <c r="Z6" s="3"/>
      <c r="AA6" s="141" t="s">
        <v>10</v>
      </c>
      <c r="AB6" s="141"/>
      <c r="AC6" s="141"/>
      <c r="AD6" s="42"/>
      <c r="AE6" s="141" t="s">
        <v>117</v>
      </c>
      <c r="AF6" s="141"/>
      <c r="AG6" s="141"/>
      <c r="AH6" s="141"/>
      <c r="AI6" s="141"/>
      <c r="AJ6" s="42"/>
      <c r="AK6" s="141" t="s">
        <v>10</v>
      </c>
      <c r="AL6" s="141"/>
      <c r="AM6" s="141"/>
      <c r="AN6" s="42"/>
      <c r="AO6" s="141" t="s">
        <v>115</v>
      </c>
      <c r="AP6" s="141"/>
      <c r="AQ6" s="141"/>
      <c r="AR6" s="141"/>
      <c r="AS6" s="141"/>
      <c r="AT6" s="42"/>
      <c r="AU6" s="141" t="s">
        <v>10</v>
      </c>
      <c r="AV6" s="141"/>
      <c r="AW6" s="141"/>
      <c r="AX6" s="42"/>
      <c r="AY6" t="s">
        <v>86</v>
      </c>
      <c r="AZ6" t="s">
        <v>86</v>
      </c>
      <c r="BA6" s="42"/>
    </row>
    <row r="7" spans="1:5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D7" s="43"/>
      <c r="AE7" s="16"/>
      <c r="AF7" s="16" t="s">
        <v>11</v>
      </c>
      <c r="AG7" s="16" t="s">
        <v>12</v>
      </c>
      <c r="AH7" s="16" t="s">
        <v>13</v>
      </c>
      <c r="AI7" s="11" t="s">
        <v>76</v>
      </c>
      <c r="AJ7" s="43"/>
      <c r="AK7" s="12" t="s">
        <v>14</v>
      </c>
      <c r="AL7" s="12" t="s">
        <v>15</v>
      </c>
      <c r="AM7" s="12" t="s">
        <v>16</v>
      </c>
      <c r="AN7" s="43"/>
      <c r="AO7" s="16"/>
      <c r="AP7" s="16" t="s">
        <v>11</v>
      </c>
      <c r="AQ7" s="16" t="s">
        <v>12</v>
      </c>
      <c r="AR7" s="16" t="s">
        <v>13</v>
      </c>
      <c r="AS7" s="11" t="s">
        <v>76</v>
      </c>
      <c r="AT7" s="43"/>
      <c r="AU7" s="12" t="s">
        <v>14</v>
      </c>
      <c r="AV7" s="12" t="s">
        <v>15</v>
      </c>
      <c r="AW7" s="12" t="s">
        <v>16</v>
      </c>
      <c r="AX7" s="43"/>
      <c r="AY7" s="31" t="s">
        <v>87</v>
      </c>
      <c r="AZ7" s="31" t="s">
        <v>88</v>
      </c>
      <c r="BA7" s="42"/>
    </row>
    <row r="8" spans="1:57" ht="15.6" x14ac:dyDescent="0.3">
      <c r="A8" t="s">
        <v>53</v>
      </c>
      <c r="B8" s="2">
        <v>529988.74910999998</v>
      </c>
      <c r="C8" s="2">
        <v>177858.50735999999</v>
      </c>
      <c r="D8" s="3"/>
      <c r="E8" s="3" t="s">
        <v>53</v>
      </c>
      <c r="F8" s="3">
        <v>529988.74890000001</v>
      </c>
      <c r="G8" s="3">
        <v>177858.50768000001</v>
      </c>
      <c r="H8" s="3">
        <v>4.8181500000000002</v>
      </c>
      <c r="I8" s="3"/>
      <c r="J8" s="30">
        <f t="shared" ref="J8:K19" si="0">(B8-F8)*1000</f>
        <v>0.20999996922910213</v>
      </c>
      <c r="K8" s="30">
        <f t="shared" si="0"/>
        <v>-0.32000002101995051</v>
      </c>
      <c r="L8" s="9"/>
      <c r="M8" s="18" t="str">
        <f t="shared" ref="M8:O40" si="1">A8</f>
        <v>AE100</v>
      </c>
      <c r="N8" s="19">
        <f>B8</f>
        <v>529988.74910999998</v>
      </c>
      <c r="O8" s="19">
        <f>C8</f>
        <v>177858.50735999999</v>
      </c>
      <c r="P8" s="19">
        <f>H8+100</f>
        <v>104.81815</v>
      </c>
      <c r="Q8" s="22"/>
      <c r="R8" s="21" t="s">
        <v>25</v>
      </c>
      <c r="S8" s="2" t="s">
        <v>24</v>
      </c>
      <c r="T8" s="9"/>
      <c r="U8" s="3" t="s">
        <v>53</v>
      </c>
      <c r="V8" s="6">
        <v>529988.75318999996</v>
      </c>
      <c r="W8" s="6">
        <v>177858.50433</v>
      </c>
      <c r="X8" s="53">
        <v>104.8185</v>
      </c>
      <c r="Y8" s="3"/>
      <c r="Z8" s="3"/>
      <c r="AA8" s="59">
        <f t="shared" ref="AA8:AC19" si="2">(N8-V8)*1000</f>
        <v>-4.079999984242022</v>
      </c>
      <c r="AB8" s="59">
        <f t="shared" si="2"/>
        <v>3.0299999925773591</v>
      </c>
      <c r="AC8" s="59">
        <f t="shared" si="2"/>
        <v>-0.34999999999740794</v>
      </c>
      <c r="AD8" s="43"/>
      <c r="AE8" s="47" t="s">
        <v>53</v>
      </c>
      <c r="AF8" s="50">
        <v>529988.75269999995</v>
      </c>
      <c r="AG8" s="50">
        <v>177858.50450000001</v>
      </c>
      <c r="AH8" s="50">
        <v>104.8344</v>
      </c>
      <c r="AI8" s="46" t="s">
        <v>118</v>
      </c>
      <c r="AJ8" s="13"/>
      <c r="AK8" s="59">
        <f t="shared" ref="AK8:AM9" si="3">(N8-AF8)*1000</f>
        <v>-3.5899999784305692</v>
      </c>
      <c r="AL8" s="59">
        <f t="shared" si="3"/>
        <v>2.8599999786820263</v>
      </c>
      <c r="AM8" s="59">
        <f t="shared" si="3"/>
        <v>-16.249999999999432</v>
      </c>
      <c r="AN8" s="43"/>
      <c r="AO8" s="13"/>
      <c r="AP8" s="13"/>
      <c r="AQ8" s="13"/>
      <c r="AR8" s="13"/>
      <c r="AS8" s="13"/>
      <c r="AT8" s="13"/>
      <c r="AU8" s="13"/>
      <c r="AV8" s="13"/>
      <c r="AW8" s="13"/>
      <c r="AX8" s="43"/>
      <c r="AY8" t="str">
        <f t="shared" ref="AY8:AY24" si="4">"C "&amp;M8&amp;" "&amp;N8&amp;" "&amp;O8&amp;" "&amp;P8&amp;" * * *"</f>
        <v>C AE100 529988.74911 177858.50736 104.81815 * * *</v>
      </c>
      <c r="AZ8" t="str">
        <f t="shared" ref="AZ8:AZ24" si="5">"C "&amp;M8&amp;" "&amp;N8&amp;" "&amp;O8&amp;" * *"</f>
        <v>C AE100 529988.74911 177858.50736 * *</v>
      </c>
      <c r="BA8" s="42"/>
      <c r="BD8" s="1"/>
      <c r="BE8" s="1"/>
    </row>
    <row r="9" spans="1:57" x14ac:dyDescent="0.25">
      <c r="A9" t="s">
        <v>49</v>
      </c>
      <c r="B9" s="2">
        <v>530433.57539999997</v>
      </c>
      <c r="C9" s="2">
        <v>178544.64670000001</v>
      </c>
      <c r="E9" t="s">
        <v>49</v>
      </c>
      <c r="F9" s="2">
        <v>530433.57539999997</v>
      </c>
      <c r="G9" s="2">
        <v>178544.64670000001</v>
      </c>
      <c r="H9" s="2">
        <v>4.7001200000000001</v>
      </c>
      <c r="J9" s="30">
        <f t="shared" si="0"/>
        <v>0</v>
      </c>
      <c r="K9" s="30">
        <f t="shared" si="0"/>
        <v>0</v>
      </c>
      <c r="M9" s="18" t="str">
        <f t="shared" si="1"/>
        <v>AL1001</v>
      </c>
      <c r="N9" s="19">
        <f t="shared" si="1"/>
        <v>530433.57539999997</v>
      </c>
      <c r="O9" s="19">
        <f t="shared" si="1"/>
        <v>178544.64670000001</v>
      </c>
      <c r="P9" s="19">
        <f>H9+100</f>
        <v>104.70012</v>
      </c>
      <c r="Q9" s="2"/>
      <c r="R9" s="21" t="s">
        <v>25</v>
      </c>
      <c r="S9" s="57" t="s">
        <v>126</v>
      </c>
      <c r="U9" t="s">
        <v>49</v>
      </c>
      <c r="V9" s="2">
        <v>530433.57440000004</v>
      </c>
      <c r="W9" s="2">
        <v>178544.64790000001</v>
      </c>
      <c r="X9" s="2">
        <v>104.71344000000001</v>
      </c>
      <c r="Y9" s="57" t="s">
        <v>126</v>
      </c>
      <c r="AA9" s="59">
        <f t="shared" si="2"/>
        <v>0.99999993108212948</v>
      </c>
      <c r="AB9" s="59">
        <f t="shared" si="2"/>
        <v>-1.1999999987892807</v>
      </c>
      <c r="AC9" s="59">
        <f t="shared" si="2"/>
        <v>-13.320000000007326</v>
      </c>
      <c r="AD9" s="43"/>
      <c r="AE9" s="47" t="s">
        <v>49</v>
      </c>
      <c r="AF9" s="50">
        <v>530433.57440000004</v>
      </c>
      <c r="AG9" s="50">
        <v>178544.64790000001</v>
      </c>
      <c r="AH9" s="50">
        <v>104.7346</v>
      </c>
      <c r="AI9" s="46" t="s">
        <v>118</v>
      </c>
      <c r="AJ9" s="13"/>
      <c r="AK9" s="59">
        <f t="shared" si="3"/>
        <v>0.99999993108212948</v>
      </c>
      <c r="AL9" s="59">
        <f t="shared" si="3"/>
        <v>-1.1999999987892807</v>
      </c>
      <c r="AM9" s="59">
        <f t="shared" si="3"/>
        <v>-34.480000000002065</v>
      </c>
      <c r="AN9" s="43"/>
      <c r="AO9" s="13"/>
      <c r="AP9" s="13"/>
      <c r="AQ9" s="13"/>
      <c r="AR9" s="13"/>
      <c r="AS9" s="13"/>
      <c r="AT9" s="13"/>
      <c r="AU9" s="13"/>
      <c r="AV9" s="13"/>
      <c r="AW9" s="13"/>
      <c r="AX9" s="43"/>
      <c r="AY9" t="str">
        <f t="shared" si="4"/>
        <v>C AL1001 530433.5754 178544.6467 104.70012 * * *</v>
      </c>
      <c r="AZ9" t="str">
        <f t="shared" si="5"/>
        <v>C AL1001 530433.5754 178544.6467 * *</v>
      </c>
      <c r="BA9" s="42"/>
      <c r="BC9" s="2"/>
      <c r="BD9" s="1"/>
      <c r="BE9" s="1"/>
    </row>
    <row r="10" spans="1:57" x14ac:dyDescent="0.25">
      <c r="A10"/>
      <c r="J10" s="30"/>
      <c r="K10" s="30"/>
      <c r="M10" s="18"/>
      <c r="N10" s="19"/>
      <c r="O10" s="19"/>
      <c r="P10" s="19"/>
      <c r="Q10" s="2"/>
      <c r="R10" s="21"/>
      <c r="S10" s="2"/>
      <c r="V10" s="2"/>
      <c r="W10" s="2"/>
      <c r="X10" s="2"/>
      <c r="Y10" s="24"/>
      <c r="AA10" s="59"/>
      <c r="AB10" s="59"/>
      <c r="AC10" s="59"/>
      <c r="AD10" s="43"/>
      <c r="AE10" s="46"/>
      <c r="AF10" s="45"/>
      <c r="AG10" s="45"/>
      <c r="AH10" s="45"/>
      <c r="AI10" s="13"/>
      <c r="AJ10" s="13"/>
      <c r="AK10" s="30"/>
      <c r="AL10" s="30"/>
      <c r="AM10" s="30"/>
      <c r="AN10" s="43"/>
      <c r="AO10" s="46" t="s">
        <v>46</v>
      </c>
      <c r="AP10" s="45">
        <v>531627.19999999995</v>
      </c>
      <c r="AQ10" s="45">
        <v>180553.41899999999</v>
      </c>
      <c r="AR10" s="45">
        <v>109.449</v>
      </c>
      <c r="AS10" s="45" t="s">
        <v>114</v>
      </c>
      <c r="AT10" s="13"/>
      <c r="AU10" s="44"/>
      <c r="AV10" s="44"/>
      <c r="AW10" s="44"/>
      <c r="AX10" s="43"/>
      <c r="AY10" t="str">
        <f t="shared" si="4"/>
        <v>C     * * *</v>
      </c>
      <c r="AZ10" t="str">
        <f t="shared" si="5"/>
        <v>C    * *</v>
      </c>
      <c r="BA10" s="42"/>
      <c r="BB10" s="20"/>
      <c r="BD10" s="1"/>
      <c r="BE10" s="1"/>
    </row>
    <row r="11" spans="1:57" x14ac:dyDescent="0.25">
      <c r="E11" s="2"/>
      <c r="J11" s="30"/>
      <c r="K11" s="30"/>
      <c r="M11" s="18"/>
      <c r="N11" s="19"/>
      <c r="O11" s="19"/>
      <c r="P11" s="19"/>
      <c r="Q11" s="2"/>
      <c r="R11" s="21"/>
      <c r="S11" s="2"/>
      <c r="V11" s="2"/>
      <c r="W11" s="2"/>
      <c r="X11" s="2"/>
      <c r="Y11" s="24"/>
      <c r="AA11" s="59"/>
      <c r="AB11" s="59"/>
      <c r="AC11" s="59"/>
      <c r="AD11" s="43"/>
      <c r="AE11" s="46"/>
      <c r="AF11" s="45"/>
      <c r="AG11" s="45"/>
      <c r="AH11" s="45"/>
      <c r="AI11" s="13"/>
      <c r="AJ11" s="13"/>
      <c r="AK11" s="30"/>
      <c r="AL11" s="30"/>
      <c r="AM11" s="30"/>
      <c r="AN11" s="43"/>
      <c r="AO11" s="46" t="s">
        <v>43</v>
      </c>
      <c r="AP11" s="45">
        <v>528418.33900000004</v>
      </c>
      <c r="AQ11" s="45">
        <v>177885.103</v>
      </c>
      <c r="AR11" s="45">
        <v>106.111</v>
      </c>
      <c r="AS11" s="45" t="s">
        <v>114</v>
      </c>
      <c r="AT11" s="13"/>
      <c r="AU11" s="44"/>
      <c r="AV11" s="44"/>
      <c r="AW11" s="44"/>
      <c r="AX11" s="43"/>
      <c r="AY11" t="str">
        <f t="shared" si="4"/>
        <v>C     * * *</v>
      </c>
      <c r="AZ11" t="str">
        <f t="shared" si="5"/>
        <v>C    * *</v>
      </c>
      <c r="BA11" s="42"/>
      <c r="BB11" s="20"/>
      <c r="BD11" s="1"/>
      <c r="BE11" s="1"/>
    </row>
    <row r="12" spans="1:57" x14ac:dyDescent="0.25">
      <c r="E12" s="2"/>
      <c r="H12" s="2"/>
      <c r="J12" s="30"/>
      <c r="K12" s="30"/>
      <c r="M12" s="18"/>
      <c r="N12" s="19"/>
      <c r="O12" s="19"/>
      <c r="P12" s="19"/>
      <c r="Q12" s="2"/>
      <c r="R12" s="21"/>
      <c r="S12" s="2"/>
      <c r="V12" s="2"/>
      <c r="W12" s="2"/>
      <c r="X12" s="2"/>
      <c r="Y12" s="24"/>
      <c r="AA12" s="59"/>
      <c r="AB12" s="59"/>
      <c r="AC12" s="59"/>
      <c r="AD12" s="43"/>
      <c r="AE12" s="46"/>
      <c r="AF12" s="45"/>
      <c r="AG12" s="45"/>
      <c r="AH12" s="45"/>
      <c r="AI12" s="13"/>
      <c r="AJ12" s="13"/>
      <c r="AK12" s="30"/>
      <c r="AL12" s="30"/>
      <c r="AM12" s="30"/>
      <c r="AN12" s="43"/>
      <c r="AO12" s="46" t="s">
        <v>42</v>
      </c>
      <c r="AP12" s="45">
        <v>528258.13800000004</v>
      </c>
      <c r="AQ12" s="45">
        <v>177841.37400000001</v>
      </c>
      <c r="AR12" s="45">
        <v>104.833</v>
      </c>
      <c r="AS12" s="45" t="s">
        <v>114</v>
      </c>
      <c r="AT12" s="13"/>
      <c r="AU12" s="44"/>
      <c r="AV12" s="44"/>
      <c r="AW12" s="44"/>
      <c r="AX12" s="43"/>
      <c r="AY12" t="str">
        <f t="shared" si="4"/>
        <v>C     * * *</v>
      </c>
      <c r="AZ12" t="str">
        <f t="shared" si="5"/>
        <v>C    * *</v>
      </c>
      <c r="BA12" s="42"/>
      <c r="BD12" s="1"/>
      <c r="BE12" s="1"/>
    </row>
    <row r="13" spans="1:57" x14ac:dyDescent="0.25">
      <c r="A13" t="s">
        <v>58</v>
      </c>
      <c r="B13" s="2">
        <v>526933.92102999997</v>
      </c>
      <c r="C13" s="2">
        <v>177472.82691999999</v>
      </c>
      <c r="E13" t="s">
        <v>58</v>
      </c>
      <c r="F13" s="2">
        <v>526933.92136000004</v>
      </c>
      <c r="G13" s="2">
        <v>177472.82686</v>
      </c>
      <c r="H13" s="1">
        <v>7.6299000000000001</v>
      </c>
      <c r="J13" s="30">
        <f t="shared" si="0"/>
        <v>-0.33000006806105375</v>
      </c>
      <c r="K13" s="30">
        <f t="shared" si="0"/>
        <v>5.9999991208314896E-2</v>
      </c>
      <c r="M13" s="18" t="str">
        <f t="shared" si="1"/>
        <v>CR100</v>
      </c>
      <c r="N13" s="19">
        <f t="shared" si="1"/>
        <v>526933.92102999997</v>
      </c>
      <c r="O13" s="19">
        <f t="shared" si="1"/>
        <v>177472.82691999999</v>
      </c>
      <c r="P13" s="19">
        <f t="shared" ref="P13:P29" si="6">H13+100</f>
        <v>107.62990000000001</v>
      </c>
      <c r="Q13" s="2"/>
      <c r="R13" s="21" t="s">
        <v>25</v>
      </c>
      <c r="S13" s="2" t="s">
        <v>24</v>
      </c>
      <c r="U13" t="s">
        <v>58</v>
      </c>
      <c r="V13" s="2">
        <v>526933.92276999995</v>
      </c>
      <c r="W13" s="2">
        <v>177472.82709999999</v>
      </c>
      <c r="X13" s="2">
        <v>107.61717</v>
      </c>
      <c r="AA13" s="59">
        <f t="shared" si="2"/>
        <v>-1.7399999778717756</v>
      </c>
      <c r="AB13" s="59">
        <f t="shared" si="2"/>
        <v>-0.18000000272877514</v>
      </c>
      <c r="AC13" s="59">
        <f t="shared" si="2"/>
        <v>12.730000000004793</v>
      </c>
      <c r="AD13" s="43"/>
      <c r="AE13" s="46"/>
      <c r="AF13" s="45"/>
      <c r="AG13" s="45"/>
      <c r="AH13" s="45"/>
      <c r="AI13" s="13"/>
      <c r="AJ13" s="13"/>
      <c r="AK13" s="30"/>
      <c r="AL13" s="30"/>
      <c r="AM13" s="30"/>
      <c r="AN13" s="43"/>
      <c r="AO13" s="13"/>
      <c r="AP13" s="13"/>
      <c r="AQ13" s="13"/>
      <c r="AR13" s="13"/>
      <c r="AS13" s="13"/>
      <c r="AT13" s="13"/>
      <c r="AU13" s="13"/>
      <c r="AV13" s="13"/>
      <c r="AW13" s="13"/>
      <c r="AX13" s="43"/>
      <c r="AY13" t="str">
        <f t="shared" si="4"/>
        <v>C CR100 526933.92103 177472.82692 107.6299 * * *</v>
      </c>
      <c r="AZ13" t="str">
        <f t="shared" si="5"/>
        <v>C CR100 526933.92103 177472.82692 * *</v>
      </c>
      <c r="BA13" s="42"/>
      <c r="BD13" s="1"/>
      <c r="BE13" s="1"/>
    </row>
    <row r="14" spans="1:57" x14ac:dyDescent="0.25">
      <c r="A14" t="s">
        <v>50</v>
      </c>
      <c r="B14" s="2">
        <v>524935.07628000004</v>
      </c>
      <c r="C14" s="2">
        <v>175320.26031000001</v>
      </c>
      <c r="E14" t="s">
        <v>50</v>
      </c>
      <c r="F14" s="2">
        <v>524935.07680000004</v>
      </c>
      <c r="G14" s="2">
        <v>175320.25990999999</v>
      </c>
      <c r="H14" s="1">
        <v>4.8685</v>
      </c>
      <c r="J14" s="30">
        <f t="shared" si="0"/>
        <v>-0.52000000141561031</v>
      </c>
      <c r="K14" s="30">
        <f t="shared" si="0"/>
        <v>0.40000001899898052</v>
      </c>
      <c r="M14" s="18" t="str">
        <f t="shared" si="1"/>
        <v>CRNL01</v>
      </c>
      <c r="N14" s="19">
        <f t="shared" si="1"/>
        <v>524935.07628000004</v>
      </c>
      <c r="O14" s="19">
        <f t="shared" si="1"/>
        <v>175320.26031000001</v>
      </c>
      <c r="P14" s="19">
        <f t="shared" si="6"/>
        <v>104.8685</v>
      </c>
      <c r="Q14" s="2"/>
      <c r="R14" s="21" t="s">
        <v>25</v>
      </c>
      <c r="S14" s="2" t="s">
        <v>24</v>
      </c>
      <c r="U14" t="s">
        <v>50</v>
      </c>
      <c r="V14" s="2">
        <v>524935.07438000001</v>
      </c>
      <c r="W14" s="2">
        <v>175320.26092999999</v>
      </c>
      <c r="X14" s="2">
        <v>104.86454999999999</v>
      </c>
      <c r="Y14" s="26"/>
      <c r="AA14" s="59">
        <f t="shared" si="2"/>
        <v>1.9000000320374966</v>
      </c>
      <c r="AB14" s="59">
        <f t="shared" si="2"/>
        <v>-0.61999997706152499</v>
      </c>
      <c r="AC14" s="59">
        <f t="shared" si="2"/>
        <v>3.9500000000032287</v>
      </c>
      <c r="AD14" s="43"/>
      <c r="AE14" s="46"/>
      <c r="AF14" s="45"/>
      <c r="AG14" s="45"/>
      <c r="AH14" s="45"/>
      <c r="AI14" s="13"/>
      <c r="AJ14" s="13"/>
      <c r="AK14" s="30"/>
      <c r="AL14" s="30"/>
      <c r="AM14" s="30"/>
      <c r="AN14" s="43"/>
      <c r="AO14" s="46" t="s">
        <v>50</v>
      </c>
      <c r="AP14" s="45">
        <v>524935.09100000001</v>
      </c>
      <c r="AQ14" s="45">
        <v>175320.27600000001</v>
      </c>
      <c r="AR14" s="46"/>
      <c r="AS14" s="46" t="s">
        <v>77</v>
      </c>
      <c r="AT14" s="13"/>
      <c r="AU14" s="44">
        <f>(N14-AP14)*1000</f>
        <v>-14.719999977387488</v>
      </c>
      <c r="AV14" s="44">
        <f>(O14-AQ14)*1000</f>
        <v>-15.690000000176951</v>
      </c>
      <c r="AW14" s="44"/>
      <c r="AX14" s="43"/>
      <c r="AY14" t="str">
        <f t="shared" si="4"/>
        <v>C CRNL01 524935.07628 175320.26031 104.8685 * * *</v>
      </c>
      <c r="AZ14" t="str">
        <f t="shared" si="5"/>
        <v>C CRNL01 524935.07628 175320.26031 * *</v>
      </c>
      <c r="BA14" s="42"/>
      <c r="BD14" s="1"/>
      <c r="BE14" s="1"/>
    </row>
    <row r="15" spans="1:57" x14ac:dyDescent="0.25">
      <c r="A15" t="s">
        <v>51</v>
      </c>
      <c r="B15" s="2">
        <v>525332.68969999999</v>
      </c>
      <c r="C15" s="2">
        <v>175542.35190000001</v>
      </c>
      <c r="E15" t="s">
        <v>51</v>
      </c>
      <c r="F15" s="2">
        <v>525332.68969999999</v>
      </c>
      <c r="G15" s="2">
        <v>175542.35190000001</v>
      </c>
      <c r="H15" s="1">
        <v>5.1703999999999999</v>
      </c>
      <c r="J15" s="30">
        <f t="shared" si="0"/>
        <v>0</v>
      </c>
      <c r="K15" s="30">
        <f t="shared" si="0"/>
        <v>0</v>
      </c>
      <c r="M15" s="18" t="str">
        <f t="shared" si="1"/>
        <v>CRNL11</v>
      </c>
      <c r="N15" s="19">
        <f t="shared" si="1"/>
        <v>525332.68969999999</v>
      </c>
      <c r="O15" s="19">
        <f t="shared" si="1"/>
        <v>175542.35190000001</v>
      </c>
      <c r="P15" s="19">
        <f t="shared" si="6"/>
        <v>105.1704</v>
      </c>
      <c r="Q15" s="2"/>
      <c r="R15" s="21" t="s">
        <v>25</v>
      </c>
      <c r="S15" s="57" t="s">
        <v>125</v>
      </c>
      <c r="U15" t="s">
        <v>51</v>
      </c>
      <c r="V15" s="2">
        <v>525332.68839999998</v>
      </c>
      <c r="W15" s="2">
        <v>175542.35149999999</v>
      </c>
      <c r="X15" s="2">
        <v>105.16558999999999</v>
      </c>
      <c r="Y15" s="57" t="s">
        <v>125</v>
      </c>
      <c r="AA15" s="59">
        <f t="shared" si="2"/>
        <v>1.3000000035390258</v>
      </c>
      <c r="AB15" s="59">
        <f t="shared" si="2"/>
        <v>0.40000001899898052</v>
      </c>
      <c r="AC15" s="59">
        <f t="shared" si="2"/>
        <v>4.8100000000061982</v>
      </c>
      <c r="AD15" s="43"/>
      <c r="AE15" s="47" t="s">
        <v>51</v>
      </c>
      <c r="AF15" s="50">
        <v>525332.68839999998</v>
      </c>
      <c r="AG15" s="50">
        <v>175542.35149999999</v>
      </c>
      <c r="AH15" s="50">
        <v>105.1784</v>
      </c>
      <c r="AI15" s="46" t="s">
        <v>118</v>
      </c>
      <c r="AJ15" s="13"/>
      <c r="AK15" s="59">
        <f>(N15-AF15)*1000</f>
        <v>1.3000000035390258</v>
      </c>
      <c r="AL15" s="59">
        <f>(O15-AG15)*1000</f>
        <v>0.40000001899898052</v>
      </c>
      <c r="AM15" s="59">
        <f>(P15-AH15)*1000</f>
        <v>-7.9999999999955662</v>
      </c>
      <c r="AN15" s="43"/>
      <c r="AO15" s="46" t="s">
        <v>51</v>
      </c>
      <c r="AP15" s="45">
        <v>525332.70600000001</v>
      </c>
      <c r="AQ15" s="45">
        <v>175542.36799999999</v>
      </c>
      <c r="AR15" s="46"/>
      <c r="AS15" s="46" t="s">
        <v>77</v>
      </c>
      <c r="AT15" s="13"/>
      <c r="AU15" s="44">
        <f>(N15-AP15)*1000</f>
        <v>-16.300000017508864</v>
      </c>
      <c r="AV15" s="44">
        <f>(O15-AQ15)*1000</f>
        <v>-16.099999978905544</v>
      </c>
      <c r="AW15" s="44"/>
      <c r="AX15" s="43"/>
      <c r="AY15" t="str">
        <f t="shared" si="4"/>
        <v>C CRNL11 525332.6897 175542.3519 105.1704 * * *</v>
      </c>
      <c r="AZ15" t="str">
        <f t="shared" si="5"/>
        <v>C CRNL11 525332.6897 175542.3519 * *</v>
      </c>
      <c r="BA15" s="42"/>
      <c r="BD15" s="1"/>
      <c r="BE15" s="1"/>
    </row>
    <row r="16" spans="1:57" x14ac:dyDescent="0.25">
      <c r="A16" s="2" t="s">
        <v>68</v>
      </c>
      <c r="B16" s="2">
        <v>530703.83943000005</v>
      </c>
      <c r="C16" s="2">
        <v>180654.82083000001</v>
      </c>
      <c r="E16" t="s">
        <v>68</v>
      </c>
      <c r="F16" s="2">
        <v>530703.84036999999</v>
      </c>
      <c r="G16" s="2">
        <v>180654.82018000001</v>
      </c>
      <c r="H16" s="2">
        <v>5.76647</v>
      </c>
      <c r="J16" s="30">
        <f t="shared" si="0"/>
        <v>-0.93999993987381458</v>
      </c>
      <c r="K16" s="30">
        <f t="shared" si="0"/>
        <v>0.65000000176951289</v>
      </c>
      <c r="M16" s="18" t="str">
        <f t="shared" si="1"/>
        <v>EB1000</v>
      </c>
      <c r="N16" s="19">
        <f t="shared" si="1"/>
        <v>530703.83943000005</v>
      </c>
      <c r="O16" s="19">
        <f t="shared" si="1"/>
        <v>180654.82083000001</v>
      </c>
      <c r="P16" s="19">
        <f t="shared" si="6"/>
        <v>105.76647</v>
      </c>
      <c r="Q16" s="2"/>
      <c r="R16" s="21" t="s">
        <v>25</v>
      </c>
      <c r="S16" s="2" t="s">
        <v>24</v>
      </c>
      <c r="U16" t="s">
        <v>68</v>
      </c>
      <c r="V16" s="2">
        <v>530703.82253</v>
      </c>
      <c r="W16" s="2">
        <v>180654.82483999999</v>
      </c>
      <c r="X16" s="2">
        <v>105.76439999999999</v>
      </c>
      <c r="AA16" s="59">
        <f t="shared" si="2"/>
        <v>16.900000046007335</v>
      </c>
      <c r="AB16" s="59">
        <f t="shared" si="2"/>
        <v>-4.0099999750964344</v>
      </c>
      <c r="AC16" s="59">
        <f t="shared" si="2"/>
        <v>2.0700000000033469</v>
      </c>
      <c r="AD16" s="43"/>
      <c r="AE16" s="46"/>
      <c r="AF16" s="45"/>
      <c r="AG16" s="45"/>
      <c r="AH16" s="45"/>
      <c r="AI16" s="13"/>
      <c r="AJ16" s="13"/>
      <c r="AK16" s="30"/>
      <c r="AL16" s="30"/>
      <c r="AM16" s="30"/>
      <c r="AN16" s="43"/>
      <c r="AO16" s="13"/>
      <c r="AP16" s="13"/>
      <c r="AQ16" s="13"/>
      <c r="AR16" s="13"/>
      <c r="AS16" s="13"/>
      <c r="AT16" s="13"/>
      <c r="AU16" s="13"/>
      <c r="AV16" s="13"/>
      <c r="AW16" s="13"/>
      <c r="AX16" s="43"/>
      <c r="AY16" t="str">
        <f t="shared" si="4"/>
        <v>C EB1000 530703.83943 180654.82083 105.76647 * * *</v>
      </c>
      <c r="AZ16" t="str">
        <f t="shared" si="5"/>
        <v>C EB1000 530703.83943 180654.82083 * *</v>
      </c>
      <c r="BA16" s="42"/>
      <c r="BD16" s="1"/>
      <c r="BE16" s="1"/>
    </row>
    <row r="17" spans="1:57" x14ac:dyDescent="0.25">
      <c r="A17" s="2" t="s">
        <v>39</v>
      </c>
      <c r="B17" s="2">
        <v>526720.65463</v>
      </c>
      <c r="C17" s="2">
        <v>175752.67976</v>
      </c>
      <c r="E17" s="2" t="s">
        <v>39</v>
      </c>
      <c r="F17" s="2">
        <v>526720.65459000005</v>
      </c>
      <c r="G17" s="2">
        <v>175752.68048000001</v>
      </c>
      <c r="H17" s="2">
        <v>4.0031400000000001</v>
      </c>
      <c r="J17" s="30">
        <f t="shared" si="0"/>
        <v>3.9999955333769321E-2</v>
      </c>
      <c r="K17" s="30">
        <f t="shared" si="0"/>
        <v>-0.72000001091510057</v>
      </c>
      <c r="M17" s="18" t="str">
        <f t="shared" si="1"/>
        <v>FB01</v>
      </c>
      <c r="N17" s="19">
        <f t="shared" si="1"/>
        <v>526720.65463</v>
      </c>
      <c r="O17" s="19">
        <f t="shared" si="1"/>
        <v>175752.67976</v>
      </c>
      <c r="P17" s="19">
        <f t="shared" si="6"/>
        <v>104.00314</v>
      </c>
      <c r="Q17" s="2"/>
      <c r="R17" s="21"/>
      <c r="S17" s="2"/>
      <c r="U17" t="s">
        <v>39</v>
      </c>
      <c r="V17" s="2">
        <v>526720.65294000006</v>
      </c>
      <c r="W17" s="2">
        <v>175752.67764000001</v>
      </c>
      <c r="X17" s="2">
        <v>104.00332</v>
      </c>
      <c r="Y17" s="24"/>
      <c r="AA17" s="59">
        <f t="shared" si="2"/>
        <v>1.6899999463930726</v>
      </c>
      <c r="AB17" s="59">
        <f t="shared" si="2"/>
        <v>2.119999990100041</v>
      </c>
      <c r="AC17" s="59">
        <f t="shared" si="2"/>
        <v>-0.18000000000029104</v>
      </c>
      <c r="AD17" s="43"/>
      <c r="AE17" s="47" t="s">
        <v>39</v>
      </c>
      <c r="AF17" s="50">
        <v>526720.64509999997</v>
      </c>
      <c r="AG17" s="50">
        <v>175752.67360000001</v>
      </c>
      <c r="AH17" s="50">
        <v>104.0162</v>
      </c>
      <c r="AI17" s="46" t="s">
        <v>118</v>
      </c>
      <c r="AJ17" s="13"/>
      <c r="AK17" s="59">
        <f>(N17-AF17)*1000</f>
        <v>9.5300000393763185</v>
      </c>
      <c r="AL17" s="59">
        <f>(O17-AG17)*1000</f>
        <v>6.1599999899044633</v>
      </c>
      <c r="AM17" s="59">
        <f>(P17-AH17)*1000</f>
        <v>-13.059999999995853</v>
      </c>
      <c r="AN17" s="43"/>
      <c r="AO17" s="52" t="s">
        <v>39</v>
      </c>
      <c r="AP17" s="50">
        <v>526720.64599999995</v>
      </c>
      <c r="AQ17" s="50">
        <v>175752.679</v>
      </c>
      <c r="AR17" s="45">
        <v>103.991</v>
      </c>
      <c r="AS17" s="45" t="s">
        <v>114</v>
      </c>
      <c r="AT17" s="13"/>
      <c r="AU17" s="44">
        <f t="shared" ref="AU17:AW18" si="7">(N17-AP17)*1000</f>
        <v>8.6300000548362732</v>
      </c>
      <c r="AV17" s="44">
        <f t="shared" si="7"/>
        <v>0.75999999535270035</v>
      </c>
      <c r="AW17" s="44">
        <f t="shared" si="7"/>
        <v>12.14000000000226</v>
      </c>
      <c r="AX17" s="43"/>
      <c r="AY17" t="str">
        <f t="shared" si="4"/>
        <v>C FB01 526720.65463 175752.67976 104.00314 * * *</v>
      </c>
      <c r="AZ17" t="str">
        <f t="shared" si="5"/>
        <v>C FB01 526720.65463 175752.67976 * *</v>
      </c>
      <c r="BA17" s="42"/>
      <c r="BB17" s="20"/>
      <c r="BD17" s="1"/>
      <c r="BE17" s="1"/>
    </row>
    <row r="18" spans="1:57" x14ac:dyDescent="0.25">
      <c r="A18" s="2" t="s">
        <v>40</v>
      </c>
      <c r="B18" s="2">
        <v>526776.93952000001</v>
      </c>
      <c r="C18" s="2">
        <v>175845.11898</v>
      </c>
      <c r="E18" s="2" t="s">
        <v>40</v>
      </c>
      <c r="F18" s="2">
        <v>526776.93952000001</v>
      </c>
      <c r="G18" s="2">
        <v>175845.11971</v>
      </c>
      <c r="H18" s="2">
        <v>3.5907200000000001</v>
      </c>
      <c r="J18" s="30">
        <f t="shared" si="0"/>
        <v>0</v>
      </c>
      <c r="K18" s="30">
        <f t="shared" si="0"/>
        <v>-0.7299999997485429</v>
      </c>
      <c r="M18" s="18" t="str">
        <f t="shared" si="1"/>
        <v>FB02</v>
      </c>
      <c r="N18" s="19">
        <f t="shared" si="1"/>
        <v>526776.93952000001</v>
      </c>
      <c r="O18" s="19">
        <f t="shared" si="1"/>
        <v>175845.11898</v>
      </c>
      <c r="P18" s="19">
        <f t="shared" si="6"/>
        <v>103.59072</v>
      </c>
      <c r="Q18" s="2"/>
      <c r="R18" s="21"/>
      <c r="S18" s="2"/>
      <c r="U18" t="s">
        <v>40</v>
      </c>
      <c r="V18" s="2">
        <v>526776.93790000002</v>
      </c>
      <c r="W18" s="2">
        <v>175845.11682</v>
      </c>
      <c r="X18" s="2">
        <v>103.59090999999999</v>
      </c>
      <c r="Y18" s="24"/>
      <c r="AA18" s="59">
        <f t="shared" si="2"/>
        <v>1.6199999954551458</v>
      </c>
      <c r="AB18" s="59">
        <f t="shared" si="2"/>
        <v>2.1600000036414713</v>
      </c>
      <c r="AC18" s="59">
        <f t="shared" si="2"/>
        <v>-0.18999999998925432</v>
      </c>
      <c r="AD18" s="43"/>
      <c r="AE18" s="47"/>
      <c r="AF18" s="50"/>
      <c r="AG18" s="50"/>
      <c r="AH18" s="50"/>
      <c r="AI18" s="46"/>
      <c r="AJ18" s="13"/>
      <c r="AK18" s="59"/>
      <c r="AL18" s="59"/>
      <c r="AM18" s="59"/>
      <c r="AN18" s="43"/>
      <c r="AO18" s="52" t="s">
        <v>40</v>
      </c>
      <c r="AP18" s="50">
        <v>526776.93000000005</v>
      </c>
      <c r="AQ18" s="50">
        <v>175845.122</v>
      </c>
      <c r="AR18" s="45">
        <v>103.575</v>
      </c>
      <c r="AS18" s="45" t="s">
        <v>114</v>
      </c>
      <c r="AT18" s="13"/>
      <c r="AU18" s="44">
        <f t="shared" si="7"/>
        <v>9.5199999632313848</v>
      </c>
      <c r="AV18" s="44">
        <f t="shared" si="7"/>
        <v>-3.0200000037439167</v>
      </c>
      <c r="AW18" s="44">
        <f t="shared" si="7"/>
        <v>15.720000000001733</v>
      </c>
      <c r="AX18" s="43"/>
      <c r="AY18" t="str">
        <f t="shared" si="4"/>
        <v>C FB02 526776.93952 175845.11898 103.59072 * * *</v>
      </c>
      <c r="AZ18" t="str">
        <f t="shared" si="5"/>
        <v>C FB02 526776.93952 175845.11898 * *</v>
      </c>
      <c r="BA18" s="42"/>
      <c r="BC18" s="2"/>
      <c r="BD18" s="1"/>
      <c r="BE18" s="1"/>
    </row>
    <row r="19" spans="1:57" ht="15" customHeight="1" x14ac:dyDescent="0.25">
      <c r="A19" s="2" t="s">
        <v>60</v>
      </c>
      <c r="B19" s="2">
        <v>526445.62557999999</v>
      </c>
      <c r="C19" s="2">
        <v>176533.34176000001</v>
      </c>
      <c r="E19" t="s">
        <v>60</v>
      </c>
      <c r="F19" s="2">
        <v>526445.62594000006</v>
      </c>
      <c r="G19" s="2">
        <v>176533.34223000001</v>
      </c>
      <c r="H19" s="2">
        <v>5.2567300000000001</v>
      </c>
      <c r="J19" s="30">
        <f t="shared" si="0"/>
        <v>-0.3600000636652112</v>
      </c>
      <c r="K19" s="30">
        <f t="shared" si="0"/>
        <v>-0.46999999904073775</v>
      </c>
      <c r="M19" s="18" t="str">
        <f t="shared" si="1"/>
        <v>FB100</v>
      </c>
      <c r="N19" s="19">
        <f t="shared" si="1"/>
        <v>526445.62557999999</v>
      </c>
      <c r="O19" s="19">
        <f t="shared" si="1"/>
        <v>176533.34176000001</v>
      </c>
      <c r="P19" s="19">
        <f t="shared" si="6"/>
        <v>105.25673</v>
      </c>
      <c r="Q19" s="2"/>
      <c r="R19" s="21" t="s">
        <v>25</v>
      </c>
      <c r="S19" s="2" t="s">
        <v>24</v>
      </c>
      <c r="U19" t="s">
        <v>60</v>
      </c>
      <c r="V19" s="2">
        <v>526445.62566000002</v>
      </c>
      <c r="W19" s="2">
        <v>176533.34034</v>
      </c>
      <c r="X19" s="2">
        <v>105.25197</v>
      </c>
      <c r="AA19" s="59">
        <f t="shared" si="2"/>
        <v>-8.000002708286047E-2</v>
      </c>
      <c r="AB19" s="59">
        <f t="shared" si="2"/>
        <v>1.420000015059486</v>
      </c>
      <c r="AC19" s="59">
        <f t="shared" si="2"/>
        <v>4.7600000000045384</v>
      </c>
      <c r="AD19" s="43"/>
      <c r="AE19" s="47"/>
      <c r="AF19" s="50"/>
      <c r="AG19" s="50"/>
      <c r="AH19" s="50"/>
      <c r="AI19" s="13"/>
      <c r="AJ19" s="13"/>
      <c r="AK19" s="30"/>
      <c r="AL19" s="30"/>
      <c r="AM19" s="30"/>
      <c r="AN19" s="43"/>
      <c r="AO19" s="13"/>
      <c r="AP19" s="13"/>
      <c r="AQ19" s="13"/>
      <c r="AR19" s="13"/>
      <c r="AS19" s="13"/>
      <c r="AT19" s="13"/>
      <c r="AU19" s="13"/>
      <c r="AV19" s="13"/>
      <c r="AW19" s="13"/>
      <c r="AX19" s="43"/>
      <c r="AY19" t="str">
        <f t="shared" si="4"/>
        <v>C FB100 526445.62558 176533.34176 105.25673 * * *</v>
      </c>
      <c r="AZ19" t="str">
        <f t="shared" si="5"/>
        <v>C FB100 526445.62558 176533.34176 * *</v>
      </c>
      <c r="BA19" s="42"/>
      <c r="BD19" s="1"/>
      <c r="BE19" s="1"/>
    </row>
    <row r="20" spans="1:57" ht="15" customHeight="1" x14ac:dyDescent="0.25">
      <c r="A20" s="2" t="s">
        <v>62</v>
      </c>
      <c r="B20" s="2">
        <v>526465.57987999998</v>
      </c>
      <c r="C20" s="2">
        <v>175890.94623999999</v>
      </c>
      <c r="E20" t="s">
        <v>62</v>
      </c>
      <c r="F20" s="2">
        <v>526465.57993000001</v>
      </c>
      <c r="G20" s="2">
        <v>175890.94696999999</v>
      </c>
      <c r="H20" s="2">
        <v>4.9940199999999999</v>
      </c>
      <c r="J20" s="30">
        <f t="shared" ref="J20:K25" si="8">(B20-F20)*1000</f>
        <v>-5.0000031478703022E-2</v>
      </c>
      <c r="K20" s="30">
        <f t="shared" si="8"/>
        <v>-0.7299999997485429</v>
      </c>
      <c r="M20" s="18" t="str">
        <f t="shared" si="1"/>
        <v>FB101</v>
      </c>
      <c r="N20" s="19">
        <f t="shared" si="1"/>
        <v>526465.57987999998</v>
      </c>
      <c r="O20" s="19">
        <f t="shared" si="1"/>
        <v>175890.94623999999</v>
      </c>
      <c r="P20" s="19">
        <f t="shared" si="6"/>
        <v>104.99402000000001</v>
      </c>
      <c r="Q20" s="2"/>
      <c r="R20" s="21" t="s">
        <v>25</v>
      </c>
      <c r="S20" s="2" t="s">
        <v>24</v>
      </c>
      <c r="U20" t="s">
        <v>62</v>
      </c>
      <c r="V20" s="2">
        <v>526465.57830000005</v>
      </c>
      <c r="W20" s="2">
        <v>175890.94432000001</v>
      </c>
      <c r="X20" s="2">
        <v>104.99402000000001</v>
      </c>
      <c r="AA20" s="59">
        <f t="shared" ref="AA20:AC24" si="9">(N20-V20)*1000</f>
        <v>1.5799999237060547</v>
      </c>
      <c r="AB20" s="59">
        <f t="shared" si="9"/>
        <v>1.9199999806005508</v>
      </c>
      <c r="AC20" s="59">
        <f t="shared" si="9"/>
        <v>0</v>
      </c>
      <c r="AD20" s="43"/>
      <c r="AE20" s="47"/>
      <c r="AF20" s="50"/>
      <c r="AG20" s="50"/>
      <c r="AH20" s="50"/>
      <c r="AI20" s="13"/>
      <c r="AJ20" s="13"/>
      <c r="AK20" s="30"/>
      <c r="AL20" s="30"/>
      <c r="AM20" s="30"/>
      <c r="AN20" s="43"/>
      <c r="AO20" s="13"/>
      <c r="AP20" s="13"/>
      <c r="AQ20" s="13"/>
      <c r="AR20" s="13"/>
      <c r="AS20" s="13"/>
      <c r="AT20" s="13"/>
      <c r="AU20" s="13"/>
      <c r="AV20" s="13"/>
      <c r="AW20" s="13"/>
      <c r="AX20" s="43"/>
      <c r="AY20" t="str">
        <f t="shared" si="4"/>
        <v>C FB101 526465.57988 175890.94624 104.99402 * * *</v>
      </c>
      <c r="AZ20" t="str">
        <f t="shared" si="5"/>
        <v>C FB101 526465.57988 175890.94624 * *</v>
      </c>
      <c r="BA20" s="42"/>
      <c r="BB20" s="20"/>
      <c r="BD20" s="1"/>
      <c r="BE20" s="1"/>
    </row>
    <row r="21" spans="1:57" ht="15" customHeight="1" x14ac:dyDescent="0.25">
      <c r="A21" s="2" t="s">
        <v>63</v>
      </c>
      <c r="B21" s="2">
        <v>526027.87083999999</v>
      </c>
      <c r="C21" s="2">
        <v>175462.15351</v>
      </c>
      <c r="E21" s="2" t="s">
        <v>63</v>
      </c>
      <c r="F21" s="2">
        <v>526027.87091000006</v>
      </c>
      <c r="G21" s="2">
        <v>175462.15435999999</v>
      </c>
      <c r="H21" s="2">
        <v>9.1322700000000001</v>
      </c>
      <c r="J21" s="30">
        <f t="shared" si="8"/>
        <v>-7.0000067353248596E-2</v>
      </c>
      <c r="K21" s="30">
        <f t="shared" si="8"/>
        <v>-0.8499999821651727</v>
      </c>
      <c r="M21" s="18" t="str">
        <f t="shared" si="1"/>
        <v>FB103</v>
      </c>
      <c r="N21" s="19">
        <f t="shared" si="1"/>
        <v>526027.87083999999</v>
      </c>
      <c r="O21" s="19">
        <f t="shared" si="1"/>
        <v>175462.15351</v>
      </c>
      <c r="P21" s="19">
        <f t="shared" si="6"/>
        <v>109.13227000000001</v>
      </c>
      <c r="Q21" s="2"/>
      <c r="R21" s="21" t="s">
        <v>25</v>
      </c>
      <c r="S21" s="2" t="s">
        <v>24</v>
      </c>
      <c r="U21" t="s">
        <v>63</v>
      </c>
      <c r="V21" s="2">
        <v>526027.86884000001</v>
      </c>
      <c r="W21" s="2">
        <v>175462.15187</v>
      </c>
      <c r="X21" s="2">
        <v>109.12685999999999</v>
      </c>
      <c r="AA21" s="59">
        <f t="shared" si="9"/>
        <v>1.9999999785795808</v>
      </c>
      <c r="AB21" s="59">
        <f t="shared" si="9"/>
        <v>1.640000002225861</v>
      </c>
      <c r="AC21" s="59">
        <f t="shared" si="9"/>
        <v>5.4100000000119053</v>
      </c>
      <c r="AD21" s="43"/>
      <c r="AE21" s="47" t="s">
        <v>63</v>
      </c>
      <c r="AF21" s="50">
        <v>526027.8628</v>
      </c>
      <c r="AG21" s="50">
        <v>175462.1422</v>
      </c>
      <c r="AH21" s="50">
        <v>109.14019999999999</v>
      </c>
      <c r="AI21" s="46" t="s">
        <v>118</v>
      </c>
      <c r="AJ21" s="13"/>
      <c r="AK21" s="59">
        <f>(N21-AF21)*1000</f>
        <v>8.0399999860674143</v>
      </c>
      <c r="AL21" s="59">
        <f>(O21-AG21)*1000</f>
        <v>11.310000001685694</v>
      </c>
      <c r="AM21" s="59">
        <f>(P21-AH21)*1000</f>
        <v>-7.9299999999875581</v>
      </c>
      <c r="AN21" s="43"/>
      <c r="AO21" s="13"/>
      <c r="AP21" s="13"/>
      <c r="AQ21" s="13"/>
      <c r="AR21" s="13"/>
      <c r="AS21" s="13"/>
      <c r="AT21" s="13"/>
      <c r="AU21" s="13"/>
      <c r="AV21" s="13"/>
      <c r="AW21" s="13"/>
      <c r="AX21" s="43"/>
      <c r="AY21" t="str">
        <f t="shared" si="4"/>
        <v>C FB103 526027.87084 175462.15351 109.13227 * * *</v>
      </c>
      <c r="AZ21" t="str">
        <f t="shared" si="5"/>
        <v>C FB103 526027.87084 175462.15351 * *</v>
      </c>
      <c r="BA21" s="42"/>
      <c r="BD21" s="1"/>
      <c r="BE21" s="1"/>
    </row>
    <row r="22" spans="1:57" x14ac:dyDescent="0.25">
      <c r="A22" t="s">
        <v>75</v>
      </c>
      <c r="B22" s="2">
        <v>534602.56776999997</v>
      </c>
      <c r="C22" s="2">
        <v>179504.34589999999</v>
      </c>
      <c r="E22" s="28" t="s">
        <v>75</v>
      </c>
      <c r="F22" s="2">
        <v>534602.56700000004</v>
      </c>
      <c r="G22" s="2">
        <v>179504.34357</v>
      </c>
      <c r="H22" s="2">
        <v>2.6112000000000002</v>
      </c>
      <c r="J22" s="30">
        <f t="shared" si="8"/>
        <v>0.76999992597848177</v>
      </c>
      <c r="K22" s="30">
        <f t="shared" si="8"/>
        <v>2.3299999884329736</v>
      </c>
      <c r="M22" s="18" t="str">
        <f t="shared" si="1"/>
        <v>JM9000</v>
      </c>
      <c r="N22" s="19">
        <f t="shared" si="1"/>
        <v>534602.56776999997</v>
      </c>
      <c r="O22" s="19">
        <f t="shared" si="1"/>
        <v>179504.34589999999</v>
      </c>
      <c r="P22" s="19">
        <f t="shared" si="6"/>
        <v>102.6112</v>
      </c>
      <c r="Q22" s="2"/>
      <c r="R22" s="21" t="s">
        <v>25</v>
      </c>
      <c r="S22" s="2" t="s">
        <v>24</v>
      </c>
      <c r="U22" t="s">
        <v>75</v>
      </c>
      <c r="V22" s="2">
        <v>534602.56255999999</v>
      </c>
      <c r="W22" s="2">
        <v>179504.37766</v>
      </c>
      <c r="X22" s="2">
        <v>102.61682</v>
      </c>
      <c r="AA22" s="59">
        <f t="shared" si="9"/>
        <v>5.209999973885715</v>
      </c>
      <c r="AB22" s="59">
        <f t="shared" si="9"/>
        <v>-31.760000012582168</v>
      </c>
      <c r="AC22" s="59">
        <f t="shared" si="9"/>
        <v>-5.6200000000075079</v>
      </c>
      <c r="AD22" s="43"/>
      <c r="AF22" s="1"/>
      <c r="AG22" s="1"/>
      <c r="AH22" s="1"/>
      <c r="AI22" s="13"/>
      <c r="AJ22" s="13"/>
      <c r="AK22" s="30"/>
      <c r="AL22" s="30"/>
      <c r="AM22" s="30"/>
      <c r="AN22" s="43"/>
      <c r="AO22" s="13"/>
      <c r="AP22" s="13"/>
      <c r="AQ22" s="13"/>
      <c r="AR22" s="13"/>
      <c r="AS22" s="13"/>
      <c r="AT22" s="13"/>
      <c r="AU22" s="13"/>
      <c r="AV22" s="13"/>
      <c r="AW22" s="13"/>
      <c r="AX22" s="43"/>
      <c r="AY22" t="str">
        <f t="shared" si="4"/>
        <v>C JM9000 534602.56777 179504.3459 102.6112 * * *</v>
      </c>
      <c r="AZ22" t="str">
        <f t="shared" si="5"/>
        <v>C JM9000 534602.56777 179504.3459 * *</v>
      </c>
      <c r="BA22" s="42"/>
      <c r="BC22" s="2"/>
      <c r="BD22" s="1"/>
      <c r="BE22" s="1"/>
    </row>
    <row r="23" spans="1:57" x14ac:dyDescent="0.25">
      <c r="A23" s="2" t="s">
        <v>47</v>
      </c>
      <c r="B23" s="2">
        <v>534307.68091999996</v>
      </c>
      <c r="C23" s="2">
        <v>179428.97672999999</v>
      </c>
      <c r="E23" s="28" t="s">
        <v>47</v>
      </c>
      <c r="F23" s="2">
        <v>534307.68012000003</v>
      </c>
      <c r="G23" s="2">
        <v>179428.97453000001</v>
      </c>
      <c r="H23" s="1">
        <v>3.51261</v>
      </c>
      <c r="J23" s="30">
        <f t="shared" si="8"/>
        <v>0.79999992158263922</v>
      </c>
      <c r="K23" s="30">
        <f t="shared" si="8"/>
        <v>2.199999988079071</v>
      </c>
      <c r="M23" s="18" t="str">
        <f t="shared" si="1"/>
        <v>JM9001</v>
      </c>
      <c r="N23" s="19">
        <f t="shared" si="1"/>
        <v>534307.68091999996</v>
      </c>
      <c r="O23" s="19">
        <f t="shared" si="1"/>
        <v>179428.97672999999</v>
      </c>
      <c r="P23" s="19">
        <f t="shared" si="6"/>
        <v>103.51261</v>
      </c>
      <c r="R23" s="21" t="s">
        <v>25</v>
      </c>
      <c r="S23" s="2" t="s">
        <v>24</v>
      </c>
      <c r="U23" t="s">
        <v>47</v>
      </c>
      <c r="V23" s="2">
        <v>534307.67616000003</v>
      </c>
      <c r="W23" s="2">
        <v>179429.00542</v>
      </c>
      <c r="X23" s="2">
        <v>103.49915</v>
      </c>
      <c r="Y23" s="27"/>
      <c r="AA23" s="59">
        <f t="shared" si="9"/>
        <v>4.7599999234080315</v>
      </c>
      <c r="AB23" s="59">
        <f t="shared" si="9"/>
        <v>-28.690000006463379</v>
      </c>
      <c r="AC23" s="59">
        <f t="shared" si="9"/>
        <v>13.45999999999492</v>
      </c>
      <c r="AD23" s="43"/>
      <c r="AE23" s="47" t="s">
        <v>47</v>
      </c>
      <c r="AF23" s="50">
        <v>534307.68940000003</v>
      </c>
      <c r="AG23" s="50">
        <v>179428.9932</v>
      </c>
      <c r="AH23" s="50">
        <v>103.5444</v>
      </c>
      <c r="AI23" s="46" t="s">
        <v>118</v>
      </c>
      <c r="AJ23" s="13"/>
      <c r="AK23" s="59">
        <f t="shared" ref="AK23:AM24" si="10">(N23-AF23)*1000</f>
        <v>-8.480000076815486</v>
      </c>
      <c r="AL23" s="59">
        <f t="shared" si="10"/>
        <v>-16.470000002300367</v>
      </c>
      <c r="AM23" s="59">
        <f t="shared" si="10"/>
        <v>-31.790000000000873</v>
      </c>
      <c r="AN23" s="43"/>
      <c r="AO23" s="46" t="s">
        <v>47</v>
      </c>
      <c r="AP23" s="45">
        <v>534307.67099999997</v>
      </c>
      <c r="AQ23" s="45">
        <v>179429.014</v>
      </c>
      <c r="AR23" s="45">
        <v>103.518</v>
      </c>
      <c r="AS23" s="45" t="s">
        <v>112</v>
      </c>
      <c r="AT23" s="13"/>
      <c r="AU23" s="44">
        <f t="shared" ref="AU23:AW24" si="11">(N23-AP23)*1000</f>
        <v>9.9199999822303653</v>
      </c>
      <c r="AV23" s="44">
        <f t="shared" si="11"/>
        <v>-37.270000000717118</v>
      </c>
      <c r="AW23" s="44">
        <f t="shared" si="11"/>
        <v>-5.390000000005557</v>
      </c>
      <c r="AX23" s="43"/>
      <c r="AY23" t="str">
        <f t="shared" si="4"/>
        <v>C JM9001 534307.68092 179428.97673 103.51261 * * *</v>
      </c>
      <c r="AZ23" t="str">
        <f t="shared" si="5"/>
        <v>C JM9001 534307.68092 179428.97673 * *</v>
      </c>
      <c r="BA23" s="42"/>
      <c r="BD23" s="1"/>
      <c r="BE23" s="1"/>
    </row>
    <row r="24" spans="1:57" x14ac:dyDescent="0.25">
      <c r="A24" s="2" t="s">
        <v>48</v>
      </c>
      <c r="B24" s="2">
        <v>534122.58106999996</v>
      </c>
      <c r="C24" s="2">
        <v>179506.63195000001</v>
      </c>
      <c r="E24" s="29" t="s">
        <v>48</v>
      </c>
      <c r="F24" s="2">
        <v>534122.58036999998</v>
      </c>
      <c r="G24" s="2">
        <v>179506.62982999999</v>
      </c>
      <c r="H24" s="1">
        <v>2.7357100000000001</v>
      </c>
      <c r="J24" s="30">
        <f t="shared" si="8"/>
        <v>0.699999975040555</v>
      </c>
      <c r="K24" s="30">
        <f t="shared" si="8"/>
        <v>2.1200000192038715</v>
      </c>
      <c r="M24" s="18" t="str">
        <f t="shared" si="1"/>
        <v>JM9002</v>
      </c>
      <c r="N24" s="19">
        <f t="shared" si="1"/>
        <v>534122.58106999996</v>
      </c>
      <c r="O24" s="19">
        <f t="shared" si="1"/>
        <v>179506.63195000001</v>
      </c>
      <c r="P24" s="19">
        <f t="shared" si="6"/>
        <v>102.73571</v>
      </c>
      <c r="R24" s="21" t="s">
        <v>25</v>
      </c>
      <c r="S24" s="2" t="s">
        <v>24</v>
      </c>
      <c r="U24" t="s">
        <v>48</v>
      </c>
      <c r="V24" s="2">
        <v>534122.57522999996</v>
      </c>
      <c r="W24" s="2">
        <v>179506.65820000001</v>
      </c>
      <c r="X24" s="2">
        <v>102.74493</v>
      </c>
      <c r="Y24" s="27"/>
      <c r="AA24" s="59">
        <f t="shared" si="9"/>
        <v>5.8399999979883432</v>
      </c>
      <c r="AB24" s="59">
        <f t="shared" si="9"/>
        <v>-26.249999995343387</v>
      </c>
      <c r="AC24" s="59">
        <f t="shared" si="9"/>
        <v>-9.2199999999991178</v>
      </c>
      <c r="AD24" s="43"/>
      <c r="AE24" s="47" t="s">
        <v>48</v>
      </c>
      <c r="AF24" s="50">
        <v>534122.58169999998</v>
      </c>
      <c r="AG24" s="50">
        <v>179506.64850000001</v>
      </c>
      <c r="AH24" s="50">
        <v>102.76179999999999</v>
      </c>
      <c r="AI24" s="46" t="s">
        <v>118</v>
      </c>
      <c r="AJ24" s="13"/>
      <c r="AK24" s="59">
        <f t="shared" si="10"/>
        <v>-0.63000002410262823</v>
      </c>
      <c r="AL24" s="59">
        <f t="shared" si="10"/>
        <v>-16.550000000279397</v>
      </c>
      <c r="AM24" s="59">
        <f t="shared" si="10"/>
        <v>-26.089999999996394</v>
      </c>
      <c r="AN24" s="43"/>
      <c r="AO24" s="46" t="s">
        <v>48</v>
      </c>
      <c r="AP24" s="45">
        <v>534122.56900000002</v>
      </c>
      <c r="AQ24" s="45">
        <v>179506.67499999999</v>
      </c>
      <c r="AR24" s="45">
        <v>102.74</v>
      </c>
      <c r="AS24" s="45" t="s">
        <v>113</v>
      </c>
      <c r="AT24" s="13"/>
      <c r="AU24" s="44">
        <f t="shared" si="11"/>
        <v>12.069999938830733</v>
      </c>
      <c r="AV24" s="44">
        <f t="shared" si="11"/>
        <v>-43.049999978393316</v>
      </c>
      <c r="AW24" s="44">
        <f t="shared" si="11"/>
        <v>-4.2899999999974625</v>
      </c>
      <c r="AX24" s="43"/>
      <c r="AY24" t="str">
        <f t="shared" si="4"/>
        <v>C JM9002 534122.58107 179506.63195 102.73571 * * *</v>
      </c>
      <c r="AZ24" t="str">
        <f t="shared" si="5"/>
        <v>C JM9002 534122.58107 179506.63195 * *</v>
      </c>
      <c r="BA24" s="42"/>
      <c r="BC24" s="2"/>
      <c r="BD24" s="1"/>
      <c r="BE24" s="1"/>
    </row>
    <row r="25" spans="1:57" x14ac:dyDescent="0.25">
      <c r="A25" s="2" t="s">
        <v>102</v>
      </c>
      <c r="B25" s="2">
        <v>534453.61020999996</v>
      </c>
      <c r="C25" s="2">
        <v>179755.75725</v>
      </c>
      <c r="E25" s="2" t="s">
        <v>102</v>
      </c>
      <c r="F25" s="2">
        <v>534453.60953000002</v>
      </c>
      <c r="G25" s="2">
        <v>179755.755</v>
      </c>
      <c r="H25" s="1">
        <v>5.0435600000000003</v>
      </c>
      <c r="J25" s="30">
        <f t="shared" si="8"/>
        <v>0.67999993916600943</v>
      </c>
      <c r="K25" s="30">
        <f t="shared" si="8"/>
        <v>2.2499999904539436</v>
      </c>
      <c r="M25" s="18" t="str">
        <f t="shared" si="1"/>
        <v>JM9003</v>
      </c>
      <c r="N25" s="19">
        <f t="shared" si="1"/>
        <v>534453.61020999996</v>
      </c>
      <c r="O25" s="19">
        <f t="shared" si="1"/>
        <v>179755.75725</v>
      </c>
      <c r="P25" s="19">
        <f t="shared" si="6"/>
        <v>105.04356</v>
      </c>
      <c r="R25" s="21"/>
      <c r="S25" s="2"/>
      <c r="U25" t="s">
        <v>102</v>
      </c>
      <c r="V25" s="2">
        <v>534453.60253999999</v>
      </c>
      <c r="W25" s="2">
        <v>179755.78769999999</v>
      </c>
      <c r="X25" s="2">
        <v>105.05079000000001</v>
      </c>
      <c r="Y25" s="27"/>
      <c r="AA25" s="59">
        <f t="shared" ref="AA25:AA42" si="12">(N25-V25)*1000</f>
        <v>7.6699999626725912</v>
      </c>
      <c r="AB25" s="59">
        <f t="shared" ref="AB25:AB42" si="13">(O25-W25)*1000</f>
        <v>-30.449999991105869</v>
      </c>
      <c r="AC25" s="59">
        <f t="shared" ref="AC25:AC42" si="14">(P25-X25)*1000</f>
        <v>-7.2300000000069531</v>
      </c>
      <c r="AD25" s="43"/>
      <c r="AF25" s="1"/>
      <c r="AG25" s="1"/>
      <c r="AH25" s="1"/>
      <c r="AI25" s="13"/>
      <c r="AJ25" s="13"/>
      <c r="AK25" s="30"/>
      <c r="AL25" s="30"/>
      <c r="AM25" s="30"/>
      <c r="AN25" s="43"/>
      <c r="AO25" s="13"/>
      <c r="AP25" s="13"/>
      <c r="AQ25" s="13"/>
      <c r="AR25" s="13"/>
      <c r="AS25" s="13"/>
      <c r="AT25" s="13"/>
      <c r="AU25" s="13"/>
      <c r="AV25" s="13"/>
      <c r="AW25" s="13"/>
      <c r="AX25" s="43"/>
      <c r="BA25" s="42"/>
      <c r="BC25" s="2"/>
      <c r="BD25" s="1"/>
      <c r="BE25" s="1"/>
    </row>
    <row r="26" spans="1:57" x14ac:dyDescent="0.25">
      <c r="A26" s="2" t="s">
        <v>137</v>
      </c>
      <c r="B26" s="2">
        <v>529285.46967999998</v>
      </c>
      <c r="C26" s="2">
        <v>177522.19394</v>
      </c>
      <c r="E26" s="2" t="s">
        <v>137</v>
      </c>
      <c r="F26" s="2">
        <v>529285.46985999995</v>
      </c>
      <c r="G26" s="2">
        <v>177522.19433999999</v>
      </c>
      <c r="H26" s="1">
        <v>5.3357400000000004</v>
      </c>
      <c r="J26" s="30">
        <f t="shared" ref="J26:J31" si="15">(B26-F26)*1000</f>
        <v>-0.17999997362494469</v>
      </c>
      <c r="K26" s="30">
        <f t="shared" ref="K26:K31" si="16">(C26-G26)*1000</f>
        <v>-0.39999998989515007</v>
      </c>
      <c r="M26" s="18" t="str">
        <f t="shared" si="1"/>
        <v>KSC54</v>
      </c>
      <c r="N26" s="19">
        <f t="shared" si="1"/>
        <v>529285.46967999998</v>
      </c>
      <c r="O26" s="19">
        <f t="shared" si="1"/>
        <v>177522.19394</v>
      </c>
      <c r="P26" s="19">
        <f t="shared" si="6"/>
        <v>105.33574</v>
      </c>
      <c r="R26" s="21"/>
      <c r="S26" s="2"/>
      <c r="U26" t="s">
        <v>122</v>
      </c>
      <c r="V26" s="2">
        <v>529285.47392000002</v>
      </c>
      <c r="W26" s="2">
        <v>177522.19159</v>
      </c>
      <c r="X26" s="2">
        <v>105.31878</v>
      </c>
      <c r="Y26" s="27"/>
      <c r="AA26" s="59">
        <f t="shared" si="12"/>
        <v>-4.240000038407743</v>
      </c>
      <c r="AB26" s="59">
        <f t="shared" si="13"/>
        <v>2.3499999952036887</v>
      </c>
      <c r="AC26" s="59">
        <f t="shared" si="14"/>
        <v>16.959999999997422</v>
      </c>
      <c r="AD26" s="43"/>
      <c r="AF26" s="1"/>
      <c r="AG26" s="1"/>
      <c r="AH26" s="1"/>
      <c r="AI26" s="13"/>
      <c r="AJ26" s="13"/>
      <c r="AK26" s="30"/>
      <c r="AL26" s="30"/>
      <c r="AM26" s="30"/>
      <c r="AN26" s="43"/>
      <c r="AO26" s="13"/>
      <c r="AP26" s="13"/>
      <c r="AQ26" s="13"/>
      <c r="AR26" s="13"/>
      <c r="AS26" s="13"/>
      <c r="AT26" s="13"/>
      <c r="AU26" s="13"/>
      <c r="AV26" s="13"/>
      <c r="AW26" s="13"/>
      <c r="AX26" s="43"/>
      <c r="BA26" s="42"/>
      <c r="BC26" s="2"/>
      <c r="BD26" s="1"/>
      <c r="BE26" s="1"/>
    </row>
    <row r="27" spans="1:57" x14ac:dyDescent="0.25">
      <c r="A27" s="2" t="s">
        <v>109</v>
      </c>
      <c r="B27" s="2">
        <v>529209.86985000002</v>
      </c>
      <c r="C27" s="2">
        <v>177596.22617000001</v>
      </c>
      <c r="E27" s="2" t="s">
        <v>109</v>
      </c>
      <c r="F27" s="2">
        <v>529209.87008000002</v>
      </c>
      <c r="G27" s="2">
        <v>177596.22657</v>
      </c>
      <c r="H27" s="1">
        <v>7.21807</v>
      </c>
      <c r="J27" s="30">
        <f t="shared" si="15"/>
        <v>-0.23000000510364771</v>
      </c>
      <c r="K27" s="30">
        <f t="shared" si="16"/>
        <v>-0.39999998989515007</v>
      </c>
      <c r="M27" s="18" t="str">
        <f t="shared" si="1"/>
        <v>KSC04</v>
      </c>
      <c r="N27" s="19">
        <f t="shared" si="1"/>
        <v>529209.86985000002</v>
      </c>
      <c r="O27" s="19">
        <f t="shared" si="1"/>
        <v>177596.22617000001</v>
      </c>
      <c r="P27" s="19">
        <f t="shared" si="6"/>
        <v>107.21807</v>
      </c>
      <c r="R27" s="21"/>
      <c r="S27" s="2"/>
      <c r="U27" t="s">
        <v>109</v>
      </c>
      <c r="V27" s="2">
        <v>529209.87334000005</v>
      </c>
      <c r="W27" s="2">
        <v>177596.22407</v>
      </c>
      <c r="X27" s="2">
        <v>107.20311</v>
      </c>
      <c r="Y27" s="27"/>
      <c r="AA27" s="59">
        <f t="shared" si="12"/>
        <v>-3.490000031888485</v>
      </c>
      <c r="AB27" s="59">
        <f t="shared" si="13"/>
        <v>2.1000000124331564</v>
      </c>
      <c r="AC27" s="59">
        <f t="shared" si="14"/>
        <v>14.960000000002083</v>
      </c>
      <c r="AD27" s="43"/>
      <c r="AF27" s="1"/>
      <c r="AG27" s="1"/>
      <c r="AH27" s="1"/>
      <c r="AI27" s="13"/>
      <c r="AJ27" s="13"/>
      <c r="AK27" s="30"/>
      <c r="AL27" s="30"/>
      <c r="AM27" s="30"/>
      <c r="AN27" s="43"/>
      <c r="AO27" s="13"/>
      <c r="AP27" s="13"/>
      <c r="AQ27" s="13"/>
      <c r="AR27" s="13"/>
      <c r="AS27" s="13"/>
      <c r="AT27" s="13"/>
      <c r="AU27" s="13"/>
      <c r="AV27" s="13"/>
      <c r="AW27" s="13"/>
      <c r="AX27" s="43"/>
      <c r="BA27" s="42"/>
      <c r="BC27" s="2"/>
      <c r="BD27" s="1"/>
      <c r="BE27" s="1"/>
    </row>
    <row r="28" spans="1:57" ht="15.6" x14ac:dyDescent="0.3">
      <c r="A28" s="2" t="s">
        <v>108</v>
      </c>
      <c r="B28" s="2">
        <v>529320.94528999995</v>
      </c>
      <c r="C28" s="2">
        <v>177605.28544000001</v>
      </c>
      <c r="E28" s="2" t="s">
        <v>108</v>
      </c>
      <c r="F28" s="2">
        <v>529320.94547000004</v>
      </c>
      <c r="G28" s="2">
        <v>177605.28583000001</v>
      </c>
      <c r="H28" s="1">
        <v>9.3034499999999998</v>
      </c>
      <c r="J28" s="30">
        <f t="shared" si="15"/>
        <v>-0.18000009004026651</v>
      </c>
      <c r="K28" s="30">
        <f t="shared" si="16"/>
        <v>-0.39000000106170774</v>
      </c>
      <c r="M28" s="18" t="str">
        <f t="shared" si="1"/>
        <v>KSC06</v>
      </c>
      <c r="N28" s="19">
        <f t="shared" si="1"/>
        <v>529320.94528999995</v>
      </c>
      <c r="O28" s="19">
        <f t="shared" si="1"/>
        <v>177605.28544000001</v>
      </c>
      <c r="P28" s="19">
        <f t="shared" si="6"/>
        <v>109.30345</v>
      </c>
      <c r="R28" s="21"/>
      <c r="S28" s="2"/>
      <c r="U28" s="62" t="s">
        <v>108</v>
      </c>
      <c r="V28" s="2">
        <v>529320.94967999996</v>
      </c>
      <c r="W28" s="2">
        <v>177605.28302</v>
      </c>
      <c r="X28" s="2">
        <v>109.2865</v>
      </c>
      <c r="AA28" s="59">
        <f t="shared" si="12"/>
        <v>-4.3900000164285302</v>
      </c>
      <c r="AB28" s="59">
        <f t="shared" si="13"/>
        <v>2.4200000043492764</v>
      </c>
      <c r="AC28" s="59">
        <f t="shared" si="14"/>
        <v>16.949999999994247</v>
      </c>
      <c r="AD28" s="43"/>
      <c r="AE28" s="47" t="s">
        <v>108</v>
      </c>
      <c r="AF28" s="50">
        <v>529320.94689999998</v>
      </c>
      <c r="AG28" s="50">
        <v>177605.2893</v>
      </c>
      <c r="AH28" s="50">
        <v>109.3036</v>
      </c>
      <c r="AI28" s="46" t="s">
        <v>118</v>
      </c>
      <c r="AJ28" s="13"/>
      <c r="AK28" s="59">
        <f>(N28-AF28)*1000</f>
        <v>-1.610000035725534</v>
      </c>
      <c r="AL28" s="59">
        <f>(O28-AG28)*1000</f>
        <v>-3.8599999970756471</v>
      </c>
      <c r="AM28" s="59">
        <f>(P28-AH28)*1000</f>
        <v>-0.15000000000497948</v>
      </c>
      <c r="AN28" s="43"/>
      <c r="AO28" s="13"/>
      <c r="AP28" s="13"/>
      <c r="AQ28" s="13"/>
      <c r="AR28" s="13"/>
      <c r="AS28" s="13"/>
      <c r="AT28" s="13"/>
      <c r="AU28" s="13"/>
      <c r="AV28" s="13"/>
      <c r="AW28" s="13"/>
      <c r="AX28" s="43"/>
      <c r="BA28" s="42"/>
      <c r="BC28" s="2"/>
      <c r="BD28" s="1"/>
      <c r="BE28" s="1"/>
    </row>
    <row r="29" spans="1:57" x14ac:dyDescent="0.25">
      <c r="A29" s="2" t="s">
        <v>121</v>
      </c>
      <c r="B29" s="2">
        <v>529196.39136999997</v>
      </c>
      <c r="C29" s="2">
        <v>177618.81492999999</v>
      </c>
      <c r="E29" s="2" t="s">
        <v>121</v>
      </c>
      <c r="F29" s="2">
        <v>529196.39145</v>
      </c>
      <c r="G29" s="2">
        <v>177618.81499000001</v>
      </c>
      <c r="H29" s="1">
        <v>8.2010699999999996</v>
      </c>
      <c r="J29" s="30">
        <f t="shared" si="15"/>
        <v>-8.000002708286047E-2</v>
      </c>
      <c r="K29" s="30">
        <f t="shared" si="16"/>
        <v>-6.0000020312145352E-2</v>
      </c>
      <c r="M29" s="18" t="str">
        <f t="shared" si="1"/>
        <v>KSC07</v>
      </c>
      <c r="N29" s="19">
        <f t="shared" si="1"/>
        <v>529196.39136999997</v>
      </c>
      <c r="O29" s="19">
        <f t="shared" si="1"/>
        <v>177618.81492999999</v>
      </c>
      <c r="P29" s="19">
        <f t="shared" si="6"/>
        <v>108.20107</v>
      </c>
      <c r="R29" s="21"/>
      <c r="S29" s="2"/>
      <c r="U29" t="s">
        <v>121</v>
      </c>
      <c r="V29" s="2">
        <v>529196.39260000002</v>
      </c>
      <c r="W29" s="2">
        <v>177618.81043000001</v>
      </c>
      <c r="X29" s="2">
        <v>108.17519</v>
      </c>
      <c r="Y29" s="27"/>
      <c r="AA29" s="59">
        <f t="shared" si="12"/>
        <v>-1.230000052601099</v>
      </c>
      <c r="AB29" s="59">
        <f t="shared" si="13"/>
        <v>4.4999999809078872</v>
      </c>
      <c r="AC29" s="59">
        <f t="shared" si="14"/>
        <v>25.880000000000791</v>
      </c>
      <c r="AD29" s="43"/>
      <c r="AE29" s="47"/>
      <c r="AF29" s="50"/>
      <c r="AG29" s="50"/>
      <c r="AH29" s="50"/>
      <c r="AI29" s="46"/>
      <c r="AJ29" s="13"/>
      <c r="AK29" s="59"/>
      <c r="AL29" s="59"/>
      <c r="AM29" s="59"/>
      <c r="AN29" s="43"/>
      <c r="AO29" s="13"/>
      <c r="AP29" s="13"/>
      <c r="AQ29" s="13"/>
      <c r="AR29" s="13"/>
      <c r="AS29" s="13"/>
      <c r="AT29" s="13"/>
      <c r="AU29" s="13"/>
      <c r="AV29" s="13"/>
      <c r="AW29" s="13"/>
      <c r="AX29" s="43"/>
      <c r="BA29" s="42"/>
      <c r="BC29" s="2"/>
      <c r="BD29" s="1"/>
      <c r="BE29" s="1"/>
    </row>
    <row r="30" spans="1:57" x14ac:dyDescent="0.25">
      <c r="A30" s="2" t="s">
        <v>138</v>
      </c>
      <c r="B30" s="2">
        <v>529246.98881999997</v>
      </c>
      <c r="C30" s="2">
        <v>177598.96017000001</v>
      </c>
      <c r="E30" s="2" t="s">
        <v>138</v>
      </c>
      <c r="F30" s="2">
        <v>529246.98904000001</v>
      </c>
      <c r="G30" s="2">
        <v>177598.96057</v>
      </c>
      <c r="H30" s="1">
        <v>7.5225600000000004</v>
      </c>
      <c r="J30" s="30"/>
      <c r="K30" s="30"/>
      <c r="M30" s="18"/>
      <c r="N30" s="19"/>
      <c r="O30" s="19"/>
      <c r="P30" s="19"/>
      <c r="R30" s="21"/>
      <c r="S30" s="2"/>
      <c r="V30" s="2"/>
      <c r="W30" s="2"/>
      <c r="X30" s="2"/>
      <c r="Y30" s="27"/>
      <c r="AA30" s="59"/>
      <c r="AB30" s="59"/>
      <c r="AC30" s="59"/>
      <c r="AD30" s="43"/>
      <c r="AE30" s="47"/>
      <c r="AF30" s="50"/>
      <c r="AG30" s="50"/>
      <c r="AH30" s="50"/>
      <c r="AI30" s="46"/>
      <c r="AJ30" s="13"/>
      <c r="AK30" s="59"/>
      <c r="AL30" s="59"/>
      <c r="AM30" s="59"/>
      <c r="AN30" s="43"/>
      <c r="AO30" s="13"/>
      <c r="AP30" s="13"/>
      <c r="AQ30" s="13"/>
      <c r="AR30" s="13"/>
      <c r="AS30" s="13"/>
      <c r="AT30" s="13"/>
      <c r="AU30" s="13"/>
      <c r="AV30" s="13"/>
      <c r="AW30" s="13"/>
      <c r="AX30" s="43"/>
      <c r="BA30" s="42"/>
      <c r="BC30" s="2"/>
      <c r="BD30" s="1"/>
      <c r="BE30" s="1"/>
    </row>
    <row r="31" spans="1:57" x14ac:dyDescent="0.25">
      <c r="A31" s="2" t="s">
        <v>52</v>
      </c>
      <c r="B31" s="2">
        <v>524165.68427000003</v>
      </c>
      <c r="C31" s="2">
        <v>175656.12891</v>
      </c>
      <c r="E31" t="s">
        <v>52</v>
      </c>
      <c r="F31" s="2">
        <v>524165.68452000001</v>
      </c>
      <c r="G31" s="2">
        <v>175656.12742999999</v>
      </c>
      <c r="H31" s="1">
        <v>9.6051500000000001</v>
      </c>
      <c r="J31" s="30">
        <f t="shared" si="15"/>
        <v>-0.24999998277053237</v>
      </c>
      <c r="K31" s="30">
        <f t="shared" si="16"/>
        <v>1.4800000062678009</v>
      </c>
      <c r="M31" s="18" t="str">
        <f t="shared" si="1"/>
        <v>PTNL10</v>
      </c>
      <c r="N31" s="19">
        <f t="shared" si="1"/>
        <v>524165.68427000003</v>
      </c>
      <c r="O31" s="19">
        <f t="shared" si="1"/>
        <v>175656.12891</v>
      </c>
      <c r="P31" s="19">
        <f>H31+100</f>
        <v>109.60514999999999</v>
      </c>
      <c r="R31" s="21"/>
      <c r="S31" s="2"/>
      <c r="U31" t="s">
        <v>52</v>
      </c>
      <c r="V31" s="2">
        <v>524165.68325</v>
      </c>
      <c r="W31" s="2">
        <v>175656.13154999999</v>
      </c>
      <c r="X31" s="2">
        <v>109.60120000000001</v>
      </c>
      <c r="Y31" s="26"/>
      <c r="AA31" s="59">
        <f t="shared" si="12"/>
        <v>1.020000025164336</v>
      </c>
      <c r="AB31" s="59">
        <f t="shared" si="13"/>
        <v>-2.6399999915156513</v>
      </c>
      <c r="AC31" s="59">
        <f t="shared" si="14"/>
        <v>3.9499999999890179</v>
      </c>
      <c r="AD31" s="43"/>
      <c r="AF31" s="1"/>
      <c r="AG31" s="1"/>
      <c r="AH31" s="1"/>
      <c r="AI31" s="13"/>
      <c r="AJ31" s="13"/>
      <c r="AK31" s="30"/>
      <c r="AL31" s="30"/>
      <c r="AM31" s="30"/>
      <c r="AN31" s="43"/>
      <c r="AO31" s="46" t="s">
        <v>52</v>
      </c>
      <c r="AP31" s="45">
        <v>524165.70400000003</v>
      </c>
      <c r="AQ31" s="45">
        <v>175656.15</v>
      </c>
      <c r="AR31" s="46"/>
      <c r="AS31" s="46" t="s">
        <v>77</v>
      </c>
      <c r="AT31" s="13"/>
      <c r="AU31" s="44">
        <f>(N31-AP31)*1000</f>
        <v>-19.729999999981374</v>
      </c>
      <c r="AV31" s="44">
        <f>(O31-AQ31)*1000</f>
        <v>-21.089999994728714</v>
      </c>
      <c r="AW31" s="61"/>
      <c r="AX31" s="43"/>
      <c r="AY31" t="str">
        <f>"C "&amp;M31&amp;" "&amp;N31&amp;" "&amp;O31&amp;" "&amp;P31&amp;" * * *"</f>
        <v>C PTNL10 524165.68427 175656.12891 109.60515 * * *</v>
      </c>
      <c r="AZ31" t="str">
        <f>"C "&amp;M31&amp;" "&amp;N31&amp;" "&amp;O31&amp;" * *"</f>
        <v>C PTNL10 524165.68427 175656.12891 * *</v>
      </c>
      <c r="BA31" s="42"/>
      <c r="BB31" s="20"/>
      <c r="BC31" s="2"/>
      <c r="BD31" s="1"/>
      <c r="BE31" s="1"/>
    </row>
    <row r="32" spans="1:57" x14ac:dyDescent="0.25">
      <c r="A32" s="2" t="s">
        <v>90</v>
      </c>
      <c r="B32" s="2">
        <v>526556.65515999997</v>
      </c>
      <c r="C32" s="2">
        <v>177097.92176999999</v>
      </c>
      <c r="E32" s="2" t="s">
        <v>90</v>
      </c>
      <c r="F32" s="2">
        <v>526556.65544</v>
      </c>
      <c r="G32" s="2">
        <v>177097.92262</v>
      </c>
      <c r="H32" s="1">
        <v>5.5365399999999996</v>
      </c>
      <c r="J32" s="30">
        <f t="shared" ref="J32:K38" si="17">(B32-F32)*1000</f>
        <v>-0.28000003658235073</v>
      </c>
      <c r="K32" s="30">
        <f t="shared" si="17"/>
        <v>-0.85000001126900315</v>
      </c>
      <c r="M32" s="18" t="str">
        <f t="shared" si="1"/>
        <v>TR100</v>
      </c>
      <c r="N32" s="19">
        <f t="shared" si="1"/>
        <v>526556.65515999997</v>
      </c>
      <c r="O32" s="19">
        <f t="shared" si="1"/>
        <v>177097.92176999999</v>
      </c>
      <c r="P32" s="19">
        <f t="shared" ref="P32:P38" si="18">H32+100</f>
        <v>105.53654</v>
      </c>
      <c r="R32" s="21"/>
      <c r="S32" s="2"/>
      <c r="U32" t="s">
        <v>90</v>
      </c>
      <c r="V32" s="2">
        <v>526556.65312999999</v>
      </c>
      <c r="W32" s="2">
        <v>177097.9209</v>
      </c>
      <c r="X32" s="2">
        <v>105.52370000000001</v>
      </c>
      <c r="AA32" s="59">
        <f t="shared" si="12"/>
        <v>2.0299999741837382</v>
      </c>
      <c r="AB32" s="59">
        <f t="shared" si="13"/>
        <v>0.86999998893588781</v>
      </c>
      <c r="AC32" s="59">
        <f t="shared" si="14"/>
        <v>12.839999999997076</v>
      </c>
      <c r="AD32" s="43"/>
      <c r="AE32" s="47" t="s">
        <v>90</v>
      </c>
      <c r="AF32" s="50">
        <v>526556.65370000002</v>
      </c>
      <c r="AG32" s="50">
        <v>177097.9247</v>
      </c>
      <c r="AH32" s="50">
        <v>105.5384</v>
      </c>
      <c r="AI32" s="46" t="s">
        <v>118</v>
      </c>
      <c r="AJ32" s="13"/>
      <c r="AK32" s="59">
        <f t="shared" ref="AK32:AM34" si="19">(N32-AF32)*1000</f>
        <v>1.4599999412894249</v>
      </c>
      <c r="AL32" s="59">
        <f t="shared" si="19"/>
        <v>-2.9300000169314444</v>
      </c>
      <c r="AM32" s="59">
        <f t="shared" si="19"/>
        <v>-1.8599999999935335</v>
      </c>
      <c r="AN32" s="43"/>
      <c r="AO32" s="13"/>
      <c r="AP32" s="13"/>
      <c r="AQ32" s="13"/>
      <c r="AR32" s="13"/>
      <c r="AS32" s="13"/>
      <c r="AT32" s="13"/>
      <c r="AU32" s="13"/>
      <c r="AV32" s="13"/>
      <c r="AW32" s="13"/>
      <c r="AX32" s="43"/>
      <c r="BA32" s="42"/>
      <c r="BD32" s="1"/>
      <c r="BE32" s="1"/>
    </row>
    <row r="33" spans="1:58" x14ac:dyDescent="0.25">
      <c r="A33" s="2" t="s">
        <v>95</v>
      </c>
      <c r="B33" s="2">
        <v>527731.18192999996</v>
      </c>
      <c r="C33" s="2">
        <v>177478.06899</v>
      </c>
      <c r="E33" s="2" t="s">
        <v>95</v>
      </c>
      <c r="F33" s="2">
        <v>527731.18211000005</v>
      </c>
      <c r="G33" s="2">
        <v>177478.07013000001</v>
      </c>
      <c r="H33" s="1">
        <v>5.2862799999999996</v>
      </c>
      <c r="J33" s="30">
        <f t="shared" si="17"/>
        <v>-0.18000009004026651</v>
      </c>
      <c r="K33" s="30">
        <f t="shared" si="17"/>
        <v>-1.1400000075809658</v>
      </c>
      <c r="M33" s="18" t="str">
        <f t="shared" si="1"/>
        <v>TR102</v>
      </c>
      <c r="N33" s="19">
        <f t="shared" si="1"/>
        <v>527731.18192999996</v>
      </c>
      <c r="O33" s="19">
        <f t="shared" si="1"/>
        <v>177478.06899</v>
      </c>
      <c r="P33" s="19">
        <f t="shared" si="18"/>
        <v>105.28628</v>
      </c>
      <c r="R33" s="21"/>
      <c r="S33" s="2"/>
      <c r="U33" t="s">
        <v>95</v>
      </c>
      <c r="V33" s="2">
        <v>527731.18351</v>
      </c>
      <c r="W33" s="2">
        <v>177478.07329999999</v>
      </c>
      <c r="X33" s="2">
        <v>105.26625</v>
      </c>
      <c r="AA33" s="59">
        <f t="shared" si="12"/>
        <v>-1.5800000401213765</v>
      </c>
      <c r="AB33" s="59">
        <f t="shared" si="13"/>
        <v>-4.3099999893456697</v>
      </c>
      <c r="AC33" s="59">
        <f t="shared" si="14"/>
        <v>20.030000000005543</v>
      </c>
      <c r="AD33" s="43"/>
      <c r="AE33" s="47" t="s">
        <v>95</v>
      </c>
      <c r="AF33" s="50">
        <v>527731.18229999999</v>
      </c>
      <c r="AG33" s="50">
        <v>177478.08249999999</v>
      </c>
      <c r="AH33" s="50">
        <v>105.2852</v>
      </c>
      <c r="AI33" s="46" t="s">
        <v>118</v>
      </c>
      <c r="AJ33" s="13"/>
      <c r="AK33" s="59">
        <f t="shared" si="19"/>
        <v>-0.37000002339482307</v>
      </c>
      <c r="AL33" s="59">
        <f t="shared" si="19"/>
        <v>-13.509999989764765</v>
      </c>
      <c r="AM33" s="59">
        <f t="shared" si="19"/>
        <v>1.0800000000017462</v>
      </c>
      <c r="AN33" s="43"/>
      <c r="AO33" s="13"/>
      <c r="AP33" s="13"/>
      <c r="AQ33" s="13"/>
      <c r="AR33" s="13"/>
      <c r="AS33" s="13"/>
      <c r="AT33" s="13"/>
      <c r="AU33" s="13"/>
      <c r="AV33" s="13"/>
      <c r="AW33" s="13"/>
      <c r="AX33" s="43"/>
      <c r="BA33" s="42"/>
      <c r="BD33" s="1"/>
      <c r="BE33" s="1"/>
    </row>
    <row r="34" spans="1:58" x14ac:dyDescent="0.25">
      <c r="A34" s="2" t="s">
        <v>94</v>
      </c>
      <c r="B34" s="2">
        <v>527772.52573999995</v>
      </c>
      <c r="C34" s="2">
        <v>177717.55801000001</v>
      </c>
      <c r="E34" s="2" t="s">
        <v>94</v>
      </c>
      <c r="F34" s="2">
        <v>527772.52581000002</v>
      </c>
      <c r="G34" s="2">
        <v>177717.55906</v>
      </c>
      <c r="H34" s="1">
        <v>4.8365400000000003</v>
      </c>
      <c r="J34" s="30">
        <f t="shared" si="17"/>
        <v>-7.0000067353248596E-2</v>
      </c>
      <c r="K34" s="30">
        <f t="shared" si="17"/>
        <v>-1.049999991664663</v>
      </c>
      <c r="M34" s="18" t="str">
        <f t="shared" si="1"/>
        <v>TR103</v>
      </c>
      <c r="N34" s="19">
        <f t="shared" si="1"/>
        <v>527772.52573999995</v>
      </c>
      <c r="O34" s="19">
        <f t="shared" si="1"/>
        <v>177717.55801000001</v>
      </c>
      <c r="P34" s="19">
        <f t="shared" si="18"/>
        <v>104.83654</v>
      </c>
      <c r="R34" s="21"/>
      <c r="S34" s="2"/>
      <c r="U34" t="s">
        <v>94</v>
      </c>
      <c r="V34" s="2">
        <v>527772.52700999996</v>
      </c>
      <c r="W34" s="2">
        <v>177717.56108000001</v>
      </c>
      <c r="X34" s="2">
        <v>104.81521000000001</v>
      </c>
      <c r="AA34" s="59">
        <f t="shared" si="12"/>
        <v>-1.2700000079348683</v>
      </c>
      <c r="AB34" s="59">
        <f t="shared" si="13"/>
        <v>-3.0700000061187893</v>
      </c>
      <c r="AC34" s="59">
        <f t="shared" si="14"/>
        <v>21.329999999991855</v>
      </c>
      <c r="AD34" s="43"/>
      <c r="AE34" s="47" t="s">
        <v>94</v>
      </c>
      <c r="AF34" s="50">
        <v>527772.52890000003</v>
      </c>
      <c r="AG34" s="50">
        <v>177717.55679999999</v>
      </c>
      <c r="AH34" s="50">
        <v>104.8466</v>
      </c>
      <c r="AI34" s="46" t="s">
        <v>118</v>
      </c>
      <c r="AJ34" s="13"/>
      <c r="AK34" s="59">
        <f t="shared" si="19"/>
        <v>-3.160000080242753</v>
      </c>
      <c r="AL34" s="59">
        <f t="shared" si="19"/>
        <v>1.2100000167265534</v>
      </c>
      <c r="AM34" s="59">
        <f t="shared" si="19"/>
        <v>-10.059999999995739</v>
      </c>
      <c r="AN34" s="43"/>
      <c r="AO34" s="13"/>
      <c r="AP34" s="13"/>
      <c r="AQ34" s="13"/>
      <c r="AR34" s="13"/>
      <c r="AS34" s="13"/>
      <c r="AT34" s="13"/>
      <c r="AU34" s="13"/>
      <c r="AV34" s="13"/>
      <c r="AW34" s="13"/>
      <c r="AX34" s="43"/>
      <c r="BA34" s="42"/>
      <c r="BD34" s="1"/>
      <c r="BE34" s="1"/>
    </row>
    <row r="35" spans="1:58" x14ac:dyDescent="0.25">
      <c r="A35" s="2" t="s">
        <v>96</v>
      </c>
      <c r="B35" s="2">
        <v>528830.21302999998</v>
      </c>
      <c r="C35" s="2">
        <v>177929.03612999999</v>
      </c>
      <c r="E35" s="2" t="s">
        <v>96</v>
      </c>
      <c r="F35" s="2">
        <v>528830.21348000003</v>
      </c>
      <c r="G35" s="2">
        <v>177929.03638000001</v>
      </c>
      <c r="H35" s="1">
        <v>5.2201500000000003</v>
      </c>
      <c r="J35" s="30">
        <f t="shared" si="17"/>
        <v>-0.45000005047768354</v>
      </c>
      <c r="K35" s="30">
        <f t="shared" si="17"/>
        <v>-0.25000001187436283</v>
      </c>
      <c r="M35" s="18" t="str">
        <f t="shared" si="1"/>
        <v>TR104</v>
      </c>
      <c r="N35" s="19">
        <f t="shared" si="1"/>
        <v>528830.21302999998</v>
      </c>
      <c r="O35" s="19">
        <f t="shared" si="1"/>
        <v>177929.03612999999</v>
      </c>
      <c r="P35" s="19">
        <f t="shared" si="18"/>
        <v>105.22015</v>
      </c>
      <c r="R35" s="21"/>
      <c r="S35" s="2"/>
      <c r="U35" t="s">
        <v>96</v>
      </c>
      <c r="V35" s="2">
        <v>528830.21667999995</v>
      </c>
      <c r="W35" s="2">
        <v>177929.03547</v>
      </c>
      <c r="X35" s="2">
        <v>105.20654</v>
      </c>
      <c r="AA35" s="59">
        <f t="shared" si="12"/>
        <v>-3.6499999696388841</v>
      </c>
      <c r="AB35" s="59">
        <f t="shared" si="13"/>
        <v>0.65999999060295522</v>
      </c>
      <c r="AC35" s="59">
        <f t="shared" si="14"/>
        <v>13.6099999999999</v>
      </c>
      <c r="AD35" s="43"/>
      <c r="AF35" s="1"/>
      <c r="AG35" s="1"/>
      <c r="AH35" s="1"/>
      <c r="AI35" s="13"/>
      <c r="AJ35" s="13"/>
      <c r="AK35" s="30"/>
      <c r="AL35" s="30"/>
      <c r="AM35" s="30"/>
      <c r="AN35" s="43"/>
      <c r="AO35" s="13"/>
      <c r="AP35" s="13"/>
      <c r="AQ35" s="13"/>
      <c r="AR35" s="13"/>
      <c r="AS35" s="13"/>
      <c r="AT35" s="13"/>
      <c r="AU35" s="13"/>
      <c r="AV35" s="13"/>
      <c r="AW35" s="13"/>
      <c r="AX35" s="43"/>
      <c r="BA35" s="42"/>
      <c r="BD35" s="1"/>
      <c r="BE35" s="1"/>
    </row>
    <row r="36" spans="1:58" x14ac:dyDescent="0.25">
      <c r="A36" s="2" t="s">
        <v>99</v>
      </c>
      <c r="B36" s="2">
        <v>530348.65841000003</v>
      </c>
      <c r="C36" s="2">
        <v>179903.58433000001</v>
      </c>
      <c r="E36" s="2" t="s">
        <v>99</v>
      </c>
      <c r="F36" s="2">
        <v>530348.65908000001</v>
      </c>
      <c r="G36" s="2">
        <v>179903.58407000001</v>
      </c>
      <c r="H36" s="1">
        <v>4.6633800000000001</v>
      </c>
      <c r="J36" s="30">
        <f t="shared" si="17"/>
        <v>-0.66999997943639755</v>
      </c>
      <c r="K36" s="30">
        <f t="shared" si="17"/>
        <v>0.26000000070780516</v>
      </c>
      <c r="M36" s="18" t="str">
        <f t="shared" si="1"/>
        <v>TR105</v>
      </c>
      <c r="N36" s="19">
        <f t="shared" si="1"/>
        <v>530348.65841000003</v>
      </c>
      <c r="O36" s="19">
        <f t="shared" si="1"/>
        <v>179903.58433000001</v>
      </c>
      <c r="P36" s="19">
        <f t="shared" si="18"/>
        <v>104.66338</v>
      </c>
      <c r="R36" s="21"/>
      <c r="S36" s="2"/>
      <c r="U36" t="s">
        <v>99</v>
      </c>
      <c r="V36" s="2">
        <v>530348.64590999996</v>
      </c>
      <c r="W36" s="2">
        <v>179903.58439</v>
      </c>
      <c r="X36" s="2">
        <v>104.65899</v>
      </c>
      <c r="AA36" s="59">
        <f t="shared" si="12"/>
        <v>12.500000069849193</v>
      </c>
      <c r="AB36" s="59">
        <f t="shared" si="13"/>
        <v>-5.9999991208314896E-2</v>
      </c>
      <c r="AC36" s="59">
        <f t="shared" si="14"/>
        <v>4.3900000000007822</v>
      </c>
      <c r="AD36" s="43"/>
      <c r="AE36" s="47" t="s">
        <v>99</v>
      </c>
      <c r="AF36" s="50">
        <v>530348.65689999994</v>
      </c>
      <c r="AG36" s="50">
        <v>179903.57120000001</v>
      </c>
      <c r="AH36" s="50">
        <v>104.6771</v>
      </c>
      <c r="AI36" s="46" t="s">
        <v>118</v>
      </c>
      <c r="AJ36" s="13"/>
      <c r="AK36" s="59">
        <f t="shared" ref="AK36:AM39" si="20">(N36-AF36)*1000</f>
        <v>1.5100000891834497</v>
      </c>
      <c r="AL36" s="59">
        <f t="shared" si="20"/>
        <v>13.13000000664033</v>
      </c>
      <c r="AM36" s="59">
        <f t="shared" si="20"/>
        <v>-13.719999999992183</v>
      </c>
      <c r="AN36" s="43"/>
      <c r="AO36" s="13"/>
      <c r="AP36" s="13"/>
      <c r="AQ36" s="13"/>
      <c r="AR36" s="13"/>
      <c r="AS36" s="13"/>
      <c r="AT36" s="13"/>
      <c r="AU36" s="13"/>
      <c r="AV36" s="13"/>
      <c r="AW36" s="13"/>
      <c r="AX36" s="43"/>
      <c r="BA36" s="42"/>
      <c r="BD36" s="1"/>
      <c r="BE36" s="1"/>
    </row>
    <row r="37" spans="1:58" x14ac:dyDescent="0.25">
      <c r="A37" s="2" t="s">
        <v>100</v>
      </c>
      <c r="B37" s="2">
        <v>532612.02246999997</v>
      </c>
      <c r="C37" s="2">
        <v>180639.21466999999</v>
      </c>
      <c r="E37" s="2" t="s">
        <v>100</v>
      </c>
      <c r="F37" s="2">
        <v>532612.02272000001</v>
      </c>
      <c r="G37" s="2">
        <v>180639.21312</v>
      </c>
      <c r="H37" s="1">
        <v>4.7976999999999999</v>
      </c>
      <c r="J37" s="30">
        <f t="shared" si="17"/>
        <v>-0.25000004097819328</v>
      </c>
      <c r="K37" s="30">
        <f t="shared" si="17"/>
        <v>1.5499999863095582</v>
      </c>
      <c r="M37" s="18" t="str">
        <f t="shared" si="1"/>
        <v>TR106</v>
      </c>
      <c r="N37" s="19">
        <f t="shared" si="1"/>
        <v>532612.02246999997</v>
      </c>
      <c r="O37" s="19">
        <f t="shared" si="1"/>
        <v>180639.21466999999</v>
      </c>
      <c r="P37" s="19">
        <f t="shared" si="18"/>
        <v>104.79770000000001</v>
      </c>
      <c r="R37" s="21"/>
      <c r="S37" s="2"/>
      <c r="U37" t="s">
        <v>100</v>
      </c>
      <c r="V37" s="2">
        <v>532612.00803999999</v>
      </c>
      <c r="W37" s="2">
        <v>180639.23348</v>
      </c>
      <c r="X37" s="2">
        <v>104.80991</v>
      </c>
      <c r="AA37" s="59">
        <f t="shared" si="12"/>
        <v>14.429999981075525</v>
      </c>
      <c r="AB37" s="59">
        <f t="shared" si="13"/>
        <v>-18.810000008670613</v>
      </c>
      <c r="AC37" s="59">
        <f t="shared" si="14"/>
        <v>-12.209999999996057</v>
      </c>
      <c r="AD37" s="43"/>
      <c r="AE37" s="47" t="s">
        <v>100</v>
      </c>
      <c r="AF37" s="50">
        <v>532612.00899999996</v>
      </c>
      <c r="AG37" s="50">
        <v>180639.21840000001</v>
      </c>
      <c r="AH37" s="50">
        <v>104.81950000000001</v>
      </c>
      <c r="AI37" s="46" t="s">
        <v>118</v>
      </c>
      <c r="AJ37" s="13"/>
      <c r="AK37" s="59">
        <f t="shared" si="20"/>
        <v>13.470000005327165</v>
      </c>
      <c r="AL37" s="59">
        <f t="shared" si="20"/>
        <v>-3.730000025825575</v>
      </c>
      <c r="AM37" s="59">
        <f t="shared" si="20"/>
        <v>-21.799999999998931</v>
      </c>
      <c r="AN37" s="43"/>
      <c r="AO37" s="13"/>
      <c r="AP37" s="13"/>
      <c r="AQ37" s="13"/>
      <c r="AR37" s="13"/>
      <c r="AS37" s="13"/>
      <c r="AT37" s="13"/>
      <c r="AU37" s="13"/>
      <c r="AV37" s="13"/>
      <c r="AW37" s="13"/>
      <c r="AX37" s="43"/>
      <c r="BA37" s="42"/>
      <c r="BD37" s="1"/>
      <c r="BE37" s="1"/>
    </row>
    <row r="38" spans="1:58" x14ac:dyDescent="0.25">
      <c r="A38" s="2" t="s">
        <v>101</v>
      </c>
      <c r="B38" s="2">
        <v>533083.94960000005</v>
      </c>
      <c r="C38" s="2">
        <v>180572.64621000001</v>
      </c>
      <c r="E38" s="2" t="s">
        <v>101</v>
      </c>
      <c r="F38" s="2">
        <v>533083.94969000004</v>
      </c>
      <c r="G38" s="2">
        <v>180572.64442</v>
      </c>
      <c r="H38" s="1">
        <v>5.3586</v>
      </c>
      <c r="J38" s="30">
        <f t="shared" si="17"/>
        <v>-8.9999986812472343E-2</v>
      </c>
      <c r="K38" s="30">
        <f t="shared" si="17"/>
        <v>1.7900000093504786</v>
      </c>
      <c r="M38" s="18" t="str">
        <f t="shared" si="1"/>
        <v>TR107</v>
      </c>
      <c r="N38" s="19">
        <f t="shared" si="1"/>
        <v>533083.94960000005</v>
      </c>
      <c r="O38" s="19">
        <f t="shared" si="1"/>
        <v>180572.64621000001</v>
      </c>
      <c r="P38" s="19">
        <f t="shared" si="18"/>
        <v>105.3586</v>
      </c>
      <c r="R38" s="21"/>
      <c r="S38" s="2"/>
      <c r="U38" t="s">
        <v>101</v>
      </c>
      <c r="V38" s="2">
        <v>533083.93259999994</v>
      </c>
      <c r="W38" s="2">
        <v>180572.66690000001</v>
      </c>
      <c r="X38" s="2">
        <v>105.37018999999999</v>
      </c>
      <c r="AA38" s="59">
        <f t="shared" si="12"/>
        <v>17.000000108964741</v>
      </c>
      <c r="AB38" s="59">
        <f t="shared" si="13"/>
        <v>-20.690000004833564</v>
      </c>
      <c r="AC38" s="59">
        <f t="shared" si="14"/>
        <v>-11.589999999998213</v>
      </c>
      <c r="AD38" s="43"/>
      <c r="AE38" s="47" t="s">
        <v>101</v>
      </c>
      <c r="AF38" s="50">
        <v>533083.93960000004</v>
      </c>
      <c r="AG38" s="50">
        <v>180572.6574</v>
      </c>
      <c r="AH38" s="50">
        <v>105.38890000000001</v>
      </c>
      <c r="AI38" s="46" t="s">
        <v>118</v>
      </c>
      <c r="AJ38" s="13"/>
      <c r="AK38" s="59">
        <f t="shared" si="20"/>
        <v>10.000000009313226</v>
      </c>
      <c r="AL38" s="59">
        <f t="shared" si="20"/>
        <v>-11.189999990165234</v>
      </c>
      <c r="AM38" s="59">
        <f t="shared" si="20"/>
        <v>-30.300000000011096</v>
      </c>
      <c r="AN38" s="43"/>
      <c r="AO38" s="13"/>
      <c r="AP38" s="13"/>
      <c r="AQ38" s="13"/>
      <c r="AR38" s="13"/>
      <c r="AS38" s="13"/>
      <c r="AT38" s="13"/>
      <c r="AU38" s="13"/>
      <c r="AV38" s="13"/>
      <c r="AW38" s="13"/>
      <c r="AX38" s="43"/>
      <c r="BA38" s="42"/>
      <c r="BD38" s="1"/>
      <c r="BE38" s="1"/>
    </row>
    <row r="39" spans="1:58" x14ac:dyDescent="0.25">
      <c r="A39" s="2" t="s">
        <v>74</v>
      </c>
      <c r="B39" s="2">
        <v>533744.13954</v>
      </c>
      <c r="C39" s="2">
        <v>180360.64855000001</v>
      </c>
      <c r="E39" t="s">
        <v>74</v>
      </c>
      <c r="F39" s="2">
        <v>533744.13937999995</v>
      </c>
      <c r="G39" s="2">
        <v>180360.64652000001</v>
      </c>
      <c r="H39" s="1">
        <v>4.7630499999999998</v>
      </c>
      <c r="J39" s="30">
        <f t="shared" ref="J39:K42" si="21">(B39-F39)*1000</f>
        <v>0.16000005416572094</v>
      </c>
      <c r="K39" s="30">
        <f t="shared" si="21"/>
        <v>2.0300000032875687</v>
      </c>
      <c r="M39" s="18" t="str">
        <f t="shared" si="1"/>
        <v>TR8003</v>
      </c>
      <c r="N39" s="19">
        <f t="shared" si="1"/>
        <v>533744.13954</v>
      </c>
      <c r="O39" s="19">
        <f t="shared" si="1"/>
        <v>180360.64855000001</v>
      </c>
      <c r="P39" s="19">
        <f>H39+100</f>
        <v>104.76304999999999</v>
      </c>
      <c r="R39" s="21" t="s">
        <v>25</v>
      </c>
      <c r="S39" s="2" t="s">
        <v>24</v>
      </c>
      <c r="U39" t="s">
        <v>74</v>
      </c>
      <c r="V39" s="2">
        <v>533744.12650999997</v>
      </c>
      <c r="W39" s="2">
        <v>180360.67300000001</v>
      </c>
      <c r="X39" s="2">
        <v>104.77191999999999</v>
      </c>
      <c r="AA39" s="59">
        <f t="shared" si="12"/>
        <v>13.030000030994415</v>
      </c>
      <c r="AB39" s="59">
        <f t="shared" si="13"/>
        <v>-24.449999997159466</v>
      </c>
      <c r="AC39" s="59">
        <f t="shared" si="14"/>
        <v>-8.8700000000017099</v>
      </c>
      <c r="AD39" s="43"/>
      <c r="AE39" s="47" t="s">
        <v>74</v>
      </c>
      <c r="AF39" s="50">
        <v>533744.12690000003</v>
      </c>
      <c r="AG39" s="50">
        <v>180360.6661</v>
      </c>
      <c r="AH39" s="50">
        <v>104.7816</v>
      </c>
      <c r="AI39" s="46" t="s">
        <v>118</v>
      </c>
      <c r="AJ39" s="13"/>
      <c r="AK39" s="59">
        <f t="shared" si="20"/>
        <v>12.639999971725047</v>
      </c>
      <c r="AL39" s="59">
        <f t="shared" si="20"/>
        <v>-17.549999989569187</v>
      </c>
      <c r="AM39" s="59">
        <f t="shared" si="20"/>
        <v>-18.550000000004729</v>
      </c>
      <c r="AN39" s="43"/>
      <c r="AO39" s="13"/>
      <c r="AP39" s="13"/>
      <c r="AQ39" s="13"/>
      <c r="AR39" s="13"/>
      <c r="AS39" s="13"/>
      <c r="AT39" s="13"/>
      <c r="AU39" s="13"/>
      <c r="AV39" s="13"/>
      <c r="AW39" s="13"/>
      <c r="AX39" s="43"/>
      <c r="AY39" t="str">
        <f>"C "&amp;M39&amp;" "&amp;N39&amp;" "&amp;O39&amp;" "&amp;P39&amp;" * * *"</f>
        <v>C TR8003 533744.13954 180360.64855 104.76305 * * *</v>
      </c>
      <c r="AZ39" t="str">
        <f>"C "&amp;M39&amp;" "&amp;N39&amp;" "&amp;O39&amp;" * *"</f>
        <v>C TR8003 533744.13954 180360.64855 * *</v>
      </c>
      <c r="BA39" s="42"/>
      <c r="BD39" s="1"/>
      <c r="BE39" s="1"/>
    </row>
    <row r="40" spans="1:58" x14ac:dyDescent="0.25">
      <c r="A40" s="2" t="s">
        <v>73</v>
      </c>
      <c r="B40" s="2">
        <v>534569.42261000001</v>
      </c>
      <c r="C40" s="2">
        <v>179750.96917</v>
      </c>
      <c r="E40" t="s">
        <v>73</v>
      </c>
      <c r="F40" s="2">
        <v>534569.42195999995</v>
      </c>
      <c r="G40" s="2">
        <v>179750.96685999999</v>
      </c>
      <c r="H40" s="1">
        <v>4.8171499999999998</v>
      </c>
      <c r="J40" s="30">
        <f t="shared" si="21"/>
        <v>0.65000005997717381</v>
      </c>
      <c r="K40" s="30">
        <f t="shared" si="21"/>
        <v>2.310000010766089</v>
      </c>
      <c r="M40" s="18" t="str">
        <f t="shared" si="1"/>
        <v>TR8004</v>
      </c>
      <c r="N40" s="19">
        <f t="shared" si="1"/>
        <v>534569.42261000001</v>
      </c>
      <c r="O40" s="19">
        <f t="shared" si="1"/>
        <v>179750.96917</v>
      </c>
      <c r="P40" s="19">
        <f>H40+100</f>
        <v>104.81715</v>
      </c>
      <c r="R40" s="21" t="s">
        <v>25</v>
      </c>
      <c r="S40" s="2" t="s">
        <v>24</v>
      </c>
      <c r="U40" t="s">
        <v>73</v>
      </c>
      <c r="V40" s="2">
        <v>534569.41498999996</v>
      </c>
      <c r="W40" s="2">
        <v>179751.00060999999</v>
      </c>
      <c r="X40" s="2">
        <v>104.82438999999999</v>
      </c>
      <c r="AA40" s="59">
        <f t="shared" si="12"/>
        <v>7.62000004760921</v>
      </c>
      <c r="AB40" s="59">
        <f t="shared" si="13"/>
        <v>-31.439999991562217</v>
      </c>
      <c r="AC40" s="59">
        <f t="shared" si="14"/>
        <v>-7.2399999999959164</v>
      </c>
      <c r="AD40" s="43"/>
      <c r="AI40" s="13"/>
      <c r="AJ40" s="13"/>
      <c r="AK40" s="13"/>
      <c r="AL40" s="13"/>
      <c r="AM40" s="13"/>
      <c r="AN40" s="43"/>
      <c r="AO40" s="13"/>
      <c r="AP40" s="13"/>
      <c r="AQ40" s="13"/>
      <c r="AR40" s="13"/>
      <c r="AS40" s="13"/>
      <c r="AT40" s="13"/>
      <c r="AU40" s="13"/>
      <c r="AV40" s="13"/>
      <c r="AW40" s="13"/>
      <c r="AX40" s="43"/>
      <c r="AY40" t="str">
        <f>"C "&amp;M40&amp;" "&amp;N40&amp;" "&amp;O40&amp;" "&amp;P40&amp;" * * *"</f>
        <v>C TR8004 534569.42261 179750.96917 104.81715 * * *</v>
      </c>
      <c r="AZ40" t="str">
        <f>"C "&amp;M40&amp;" "&amp;N40&amp;" "&amp;O40&amp;" * *"</f>
        <v>C TR8004 534569.42261 179750.96917 * *</v>
      </c>
      <c r="BA40" s="42"/>
      <c r="BC40" s="2"/>
      <c r="BD40" s="1"/>
      <c r="BE40" s="1"/>
    </row>
    <row r="41" spans="1:58" x14ac:dyDescent="0.25">
      <c r="A41" s="2" t="s">
        <v>1</v>
      </c>
      <c r="B41" s="2">
        <v>530207.21189000004</v>
      </c>
      <c r="C41" s="2">
        <v>178144.43111</v>
      </c>
      <c r="E41" s="2" t="s">
        <v>1</v>
      </c>
      <c r="F41" s="2">
        <v>530207.21161999996</v>
      </c>
      <c r="G41" s="2">
        <v>178144.43122</v>
      </c>
      <c r="H41" s="1">
        <v>10.016170000000001</v>
      </c>
      <c r="J41" s="30">
        <f t="shared" si="21"/>
        <v>0.27000007685273886</v>
      </c>
      <c r="K41" s="30">
        <f t="shared" si="21"/>
        <v>-0.10999999358318746</v>
      </c>
      <c r="M41" s="18" t="str">
        <f t="shared" ref="M41:O42" si="22">A41</f>
        <v>VB02</v>
      </c>
      <c r="N41" s="19">
        <f t="shared" si="22"/>
        <v>530207.21189000004</v>
      </c>
      <c r="O41" s="19">
        <f t="shared" si="22"/>
        <v>178144.43111</v>
      </c>
      <c r="P41" s="19">
        <f>H41+100</f>
        <v>110.01617</v>
      </c>
      <c r="R41" s="21"/>
      <c r="S41" s="2"/>
      <c r="U41" t="s">
        <v>1</v>
      </c>
      <c r="V41" s="2">
        <v>530207.21525000001</v>
      </c>
      <c r="W41" s="2">
        <v>178144.42905000001</v>
      </c>
      <c r="X41" s="2">
        <v>110.01859</v>
      </c>
      <c r="Y41" s="24"/>
      <c r="AA41" s="59">
        <f t="shared" si="12"/>
        <v>-3.3599999733269215</v>
      </c>
      <c r="AB41" s="59">
        <f t="shared" si="13"/>
        <v>2.0599999988917261</v>
      </c>
      <c r="AC41" s="59">
        <f t="shared" si="14"/>
        <v>-2.4200000000007549</v>
      </c>
      <c r="AD41" s="43"/>
      <c r="AI41" s="13"/>
      <c r="AJ41" s="13"/>
      <c r="AK41" s="13"/>
      <c r="AL41" s="13"/>
      <c r="AM41" s="13"/>
      <c r="AN41" s="43"/>
      <c r="AO41" s="13"/>
      <c r="AP41" s="13"/>
      <c r="AQ41" s="13"/>
      <c r="AR41" s="13"/>
      <c r="AS41" s="13"/>
      <c r="AT41" s="13"/>
      <c r="AU41" s="13"/>
      <c r="AV41" s="13"/>
      <c r="AW41" s="13"/>
      <c r="AX41" s="43"/>
      <c r="AY41" t="str">
        <f>"C "&amp;M41&amp;" "&amp;N41&amp;" "&amp;O41&amp;" "&amp;P41&amp;" * * *"</f>
        <v>C VB02 530207.21189 178144.43111 110.01617 * * *</v>
      </c>
      <c r="AZ41" t="str">
        <f>"C "&amp;M41&amp;" "&amp;N41&amp;" "&amp;O41&amp;" * *"</f>
        <v>C VB02 530207.21189 178144.43111 * *</v>
      </c>
      <c r="BA41" s="42"/>
      <c r="BB41" s="20"/>
      <c r="BD41" s="1"/>
      <c r="BE41" s="1"/>
    </row>
    <row r="42" spans="1:58" x14ac:dyDescent="0.25">
      <c r="A42" s="2" t="s">
        <v>83</v>
      </c>
      <c r="B42" s="1">
        <v>530294.02627000003</v>
      </c>
      <c r="C42" s="1">
        <v>179235.94706000001</v>
      </c>
      <c r="E42" t="s">
        <v>83</v>
      </c>
      <c r="F42" s="2">
        <v>530294.02664000005</v>
      </c>
      <c r="G42" s="2">
        <v>179235.94699</v>
      </c>
      <c r="H42" s="1">
        <v>4.58385</v>
      </c>
      <c r="J42" s="30">
        <f t="shared" si="21"/>
        <v>-0.37000002339482307</v>
      </c>
      <c r="K42" s="30">
        <f t="shared" si="21"/>
        <v>7.0000009145587683E-2</v>
      </c>
      <c r="M42" s="18" t="str">
        <f t="shared" si="22"/>
        <v>W1001</v>
      </c>
      <c r="N42" s="19">
        <f t="shared" si="22"/>
        <v>530294.02627000003</v>
      </c>
      <c r="O42" s="19">
        <f t="shared" si="22"/>
        <v>179235.94706000001</v>
      </c>
      <c r="P42" s="19">
        <f>H42+100</f>
        <v>104.58385</v>
      </c>
      <c r="U42" t="s">
        <v>83</v>
      </c>
      <c r="V42">
        <v>530294.01850999997</v>
      </c>
      <c r="W42">
        <v>179235.94687000001</v>
      </c>
      <c r="X42">
        <v>104.59218</v>
      </c>
      <c r="AA42" s="59">
        <f t="shared" si="12"/>
        <v>7.7600000659003854</v>
      </c>
      <c r="AB42" s="59">
        <f t="shared" si="13"/>
        <v>0.18999999156221747</v>
      </c>
      <c r="AC42" s="59">
        <f t="shared" si="14"/>
        <v>-8.3300000000008367</v>
      </c>
      <c r="AD42" s="43"/>
      <c r="AN42" s="43"/>
      <c r="AX42" s="43"/>
      <c r="BA42" s="42"/>
    </row>
    <row r="43" spans="1:58" x14ac:dyDescent="0.25">
      <c r="B43" s="1"/>
      <c r="C43" s="1"/>
      <c r="E43" s="2"/>
      <c r="AA43" s="63"/>
      <c r="AB43" s="63"/>
      <c r="AC43" s="63"/>
      <c r="AD43" s="43"/>
      <c r="AN43" s="43"/>
      <c r="AX43" s="43"/>
      <c r="BA43" s="42"/>
    </row>
    <row r="44" spans="1:58" x14ac:dyDescent="0.25">
      <c r="AA44" s="63"/>
      <c r="AB44" s="63"/>
      <c r="AC44" s="63"/>
      <c r="AD44" s="43"/>
    </row>
    <row r="45" spans="1:58" s="3" customFormat="1" x14ac:dyDescent="0.25">
      <c r="A45" s="2"/>
      <c r="B45" s="1"/>
      <c r="C45" s="1"/>
      <c r="D45"/>
      <c r="E45" s="2"/>
      <c r="F45" s="2"/>
      <c r="G45" s="2"/>
      <c r="H45" s="1"/>
      <c r="I45" s="1"/>
      <c r="L45"/>
      <c r="M45" s="177" t="s">
        <v>110</v>
      </c>
      <c r="N45" s="177"/>
      <c r="O45" s="177"/>
      <c r="P45" s="177"/>
      <c r="Q45"/>
      <c r="R45"/>
      <c r="S45"/>
      <c r="T45"/>
      <c r="U45" t="s">
        <v>110</v>
      </c>
      <c r="V45"/>
      <c r="W45"/>
      <c r="X45"/>
      <c r="Y45"/>
      <c r="Z45"/>
      <c r="AA45" s="63"/>
      <c r="AB45" s="63"/>
      <c r="AC45" s="63"/>
      <c r="AD45" s="43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 t="s">
        <v>119</v>
      </c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x14ac:dyDescent="0.25">
      <c r="A46" t="s">
        <v>93</v>
      </c>
      <c r="B46" s="2">
        <v>526538.45406999998</v>
      </c>
      <c r="C46" s="2">
        <v>177071.65885000001</v>
      </c>
      <c r="E46" t="s">
        <v>93</v>
      </c>
      <c r="F46" s="2">
        <v>526538.45432999998</v>
      </c>
      <c r="G46" s="2">
        <v>177071.65969</v>
      </c>
      <c r="H46" s="1">
        <v>7.8418400000000004</v>
      </c>
      <c r="J46" s="30">
        <f t="shared" ref="J46:K48" si="23">(B46-F46)*1000</f>
        <v>-0.26000000070780516</v>
      </c>
      <c r="K46" s="30">
        <f t="shared" si="23"/>
        <v>-0.83999999333173037</v>
      </c>
      <c r="M46" s="18" t="str">
        <f t="shared" ref="M46:O48" si="24">A46</f>
        <v>CRS1</v>
      </c>
      <c r="N46" s="19">
        <f t="shared" si="24"/>
        <v>526538.45406999998</v>
      </c>
      <c r="O46" s="19">
        <f t="shared" si="24"/>
        <v>177071.65885000001</v>
      </c>
      <c r="P46" s="19">
        <f>H46+100</f>
        <v>107.84184</v>
      </c>
      <c r="U46" t="s">
        <v>93</v>
      </c>
      <c r="V46">
        <v>526538.45895</v>
      </c>
      <c r="W46">
        <v>177071.66669000001</v>
      </c>
      <c r="X46">
        <v>107.82679</v>
      </c>
      <c r="AA46" s="59">
        <f t="shared" ref="AA46:AC48" si="25">(N46-V46)*1000</f>
        <v>-4.8800000222399831</v>
      </c>
      <c r="AB46" s="59">
        <f t="shared" si="25"/>
        <v>-7.8400000056717545</v>
      </c>
      <c r="AC46" s="59">
        <f t="shared" si="25"/>
        <v>15.050000000002228</v>
      </c>
      <c r="AD46" s="43"/>
      <c r="AN46" s="43"/>
      <c r="AX46" s="43"/>
      <c r="BA46" s="42"/>
    </row>
    <row r="47" spans="1:58" x14ac:dyDescent="0.25">
      <c r="A47" s="2" t="s">
        <v>92</v>
      </c>
      <c r="B47" s="1">
        <v>526498.90226999996</v>
      </c>
      <c r="C47" s="1">
        <v>177082.14689999999</v>
      </c>
      <c r="E47" t="s">
        <v>92</v>
      </c>
      <c r="F47" s="2">
        <v>526498.90260000003</v>
      </c>
      <c r="G47" s="2">
        <v>177082.14777000001</v>
      </c>
      <c r="H47" s="1">
        <v>7.3007</v>
      </c>
      <c r="J47" s="30">
        <f t="shared" si="23"/>
        <v>-0.33000006806105375</v>
      </c>
      <c r="K47" s="30">
        <f t="shared" si="23"/>
        <v>-0.87000001803971827</v>
      </c>
      <c r="M47" s="18" t="str">
        <f t="shared" si="24"/>
        <v>CRS2</v>
      </c>
      <c r="N47" s="19">
        <f t="shared" si="24"/>
        <v>526498.90226999996</v>
      </c>
      <c r="O47" s="19">
        <f t="shared" si="24"/>
        <v>177082.14689999999</v>
      </c>
      <c r="P47" s="19">
        <f>H47+100</f>
        <v>107.30070000000001</v>
      </c>
      <c r="U47" t="s">
        <v>92</v>
      </c>
      <c r="V47">
        <v>526498.90468000004</v>
      </c>
      <c r="W47">
        <v>177082.15635999999</v>
      </c>
      <c r="X47">
        <v>107.2891</v>
      </c>
      <c r="AA47" s="59">
        <f t="shared" si="25"/>
        <v>-2.410000073723495</v>
      </c>
      <c r="AB47" s="59">
        <f t="shared" si="25"/>
        <v>-9.4600000011269003</v>
      </c>
      <c r="AC47" s="59">
        <f t="shared" si="25"/>
        <v>11.600000000001387</v>
      </c>
      <c r="AD47" s="43"/>
      <c r="AN47" s="43"/>
      <c r="AX47" s="43"/>
      <c r="BA47" s="42"/>
    </row>
    <row r="48" spans="1:58" x14ac:dyDescent="0.25">
      <c r="A48" s="2" t="s">
        <v>91</v>
      </c>
      <c r="B48" s="1">
        <v>526528.40975999995</v>
      </c>
      <c r="C48" s="1">
        <v>177135.73345</v>
      </c>
      <c r="E48" t="s">
        <v>91</v>
      </c>
      <c r="F48" s="2">
        <v>526528.41003999999</v>
      </c>
      <c r="G48" s="2">
        <v>177135.73430000001</v>
      </c>
      <c r="H48" s="1">
        <v>7.5505599999999999</v>
      </c>
      <c r="J48" s="30">
        <f t="shared" si="23"/>
        <v>-0.28000003658235073</v>
      </c>
      <c r="K48" s="30">
        <f t="shared" si="23"/>
        <v>-0.85000001126900315</v>
      </c>
      <c r="M48" s="18" t="str">
        <f t="shared" si="24"/>
        <v>CRS3</v>
      </c>
      <c r="N48" s="19">
        <f t="shared" si="24"/>
        <v>526528.40975999995</v>
      </c>
      <c r="O48" s="19">
        <f t="shared" si="24"/>
        <v>177135.73345</v>
      </c>
      <c r="P48" s="19">
        <f>H48+100</f>
        <v>107.55056</v>
      </c>
      <c r="U48" t="s">
        <v>91</v>
      </c>
      <c r="V48">
        <v>526528.40818000003</v>
      </c>
      <c r="W48">
        <v>177135.73384999999</v>
      </c>
      <c r="X48">
        <v>107.53591</v>
      </c>
      <c r="AA48" s="59">
        <f t="shared" si="25"/>
        <v>1.5799999237060547</v>
      </c>
      <c r="AB48" s="59">
        <f t="shared" si="25"/>
        <v>-0.39999998989515007</v>
      </c>
      <c r="AC48" s="59">
        <f t="shared" si="25"/>
        <v>14.65000000000316</v>
      </c>
      <c r="AD48" s="43"/>
      <c r="AN48" s="43"/>
      <c r="AX48" s="43"/>
      <c r="BA48" s="42"/>
    </row>
    <row r="49" spans="1:58" s="3" customFormat="1" x14ac:dyDescent="0.25">
      <c r="A49"/>
      <c r="B49"/>
      <c r="C49"/>
      <c r="D49"/>
      <c r="E49"/>
      <c r="F49" s="2"/>
      <c r="G49" s="2"/>
      <c r="H49" s="1"/>
      <c r="I49" s="1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 s="63"/>
      <c r="AB49" s="63"/>
      <c r="AC49" s="63"/>
      <c r="AD49" s="43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3" customFormat="1" x14ac:dyDescent="0.25">
      <c r="A50"/>
      <c r="B50"/>
      <c r="C50"/>
      <c r="D50"/>
      <c r="E50"/>
      <c r="F50" s="2"/>
      <c r="G50" s="2"/>
      <c r="H50" s="1"/>
      <c r="I50" s="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 s="63"/>
      <c r="AB50" s="63"/>
      <c r="AC50" s="63"/>
      <c r="AD50" s="43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s="3" customFormat="1" x14ac:dyDescent="0.25">
      <c r="A51" s="2"/>
      <c r="B51" s="1"/>
      <c r="C51"/>
      <c r="D51"/>
      <c r="E51"/>
      <c r="F51" s="2"/>
      <c r="G51" s="2"/>
      <c r="H51" s="1"/>
      <c r="I51" s="1"/>
      <c r="L51"/>
      <c r="M51" s="177" t="s">
        <v>135</v>
      </c>
      <c r="N51" s="177"/>
      <c r="O51" s="177"/>
      <c r="P51" s="177"/>
      <c r="Q51"/>
      <c r="R51"/>
      <c r="S51"/>
      <c r="T51"/>
      <c r="U51" t="s">
        <v>135</v>
      </c>
      <c r="V51"/>
      <c r="W51"/>
      <c r="X51"/>
      <c r="Y51"/>
      <c r="Z51"/>
      <c r="AA51" s="63"/>
      <c r="AB51" s="63"/>
      <c r="AC51" s="63"/>
      <c r="AD51" s="43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s="3" customFormat="1" x14ac:dyDescent="0.25">
      <c r="A52" s="2" t="s">
        <v>132</v>
      </c>
      <c r="B52" s="1">
        <v>526719.03248000005</v>
      </c>
      <c r="C52">
        <v>175844.9614</v>
      </c>
      <c r="D52"/>
      <c r="E52" t="s">
        <v>132</v>
      </c>
      <c r="F52" s="2">
        <v>526719.03255</v>
      </c>
      <c r="G52" s="2">
        <v>175844.96213</v>
      </c>
      <c r="H52" s="1">
        <v>3.3192599999999999</v>
      </c>
      <c r="I52" s="1"/>
      <c r="J52" s="30">
        <f t="shared" ref="J52:K57" si="26">(B52-F52)*1000</f>
        <v>-6.9999950937926769E-2</v>
      </c>
      <c r="K52" s="30">
        <f t="shared" si="26"/>
        <v>-0.7299999997485429</v>
      </c>
      <c r="L52"/>
      <c r="M52" s="18" t="str">
        <f t="shared" ref="M52:O57" si="27">A52</f>
        <v>FB15</v>
      </c>
      <c r="N52" s="19">
        <f t="shared" si="27"/>
        <v>526719.03248000005</v>
      </c>
      <c r="O52" s="19">
        <f t="shared" si="27"/>
        <v>175844.9614</v>
      </c>
      <c r="P52" s="19">
        <f t="shared" ref="P52:P57" si="28">H52+100</f>
        <v>103.31926</v>
      </c>
      <c r="Q52"/>
      <c r="R52"/>
      <c r="S52"/>
      <c r="T52"/>
      <c r="U52" t="s">
        <v>132</v>
      </c>
      <c r="V52">
        <v>526719.03086000006</v>
      </c>
      <c r="W52">
        <v>175844.95929</v>
      </c>
      <c r="X52" s="1">
        <v>103.31954</v>
      </c>
      <c r="Y52" s="1"/>
      <c r="Z52"/>
      <c r="AA52" s="59">
        <f t="shared" ref="AA52:AC57" si="29">(N52-V52)*1000</f>
        <v>1.6199999954551458</v>
      </c>
      <c r="AB52" s="59">
        <f t="shared" si="29"/>
        <v>2.1100000012665987</v>
      </c>
      <c r="AC52" s="59">
        <f t="shared" si="29"/>
        <v>-0.28000000000361069</v>
      </c>
      <c r="AD52" s="43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s="3" customFormat="1" x14ac:dyDescent="0.25">
      <c r="A53" s="2" t="s">
        <v>130</v>
      </c>
      <c r="B53" s="1">
        <v>526653.04350000003</v>
      </c>
      <c r="C53" s="2">
        <v>175891.45537000001</v>
      </c>
      <c r="D53"/>
      <c r="E53" t="s">
        <v>130</v>
      </c>
      <c r="F53" s="2">
        <v>526653.04350999999</v>
      </c>
      <c r="G53" s="2">
        <v>175891.45611</v>
      </c>
      <c r="H53" s="1">
        <v>4.0145099999999996</v>
      </c>
      <c r="I53" s="1"/>
      <c r="J53" s="30">
        <f t="shared" si="26"/>
        <v>-9.9999597296118736E-3</v>
      </c>
      <c r="K53" s="30">
        <f t="shared" si="26"/>
        <v>-0.73999998858198524</v>
      </c>
      <c r="L53"/>
      <c r="M53" s="18" t="str">
        <f t="shared" si="27"/>
        <v>FB16</v>
      </c>
      <c r="N53" s="19">
        <f t="shared" si="27"/>
        <v>526653.04350000003</v>
      </c>
      <c r="O53" s="19">
        <f t="shared" si="27"/>
        <v>175891.45537000001</v>
      </c>
      <c r="P53" s="19">
        <f t="shared" si="28"/>
        <v>104.01451</v>
      </c>
      <c r="Q53"/>
      <c r="R53"/>
      <c r="S53"/>
      <c r="T53"/>
      <c r="U53" t="s">
        <v>130</v>
      </c>
      <c r="V53">
        <v>526653.04191000003</v>
      </c>
      <c r="W53">
        <v>175891.45331000001</v>
      </c>
      <c r="X53" s="1">
        <v>104.01456</v>
      </c>
      <c r="Y53" s="1"/>
      <c r="Z53"/>
      <c r="AA53" s="59">
        <f t="shared" si="29"/>
        <v>1.5899999998509884</v>
      </c>
      <c r="AB53" s="59">
        <f t="shared" si="29"/>
        <v>2.0599999988917261</v>
      </c>
      <c r="AC53" s="59">
        <f t="shared" si="29"/>
        <v>-5.0000000001659828E-2</v>
      </c>
      <c r="AD53" s="4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s="3" customFormat="1" x14ac:dyDescent="0.25">
      <c r="A54" t="s">
        <v>129</v>
      </c>
      <c r="B54">
        <v>526631.06831999996</v>
      </c>
      <c r="C54">
        <v>175756.99906999999</v>
      </c>
      <c r="D54"/>
      <c r="E54" s="3" t="s">
        <v>129</v>
      </c>
      <c r="F54" s="3">
        <v>526631.06831999996</v>
      </c>
      <c r="G54" s="3">
        <v>175756.99982</v>
      </c>
      <c r="H54" s="3">
        <v>4.3641699999999997</v>
      </c>
      <c r="I54" s="1"/>
      <c r="J54" s="30">
        <f t="shared" si="26"/>
        <v>0</v>
      </c>
      <c r="K54" s="30">
        <f t="shared" si="26"/>
        <v>-0.75000000651925802</v>
      </c>
      <c r="L54"/>
      <c r="M54" s="18" t="str">
        <f t="shared" si="27"/>
        <v>FB18</v>
      </c>
      <c r="N54" s="19">
        <f t="shared" si="27"/>
        <v>526631.06831999996</v>
      </c>
      <c r="O54" s="19">
        <f t="shared" si="27"/>
        <v>175756.99906999999</v>
      </c>
      <c r="P54" s="19">
        <f t="shared" si="28"/>
        <v>104.36417</v>
      </c>
      <c r="Q54"/>
      <c r="R54"/>
      <c r="S54"/>
      <c r="T54"/>
      <c r="U54" t="s">
        <v>129</v>
      </c>
      <c r="V54">
        <v>526631.06663999998</v>
      </c>
      <c r="W54">
        <v>175756.99703</v>
      </c>
      <c r="X54" s="1">
        <v>104.36417</v>
      </c>
      <c r="Y54" s="1"/>
      <c r="Z54"/>
      <c r="AA54" s="59">
        <f t="shared" si="29"/>
        <v>1.6799999866634607</v>
      </c>
      <c r="AB54" s="59">
        <f t="shared" si="29"/>
        <v>2.039999992121011</v>
      </c>
      <c r="AC54" s="59">
        <f t="shared" si="29"/>
        <v>0</v>
      </c>
      <c r="AD54" s="43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s="3" customFormat="1" x14ac:dyDescent="0.25">
      <c r="A55" t="s">
        <v>131</v>
      </c>
      <c r="B55" s="2">
        <v>526662.00586999999</v>
      </c>
      <c r="C55" s="2">
        <v>175731.52617</v>
      </c>
      <c r="D55"/>
      <c r="E55" t="s">
        <v>131</v>
      </c>
      <c r="F55" s="2">
        <v>526662.00583000004</v>
      </c>
      <c r="G55" s="2">
        <v>175731.52692999999</v>
      </c>
      <c r="H55" s="1">
        <v>4.3469600000000002</v>
      </c>
      <c r="I55" s="1"/>
      <c r="J55" s="30">
        <f t="shared" si="26"/>
        <v>3.9999955333769321E-2</v>
      </c>
      <c r="K55" s="30">
        <f t="shared" si="26"/>
        <v>-0.75999999535270035</v>
      </c>
      <c r="L55"/>
      <c r="M55" s="18" t="str">
        <f t="shared" si="27"/>
        <v>FB19</v>
      </c>
      <c r="N55" s="19">
        <f t="shared" si="27"/>
        <v>526662.00586999999</v>
      </c>
      <c r="O55" s="19">
        <f t="shared" si="27"/>
        <v>175731.52617</v>
      </c>
      <c r="P55" s="19">
        <f t="shared" si="28"/>
        <v>104.34696</v>
      </c>
      <c r="Q55"/>
      <c r="R55"/>
      <c r="S55"/>
      <c r="T55"/>
      <c r="U55" t="s">
        <v>131</v>
      </c>
      <c r="V55">
        <v>526662.00416000001</v>
      </c>
      <c r="W55">
        <v>175731.52411</v>
      </c>
      <c r="X55" s="1">
        <v>104.34706</v>
      </c>
      <c r="Y55" s="1"/>
      <c r="Z55"/>
      <c r="AA55" s="59">
        <f t="shared" si="29"/>
        <v>1.7099999822676182</v>
      </c>
      <c r="AB55" s="59">
        <f t="shared" si="29"/>
        <v>2.0599999988917261</v>
      </c>
      <c r="AC55" s="59">
        <f t="shared" si="29"/>
        <v>-0.10000000000331966</v>
      </c>
      <c r="AD55" s="43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s="3" customFormat="1" x14ac:dyDescent="0.25">
      <c r="A56" t="s">
        <v>133</v>
      </c>
      <c r="B56" s="1">
        <v>526785.47054000001</v>
      </c>
      <c r="C56" s="2">
        <v>176004.36384000001</v>
      </c>
      <c r="D56"/>
      <c r="E56" s="3" t="s">
        <v>133</v>
      </c>
      <c r="F56" s="3">
        <v>526785.4706</v>
      </c>
      <c r="G56" s="3">
        <v>176004.36457000001</v>
      </c>
      <c r="H56" s="1">
        <v>3.5737100000000002</v>
      </c>
      <c r="I56" s="1"/>
      <c r="J56" s="30">
        <f t="shared" si="26"/>
        <v>-5.9999991208314896E-2</v>
      </c>
      <c r="K56" s="30">
        <f t="shared" si="26"/>
        <v>-0.7299999997485429</v>
      </c>
      <c r="L56"/>
      <c r="M56" s="18" t="str">
        <f t="shared" si="27"/>
        <v>FB20</v>
      </c>
      <c r="N56" s="19">
        <f t="shared" si="27"/>
        <v>526785.47054000001</v>
      </c>
      <c r="O56" s="19">
        <f t="shared" si="27"/>
        <v>176004.36384000001</v>
      </c>
      <c r="P56" s="19">
        <f t="shared" si="28"/>
        <v>103.57371000000001</v>
      </c>
      <c r="Q56"/>
      <c r="R56"/>
      <c r="S56"/>
      <c r="T56"/>
      <c r="U56" t="s">
        <v>133</v>
      </c>
      <c r="V56">
        <v>526785.46904999996</v>
      </c>
      <c r="W56">
        <v>176004.36168</v>
      </c>
      <c r="X56" s="1">
        <v>103.57384</v>
      </c>
      <c r="Y56" s="1"/>
      <c r="Z56"/>
      <c r="AA56" s="59">
        <f t="shared" si="29"/>
        <v>1.4900000533089042</v>
      </c>
      <c r="AB56" s="59">
        <f t="shared" si="29"/>
        <v>2.1600000036414713</v>
      </c>
      <c r="AC56" s="59">
        <f t="shared" si="29"/>
        <v>-0.12999999999863121</v>
      </c>
      <c r="AD56" s="43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s="3" customFormat="1" x14ac:dyDescent="0.25">
      <c r="A57" s="2" t="s">
        <v>134</v>
      </c>
      <c r="B57" s="1">
        <v>526722.05798000004</v>
      </c>
      <c r="C57" s="2">
        <v>176047.85763000001</v>
      </c>
      <c r="D57"/>
      <c r="E57" s="3" t="s">
        <v>134</v>
      </c>
      <c r="F57" s="3">
        <v>526722.05801000004</v>
      </c>
      <c r="G57" s="3">
        <v>176047.85837999999</v>
      </c>
      <c r="H57" s="1">
        <v>3.8009499999999998</v>
      </c>
      <c r="I57" s="1"/>
      <c r="J57" s="30">
        <f t="shared" si="26"/>
        <v>-2.9999995604157448E-2</v>
      </c>
      <c r="K57" s="30">
        <f t="shared" si="26"/>
        <v>-0.74999997741542757</v>
      </c>
      <c r="L57"/>
      <c r="M57" s="18" t="str">
        <f t="shared" si="27"/>
        <v>FB21</v>
      </c>
      <c r="N57" s="19">
        <f t="shared" si="27"/>
        <v>526722.05798000004</v>
      </c>
      <c r="O57" s="19">
        <f t="shared" si="27"/>
        <v>176047.85763000001</v>
      </c>
      <c r="P57" s="19">
        <f t="shared" si="28"/>
        <v>103.80095</v>
      </c>
      <c r="Q57"/>
      <c r="R57"/>
      <c r="S57"/>
      <c r="T57"/>
      <c r="U57" t="s">
        <v>134</v>
      </c>
      <c r="V57">
        <v>526722.05652999994</v>
      </c>
      <c r="W57">
        <v>176047.85550999999</v>
      </c>
      <c r="X57" s="1">
        <v>103.80114</v>
      </c>
      <c r="Y57" s="1"/>
      <c r="Z57"/>
      <c r="AA57" s="59">
        <f t="shared" si="29"/>
        <v>1.4500000979751348</v>
      </c>
      <c r="AB57" s="59">
        <f t="shared" si="29"/>
        <v>2.1200000192038715</v>
      </c>
      <c r="AC57" s="59">
        <f t="shared" si="29"/>
        <v>-0.19000000000346517</v>
      </c>
      <c r="AD57" s="43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x14ac:dyDescent="0.25">
      <c r="B58" s="1"/>
      <c r="C58"/>
      <c r="X58" s="1"/>
      <c r="Y58" s="1"/>
    </row>
    <row r="59" spans="1:58" x14ac:dyDescent="0.25">
      <c r="B59" s="1"/>
      <c r="C59"/>
      <c r="F59"/>
      <c r="G59"/>
      <c r="H59"/>
      <c r="X59" s="1"/>
      <c r="Y59" s="1"/>
    </row>
    <row r="60" spans="1:58" x14ac:dyDescent="0.25">
      <c r="B60" s="1"/>
      <c r="C60"/>
      <c r="F60"/>
      <c r="G60"/>
      <c r="H60"/>
      <c r="M60" s="177" t="s">
        <v>139</v>
      </c>
      <c r="N60" s="177"/>
      <c r="O60" s="177"/>
      <c r="P60" s="177"/>
      <c r="X60" s="1"/>
      <c r="Y60" s="1"/>
    </row>
    <row r="61" spans="1:58" x14ac:dyDescent="0.25">
      <c r="A61" s="28">
        <v>400</v>
      </c>
      <c r="B61" s="1">
        <v>528422.44328999997</v>
      </c>
      <c r="C61">
        <v>177643.60709999999</v>
      </c>
      <c r="E61">
        <v>400</v>
      </c>
      <c r="F61">
        <v>528422.44244999997</v>
      </c>
      <c r="G61">
        <v>177643.60845</v>
      </c>
      <c r="H61">
        <v>5.98719</v>
      </c>
      <c r="J61" s="30">
        <f t="shared" ref="J61:K66" si="30">(B61-F61)*1000</f>
        <v>0.83999999333173037</v>
      </c>
      <c r="K61" s="30">
        <f t="shared" si="30"/>
        <v>-1.3500000059138983</v>
      </c>
      <c r="M61" s="18">
        <f t="shared" ref="M61:O66" si="31">A61</f>
        <v>400</v>
      </c>
      <c r="N61" s="19">
        <f t="shared" si="31"/>
        <v>528422.44328999997</v>
      </c>
      <c r="O61" s="19">
        <f t="shared" si="31"/>
        <v>177643.60709999999</v>
      </c>
      <c r="P61" s="19">
        <f t="shared" ref="P61:P66" si="32">H61+100</f>
        <v>105.98719</v>
      </c>
      <c r="X61" s="1"/>
      <c r="Y61" s="1"/>
    </row>
    <row r="62" spans="1:58" x14ac:dyDescent="0.25">
      <c r="A62" s="28">
        <v>401</v>
      </c>
      <c r="B62" s="1">
        <v>528236.51321</v>
      </c>
      <c r="C62">
        <v>177598.65586999999</v>
      </c>
      <c r="E62">
        <v>401</v>
      </c>
      <c r="F62">
        <v>528236.51324</v>
      </c>
      <c r="G62">
        <v>177598.65728000001</v>
      </c>
      <c r="H62">
        <v>5.2748299999999997</v>
      </c>
      <c r="J62" s="30">
        <f t="shared" si="30"/>
        <v>-2.9999995604157448E-2</v>
      </c>
      <c r="K62" s="30">
        <f t="shared" si="30"/>
        <v>-1.4100000262260437</v>
      </c>
      <c r="M62" s="18">
        <f t="shared" si="31"/>
        <v>401</v>
      </c>
      <c r="N62" s="19">
        <f t="shared" si="31"/>
        <v>528236.51321</v>
      </c>
      <c r="O62" s="19">
        <f t="shared" si="31"/>
        <v>177598.65586999999</v>
      </c>
      <c r="P62" s="19">
        <f t="shared" si="32"/>
        <v>105.27482999999999</v>
      </c>
      <c r="X62" s="1"/>
      <c r="Y62" s="1"/>
      <c r="AE62" s="65">
        <v>401</v>
      </c>
      <c r="AF62" s="50">
        <v>528236.51630000002</v>
      </c>
      <c r="AG62" s="50">
        <v>177598.66500000001</v>
      </c>
      <c r="AH62" s="50">
        <v>105.26300000000001</v>
      </c>
      <c r="AI62" s="46" t="s">
        <v>118</v>
      </c>
      <c r="AK62" s="59">
        <f>(N62-AF62)*1000</f>
        <v>-3.0900000128895044</v>
      </c>
      <c r="AL62" s="59">
        <f>(O62-AG62)*1000</f>
        <v>-9.1300000203773379</v>
      </c>
      <c r="AM62" s="59"/>
      <c r="AN62" s="43"/>
    </row>
    <row r="63" spans="1:58" x14ac:dyDescent="0.25">
      <c r="A63" s="28">
        <v>403</v>
      </c>
      <c r="B63">
        <v>527559.50081999996</v>
      </c>
      <c r="C63">
        <v>177436.75343000001</v>
      </c>
      <c r="E63">
        <v>403</v>
      </c>
      <c r="F63">
        <v>527559.50107</v>
      </c>
      <c r="G63">
        <v>177436.75445000001</v>
      </c>
      <c r="H63">
        <v>5.2270399999999997</v>
      </c>
      <c r="J63" s="30">
        <f t="shared" si="30"/>
        <v>-0.25000004097819328</v>
      </c>
      <c r="K63" s="30">
        <f t="shared" si="30"/>
        <v>-1.0199999960605055</v>
      </c>
      <c r="M63" s="18">
        <f t="shared" si="31"/>
        <v>403</v>
      </c>
      <c r="N63" s="19">
        <f t="shared" si="31"/>
        <v>527559.50081999996</v>
      </c>
      <c r="O63" s="19">
        <f t="shared" si="31"/>
        <v>177436.75343000001</v>
      </c>
      <c r="P63" s="19">
        <f t="shared" si="32"/>
        <v>105.22704</v>
      </c>
      <c r="X63" s="1"/>
      <c r="Y63" s="1"/>
      <c r="AE63" s="65">
        <v>403</v>
      </c>
      <c r="AF63" s="50">
        <v>527559.50340000005</v>
      </c>
      <c r="AG63" s="50">
        <v>177436.76730000001</v>
      </c>
      <c r="AH63" s="50">
        <v>105.1112</v>
      </c>
      <c r="AI63" s="46" t="s">
        <v>118</v>
      </c>
      <c r="AK63" s="59">
        <f t="shared" ref="AK63:AL66" si="33">(N63-AF63)*1000</f>
        <v>-2.5800000876188278</v>
      </c>
      <c r="AL63" s="59">
        <f t="shared" si="33"/>
        <v>-13.869999995222315</v>
      </c>
      <c r="AM63" s="59"/>
      <c r="AN63" s="43"/>
    </row>
    <row r="64" spans="1:58" x14ac:dyDescent="0.25">
      <c r="A64" s="28">
        <v>500</v>
      </c>
      <c r="B64">
        <v>527513.86997999996</v>
      </c>
      <c r="C64">
        <v>177425.61279000001</v>
      </c>
      <c r="E64">
        <v>500</v>
      </c>
      <c r="F64">
        <v>527513.87023</v>
      </c>
      <c r="G64">
        <v>177425.61374999999</v>
      </c>
      <c r="H64">
        <v>5.2347900000000003</v>
      </c>
      <c r="J64" s="30">
        <f t="shared" si="30"/>
        <v>-0.25000004097819328</v>
      </c>
      <c r="K64" s="30">
        <f t="shared" si="30"/>
        <v>-0.95999997574836016</v>
      </c>
      <c r="M64" s="18">
        <f t="shared" si="31"/>
        <v>500</v>
      </c>
      <c r="N64" s="19">
        <f t="shared" si="31"/>
        <v>527513.86997999996</v>
      </c>
      <c r="O64" s="19">
        <f t="shared" si="31"/>
        <v>177425.61279000001</v>
      </c>
      <c r="P64" s="19">
        <f t="shared" si="32"/>
        <v>105.23479</v>
      </c>
      <c r="X64" s="1"/>
      <c r="Y64" s="1"/>
      <c r="AE64" s="65"/>
      <c r="AF64" s="50"/>
      <c r="AG64" s="50"/>
      <c r="AH64" s="50"/>
      <c r="AI64" s="46"/>
      <c r="AK64" s="59"/>
      <c r="AL64" s="59"/>
      <c r="AM64" s="59"/>
      <c r="AN64" s="43"/>
    </row>
    <row r="65" spans="1:58" x14ac:dyDescent="0.25">
      <c r="A65" s="28">
        <v>501</v>
      </c>
      <c r="B65">
        <v>527410.87182999996</v>
      </c>
      <c r="C65">
        <v>177631.85238</v>
      </c>
      <c r="E65">
        <v>501</v>
      </c>
      <c r="F65">
        <v>527410.87201000005</v>
      </c>
      <c r="G65">
        <v>177631.85329999999</v>
      </c>
      <c r="H65">
        <v>4.8820300000000003</v>
      </c>
      <c r="I65"/>
      <c r="J65" s="30">
        <f t="shared" si="30"/>
        <v>-0.18000009004026651</v>
      </c>
      <c r="K65" s="30">
        <f t="shared" si="30"/>
        <v>-0.91999999131076038</v>
      </c>
      <c r="M65" s="18">
        <f t="shared" si="31"/>
        <v>501</v>
      </c>
      <c r="N65" s="19">
        <f t="shared" si="31"/>
        <v>527410.87182999996</v>
      </c>
      <c r="O65" s="19">
        <f t="shared" si="31"/>
        <v>177631.85238</v>
      </c>
      <c r="P65" s="19">
        <f t="shared" si="32"/>
        <v>104.88203</v>
      </c>
      <c r="X65" s="1"/>
      <c r="Y65" s="1"/>
      <c r="AE65" s="65">
        <v>501</v>
      </c>
      <c r="AF65" s="50">
        <v>527410.86670000001</v>
      </c>
      <c r="AG65" s="50">
        <v>177631.85680000001</v>
      </c>
      <c r="AH65" s="50">
        <v>104.88590000000001</v>
      </c>
      <c r="AI65" s="46" t="s">
        <v>118</v>
      </c>
      <c r="AK65" s="59">
        <f t="shared" si="33"/>
        <v>5.1299999468028545</v>
      </c>
      <c r="AL65" s="59">
        <f t="shared" si="33"/>
        <v>-4.4200000120326877</v>
      </c>
      <c r="AM65" s="59"/>
      <c r="AN65" s="43"/>
    </row>
    <row r="66" spans="1:58" x14ac:dyDescent="0.25">
      <c r="A66" s="28" t="s">
        <v>41</v>
      </c>
      <c r="B66" s="2">
        <v>528103.36453999998</v>
      </c>
      <c r="C66" s="2">
        <v>177797.63587</v>
      </c>
      <c r="E66" t="s">
        <v>41</v>
      </c>
      <c r="F66">
        <v>528103.36450000003</v>
      </c>
      <c r="G66">
        <v>177797.63712</v>
      </c>
      <c r="H66">
        <v>4.9151600000000002</v>
      </c>
      <c r="J66" s="30">
        <f t="shared" si="30"/>
        <v>3.9999955333769321E-2</v>
      </c>
      <c r="K66" s="30">
        <f t="shared" si="30"/>
        <v>-1.2500000011641532</v>
      </c>
      <c r="M66" s="18" t="str">
        <f t="shared" si="31"/>
        <v>CHEL03</v>
      </c>
      <c r="N66" s="19">
        <f t="shared" si="31"/>
        <v>528103.36453999998</v>
      </c>
      <c r="O66" s="19">
        <f t="shared" si="31"/>
        <v>177797.63587</v>
      </c>
      <c r="P66" s="19">
        <f t="shared" si="32"/>
        <v>104.91516</v>
      </c>
      <c r="X66" s="1"/>
      <c r="Y66" s="1"/>
      <c r="AE66" s="65" t="s">
        <v>41</v>
      </c>
      <c r="AF66" s="50">
        <v>528103.36010000005</v>
      </c>
      <c r="AG66" s="50">
        <v>177797.62710000001</v>
      </c>
      <c r="AH66" s="50">
        <v>104.9559</v>
      </c>
      <c r="AI66" s="46" t="s">
        <v>118</v>
      </c>
      <c r="AK66" s="59">
        <f t="shared" si="33"/>
        <v>4.4399999314919114</v>
      </c>
      <c r="AL66" s="59">
        <f t="shared" si="33"/>
        <v>8.7699999858159572</v>
      </c>
      <c r="AM66" s="59"/>
      <c r="AN66" s="43"/>
    </row>
    <row r="67" spans="1:58" s="3" customFormat="1" x14ac:dyDescent="0.25">
      <c r="D67"/>
      <c r="I67" s="1"/>
      <c r="J67" s="2"/>
      <c r="L67"/>
      <c r="P67"/>
      <c r="Q67"/>
      <c r="R67"/>
      <c r="S67"/>
      <c r="T67"/>
      <c r="U67"/>
      <c r="V67"/>
      <c r="W67"/>
      <c r="X67" s="1"/>
      <c r="Y67" s="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s="3" customFormat="1" x14ac:dyDescent="0.25">
      <c r="A68"/>
      <c r="B68" s="2"/>
      <c r="C68" s="2"/>
      <c r="D68"/>
      <c r="I68" s="1"/>
      <c r="J68" s="2"/>
      <c r="L68"/>
      <c r="P68"/>
      <c r="Q68"/>
      <c r="R68"/>
      <c r="S68"/>
      <c r="T68"/>
      <c r="U68"/>
      <c r="V68"/>
      <c r="W68"/>
      <c r="X68" s="1"/>
      <c r="Y68" s="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s="3" customFormat="1" x14ac:dyDescent="0.25">
      <c r="A69"/>
      <c r="B69" s="2"/>
      <c r="C69" s="2"/>
      <c r="D69"/>
      <c r="I69" s="1"/>
      <c r="J69" s="1"/>
      <c r="L69"/>
      <c r="P69"/>
      <c r="Q69"/>
      <c r="R69"/>
      <c r="S69"/>
      <c r="T69"/>
      <c r="U69"/>
      <c r="V69"/>
      <c r="W69"/>
      <c r="X69" s="1"/>
      <c r="Y69" s="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s="3" customFormat="1" x14ac:dyDescent="0.25">
      <c r="A70" s="2"/>
      <c r="C70"/>
      <c r="D70"/>
      <c r="I70" s="1"/>
      <c r="J70" s="1"/>
      <c r="L70"/>
      <c r="P70"/>
      <c r="Q70"/>
      <c r="R70"/>
      <c r="S70"/>
      <c r="T70"/>
      <c r="U70"/>
      <c r="V70"/>
      <c r="W70"/>
      <c r="X70" s="1"/>
      <c r="Y70" s="1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s="3" customFormat="1" x14ac:dyDescent="0.25">
      <c r="D71"/>
      <c r="I71" s="1"/>
      <c r="J71" s="1"/>
      <c r="L71"/>
      <c r="P71"/>
      <c r="Q71"/>
      <c r="R71"/>
      <c r="S71"/>
      <c r="T71"/>
      <c r="U71"/>
      <c r="V71"/>
      <c r="W71"/>
      <c r="X71" s="1"/>
      <c r="Y71" s="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s="3" customFormat="1" x14ac:dyDescent="0.25">
      <c r="D72"/>
      <c r="H72"/>
      <c r="I72" s="1"/>
      <c r="L72"/>
      <c r="Q72"/>
      <c r="R72"/>
      <c r="S72"/>
      <c r="T72"/>
      <c r="U72"/>
      <c r="V72"/>
      <c r="W72"/>
      <c r="X72" s="1"/>
      <c r="Y72" s="1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s="3" customFormat="1" x14ac:dyDescent="0.25">
      <c r="D73"/>
      <c r="H73"/>
      <c r="I73" s="1"/>
      <c r="J73" s="1"/>
      <c r="L73"/>
      <c r="Q73"/>
      <c r="R73"/>
      <c r="S73"/>
      <c r="T73"/>
      <c r="U73"/>
      <c r="V73"/>
      <c r="W73"/>
      <c r="X73" s="1"/>
      <c r="Y73" s="1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s="3" customFormat="1" x14ac:dyDescent="0.25">
      <c r="D74"/>
      <c r="E74"/>
      <c r="F74" s="2"/>
      <c r="G74" s="2"/>
      <c r="I74" s="1"/>
      <c r="J74" s="1"/>
      <c r="L74"/>
      <c r="Q74"/>
      <c r="R74"/>
      <c r="S74"/>
      <c r="T74"/>
      <c r="U74"/>
      <c r="V74"/>
      <c r="W74"/>
      <c r="X74" s="1"/>
      <c r="Y74" s="1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s="3" customFormat="1" x14ac:dyDescent="0.25">
      <c r="A75"/>
      <c r="B75" s="2"/>
      <c r="C75" s="2"/>
      <c r="E75" s="2"/>
      <c r="F75" s="2"/>
      <c r="G75" s="2"/>
      <c r="H75" s="1"/>
      <c r="J75"/>
      <c r="L75"/>
      <c r="Q75"/>
      <c r="R75"/>
      <c r="S75"/>
      <c r="T75"/>
      <c r="U75"/>
      <c r="V75"/>
      <c r="W75"/>
      <c r="X75" s="1"/>
      <c r="Y75" s="1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s="3" customFormat="1" x14ac:dyDescent="0.25">
      <c r="E76" s="2"/>
      <c r="F76" s="2"/>
      <c r="G76" s="2"/>
      <c r="H76" s="1"/>
      <c r="I76" s="1"/>
      <c r="J76" s="1"/>
      <c r="L76"/>
      <c r="Q76"/>
      <c r="R76"/>
      <c r="S76"/>
      <c r="T76"/>
      <c r="U76"/>
      <c r="V76"/>
      <c r="W76"/>
      <c r="X76" s="1"/>
      <c r="Y76" s="1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s="3" customFormat="1" x14ac:dyDescent="0.25">
      <c r="A77"/>
      <c r="B77" s="2"/>
      <c r="C77" s="2"/>
      <c r="E77"/>
      <c r="F77"/>
      <c r="G77"/>
      <c r="H77"/>
      <c r="J77" s="2"/>
      <c r="L77"/>
      <c r="Q77"/>
      <c r="R77"/>
      <c r="S77"/>
      <c r="T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s="3" customFormat="1" x14ac:dyDescent="0.25">
      <c r="H78"/>
      <c r="I78" s="1"/>
      <c r="J78" s="2"/>
      <c r="L78"/>
      <c r="Q78"/>
      <c r="R78"/>
      <c r="S78"/>
      <c r="T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3" customFormat="1" x14ac:dyDescent="0.25">
      <c r="A79"/>
      <c r="B79" s="2"/>
      <c r="C79" s="2"/>
      <c r="H79"/>
      <c r="J79" s="1"/>
      <c r="L79"/>
      <c r="P79"/>
      <c r="Q79"/>
      <c r="R79"/>
      <c r="S79"/>
      <c r="T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3" customFormat="1" x14ac:dyDescent="0.25">
      <c r="A80"/>
      <c r="B80" s="2"/>
      <c r="C80" s="2"/>
      <c r="E80"/>
      <c r="F80"/>
      <c r="G80"/>
      <c r="H80"/>
      <c r="J80" s="1"/>
      <c r="L80"/>
      <c r="Q80"/>
      <c r="R80"/>
      <c r="S80"/>
      <c r="T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3" customFormat="1" x14ac:dyDescent="0.25">
      <c r="H81"/>
      <c r="L81"/>
      <c r="Q81"/>
      <c r="R81"/>
      <c r="S81"/>
      <c r="T81"/>
      <c r="U81"/>
      <c r="V81"/>
      <c r="W81"/>
      <c r="X81" s="1"/>
      <c r="Y81" s="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s="3" customFormat="1" x14ac:dyDescent="0.25">
      <c r="A82"/>
      <c r="B82" s="2"/>
      <c r="C82" s="2"/>
      <c r="D82"/>
      <c r="E82"/>
      <c r="F82"/>
      <c r="G82"/>
      <c r="H82"/>
      <c r="I82" s="1"/>
      <c r="L82"/>
      <c r="Q82"/>
      <c r="R82"/>
      <c r="S82"/>
      <c r="T82"/>
      <c r="U82"/>
      <c r="V82"/>
      <c r="W82"/>
      <c r="X82" s="1"/>
      <c r="Y82" s="1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s="3" customFormat="1" x14ac:dyDescent="0.25">
      <c r="A83"/>
      <c r="B83" s="2"/>
      <c r="C83" s="2"/>
      <c r="D83"/>
      <c r="H83"/>
      <c r="I83" s="1"/>
      <c r="J83" s="1"/>
      <c r="L83"/>
      <c r="Q83"/>
      <c r="R83"/>
      <c r="S83"/>
      <c r="T83"/>
      <c r="U83"/>
      <c r="V83"/>
      <c r="W83"/>
      <c r="X83" s="1"/>
      <c r="Y83" s="1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s="3" customFormat="1" x14ac:dyDescent="0.25">
      <c r="D84"/>
      <c r="H84" s="1"/>
      <c r="I84" s="1"/>
      <c r="J84" s="1"/>
      <c r="L84"/>
      <c r="Q84"/>
      <c r="R84"/>
      <c r="S84"/>
      <c r="T84"/>
      <c r="U84"/>
      <c r="V84"/>
      <c r="W84"/>
      <c r="X84" s="1"/>
      <c r="Y84" s="1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s="3" customFormat="1" x14ac:dyDescent="0.25">
      <c r="D85"/>
      <c r="H85"/>
      <c r="I85" s="1"/>
      <c r="J85" s="1"/>
      <c r="L85"/>
      <c r="Q85"/>
      <c r="R85"/>
      <c r="S85"/>
      <c r="T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s="3" customFormat="1" x14ac:dyDescent="0.25">
      <c r="A86"/>
      <c r="B86" s="2"/>
      <c r="C86" s="2"/>
      <c r="D86"/>
      <c r="E86"/>
      <c r="F86"/>
      <c r="G86"/>
      <c r="H86"/>
      <c r="I86" s="1"/>
      <c r="L86"/>
      <c r="Q86"/>
      <c r="R86"/>
      <c r="S86"/>
      <c r="T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s="3" customFormat="1" x14ac:dyDescent="0.25">
      <c r="D87"/>
      <c r="H87"/>
      <c r="I87" s="1"/>
      <c r="J87" s="1"/>
      <c r="L87"/>
      <c r="Q87"/>
      <c r="R87"/>
      <c r="S87"/>
      <c r="T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s="3" customFormat="1" x14ac:dyDescent="0.25">
      <c r="D88"/>
      <c r="H88"/>
      <c r="I88" s="1"/>
      <c r="J88" s="1"/>
      <c r="L88"/>
      <c r="Q88"/>
      <c r="R88"/>
      <c r="S88"/>
      <c r="T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3" customFormat="1" x14ac:dyDescent="0.25">
      <c r="D89"/>
      <c r="E89"/>
      <c r="F89"/>
      <c r="G89"/>
      <c r="H89"/>
      <c r="I89" s="1"/>
      <c r="J89" s="2"/>
      <c r="L89"/>
      <c r="Q89"/>
      <c r="R89"/>
      <c r="S89"/>
      <c r="T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s="3" customFormat="1" x14ac:dyDescent="0.25">
      <c r="D90"/>
      <c r="E90"/>
      <c r="F90"/>
      <c r="G90"/>
      <c r="H90"/>
      <c r="I90" s="1"/>
      <c r="J90" s="2"/>
      <c r="L90"/>
      <c r="Q90"/>
      <c r="R90"/>
      <c r="S90"/>
      <c r="T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3" customFormat="1" x14ac:dyDescent="0.25">
      <c r="D91"/>
      <c r="E91"/>
      <c r="F91"/>
      <c r="G91"/>
      <c r="H91" s="1"/>
      <c r="J91" s="1"/>
      <c r="L91"/>
      <c r="Q91"/>
      <c r="R91"/>
      <c r="S91"/>
      <c r="T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s="3" customFormat="1" x14ac:dyDescent="0.25">
      <c r="A92" s="2"/>
      <c r="B92" s="2"/>
      <c r="C92" s="2"/>
      <c r="D92"/>
      <c r="H92"/>
      <c r="J92" s="1"/>
      <c r="L92"/>
      <c r="Q92"/>
      <c r="R92"/>
      <c r="S92"/>
      <c r="T92"/>
      <c r="U92"/>
      <c r="V92"/>
      <c r="W92"/>
      <c r="X92" s="1"/>
      <c r="Y92" s="1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s="3" customFormat="1" x14ac:dyDescent="0.25">
      <c r="A93" s="2"/>
      <c r="B93" s="2"/>
      <c r="C93" s="2"/>
      <c r="D93"/>
      <c r="E93"/>
      <c r="F93"/>
      <c r="G93"/>
      <c r="H93"/>
      <c r="J93"/>
      <c r="L93"/>
      <c r="Q93"/>
      <c r="R93"/>
      <c r="S93"/>
      <c r="T93"/>
      <c r="U93"/>
      <c r="V93"/>
      <c r="W93"/>
      <c r="X93" s="1"/>
      <c r="Y93" s="1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s="3" customFormat="1" x14ac:dyDescent="0.25">
      <c r="A94" s="2"/>
      <c r="B94" s="2"/>
      <c r="C94" s="2"/>
      <c r="D94"/>
      <c r="E94"/>
      <c r="F94"/>
      <c r="G94"/>
      <c r="H94"/>
      <c r="J94"/>
      <c r="L94"/>
      <c r="Q94"/>
      <c r="R94"/>
      <c r="S94"/>
      <c r="T94"/>
      <c r="U94"/>
      <c r="V94"/>
      <c r="W94"/>
      <c r="X94" s="1"/>
      <c r="Y94" s="1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3" customFormat="1" x14ac:dyDescent="0.25">
      <c r="A95" s="2"/>
      <c r="B95" s="2"/>
      <c r="C95" s="2"/>
      <c r="D95"/>
      <c r="H95"/>
      <c r="J95" s="1"/>
      <c r="L95"/>
      <c r="Q95"/>
      <c r="R95"/>
      <c r="S95"/>
      <c r="T95"/>
      <c r="U95"/>
      <c r="V95"/>
      <c r="W95"/>
      <c r="X95" s="1"/>
      <c r="Y95" s="1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s="3" customFormat="1" x14ac:dyDescent="0.25">
      <c r="A96" s="2"/>
      <c r="B96" s="2"/>
      <c r="C96" s="2"/>
      <c r="D96"/>
      <c r="H96"/>
      <c r="I96" s="1"/>
      <c r="J96" s="2"/>
      <c r="Q96"/>
      <c r="R96"/>
      <c r="S96"/>
      <c r="T96"/>
      <c r="U96"/>
      <c r="V96"/>
      <c r="W96"/>
      <c r="X96" s="1"/>
      <c r="Y96" s="1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25" x14ac:dyDescent="0.25">
      <c r="E97" s="3"/>
      <c r="F97" s="3"/>
      <c r="G97" s="3"/>
      <c r="H97"/>
      <c r="I97" s="3"/>
      <c r="J97" s="1"/>
      <c r="X97" s="1"/>
      <c r="Y97" s="1"/>
    </row>
    <row r="98" spans="1:25" x14ac:dyDescent="0.25">
      <c r="E98" s="3"/>
      <c r="F98" s="3"/>
      <c r="G98" s="3"/>
      <c r="H98"/>
      <c r="J98" s="1"/>
      <c r="X98" s="1"/>
      <c r="Y98" s="1"/>
    </row>
    <row r="99" spans="1:25" x14ac:dyDescent="0.25">
      <c r="F99"/>
      <c r="G99"/>
      <c r="H99"/>
      <c r="J99" s="1"/>
      <c r="X99" s="1"/>
      <c r="Y99" s="1"/>
    </row>
    <row r="100" spans="1:25" x14ac:dyDescent="0.25">
      <c r="A100"/>
      <c r="E100" s="3"/>
      <c r="F100" s="3"/>
      <c r="G100" s="3"/>
      <c r="H100"/>
      <c r="J100" s="1"/>
    </row>
    <row r="101" spans="1:25" x14ac:dyDescent="0.25">
      <c r="A101"/>
      <c r="E101" s="3"/>
      <c r="F101" s="3"/>
      <c r="G101" s="3"/>
      <c r="H101"/>
      <c r="J101" s="1"/>
    </row>
    <row r="102" spans="1:25" x14ac:dyDescent="0.25">
      <c r="A102"/>
      <c r="E102" s="3"/>
      <c r="F102" s="3"/>
      <c r="G102" s="3"/>
      <c r="H102"/>
      <c r="J102" s="2"/>
    </row>
    <row r="103" spans="1:25" x14ac:dyDescent="0.25">
      <c r="E103" s="3"/>
      <c r="F103" s="3"/>
      <c r="G103" s="3"/>
      <c r="H103"/>
      <c r="I103" s="3"/>
      <c r="J103"/>
    </row>
    <row r="104" spans="1:25" x14ac:dyDescent="0.25">
      <c r="F104"/>
      <c r="G104"/>
      <c r="H104"/>
      <c r="I104" s="3"/>
      <c r="J104"/>
    </row>
    <row r="105" spans="1:25" x14ac:dyDescent="0.25">
      <c r="F105"/>
      <c r="G105"/>
      <c r="H105"/>
      <c r="I105" s="3"/>
      <c r="J105" s="1"/>
    </row>
    <row r="106" spans="1:25" x14ac:dyDescent="0.25">
      <c r="F106"/>
      <c r="G106"/>
      <c r="H106"/>
    </row>
    <row r="107" spans="1:25" x14ac:dyDescent="0.25">
      <c r="A107"/>
      <c r="E107" s="2"/>
      <c r="F107" s="3"/>
      <c r="G107" s="3"/>
      <c r="H107" s="3"/>
      <c r="J107" s="1"/>
    </row>
    <row r="108" spans="1:25" x14ac:dyDescent="0.25">
      <c r="A108" s="3"/>
      <c r="B108" s="3"/>
      <c r="C108" s="3"/>
      <c r="E108" s="2"/>
      <c r="F108" s="3"/>
      <c r="G108" s="3"/>
      <c r="H108" s="3"/>
    </row>
    <row r="109" spans="1:25" x14ac:dyDescent="0.25">
      <c r="A109"/>
      <c r="E109" s="2"/>
      <c r="F109"/>
      <c r="G109"/>
      <c r="H109"/>
      <c r="J109" s="1"/>
    </row>
    <row r="110" spans="1:25" x14ac:dyDescent="0.25">
      <c r="A110"/>
      <c r="F110"/>
      <c r="G110"/>
      <c r="H110"/>
      <c r="J110" s="1"/>
    </row>
    <row r="111" spans="1:25" x14ac:dyDescent="0.25">
      <c r="A111"/>
      <c r="F111"/>
      <c r="G111"/>
      <c r="H111"/>
      <c r="J111" s="1"/>
    </row>
    <row r="112" spans="1:25" x14ac:dyDescent="0.25">
      <c r="A112" s="3"/>
      <c r="B112" s="3"/>
      <c r="C112" s="3"/>
      <c r="F112"/>
      <c r="G112"/>
      <c r="H112"/>
    </row>
    <row r="115" spans="5:8" x14ac:dyDescent="0.25">
      <c r="E115" s="2"/>
    </row>
    <row r="116" spans="5:8" x14ac:dyDescent="0.25">
      <c r="F116"/>
      <c r="G116"/>
      <c r="H116"/>
    </row>
    <row r="117" spans="5:8" x14ac:dyDescent="0.25">
      <c r="F117"/>
      <c r="G117"/>
      <c r="H117"/>
    </row>
    <row r="118" spans="5:8" x14ac:dyDescent="0.25">
      <c r="E118" s="3"/>
      <c r="F118" s="3"/>
      <c r="G118" s="3"/>
      <c r="H118"/>
    </row>
    <row r="119" spans="5:8" x14ac:dyDescent="0.25">
      <c r="F119"/>
      <c r="G119"/>
      <c r="H119"/>
    </row>
    <row r="120" spans="5:8" x14ac:dyDescent="0.25">
      <c r="F120"/>
      <c r="G120"/>
      <c r="H120"/>
    </row>
    <row r="121" spans="5:8" x14ac:dyDescent="0.25">
      <c r="F121"/>
      <c r="G121"/>
      <c r="H121"/>
    </row>
    <row r="122" spans="5:8" x14ac:dyDescent="0.25">
      <c r="E122" s="2"/>
      <c r="F122" s="3"/>
      <c r="G122" s="3"/>
    </row>
    <row r="123" spans="5:8" x14ac:dyDescent="0.25">
      <c r="E123" s="2"/>
      <c r="H123" s="3"/>
    </row>
    <row r="124" spans="5:8" x14ac:dyDescent="0.25">
      <c r="E124" s="2"/>
    </row>
    <row r="125" spans="5:8" x14ac:dyDescent="0.25">
      <c r="F125"/>
      <c r="G125"/>
      <c r="H125"/>
    </row>
    <row r="126" spans="5:8" x14ac:dyDescent="0.25">
      <c r="E126" s="3"/>
      <c r="F126" s="3"/>
      <c r="G126" s="3"/>
    </row>
    <row r="127" spans="5:8" x14ac:dyDescent="0.25">
      <c r="E127" s="3"/>
      <c r="F127" s="3"/>
      <c r="G127" s="3"/>
      <c r="H127"/>
    </row>
    <row r="128" spans="5:8" x14ac:dyDescent="0.25">
      <c r="F128"/>
      <c r="G128"/>
      <c r="H128"/>
    </row>
    <row r="129" spans="5:8" x14ac:dyDescent="0.25">
      <c r="E129" s="3"/>
      <c r="F129" s="3"/>
      <c r="G129" s="3"/>
      <c r="H129"/>
    </row>
    <row r="130" spans="5:8" x14ac:dyDescent="0.25">
      <c r="E130" s="3"/>
      <c r="F130" s="3"/>
      <c r="G130" s="3"/>
      <c r="H130"/>
    </row>
  </sheetData>
  <sortState xmlns:xlrd2="http://schemas.microsoft.com/office/spreadsheetml/2017/richdata2" ref="M72:P119">
    <sortCondition ref="M72"/>
  </sortState>
  <mergeCells count="44">
    <mergeCell ref="A1:B1"/>
    <mergeCell ref="F1:G1"/>
    <mergeCell ref="H1:K1"/>
    <mergeCell ref="M1:O1"/>
    <mergeCell ref="A6:C6"/>
    <mergeCell ref="E6:H6"/>
    <mergeCell ref="J6:K6"/>
    <mergeCell ref="M6:S6"/>
    <mergeCell ref="A3:B3"/>
    <mergeCell ref="C3:E3"/>
    <mergeCell ref="F3:G3"/>
    <mergeCell ref="H3:K3"/>
    <mergeCell ref="N3:O3"/>
    <mergeCell ref="A4:B4"/>
    <mergeCell ref="C4:E4"/>
    <mergeCell ref="F4:G4"/>
    <mergeCell ref="U1:W1"/>
    <mergeCell ref="AB1:AC1"/>
    <mergeCell ref="C2:E2"/>
    <mergeCell ref="H2:K2"/>
    <mergeCell ref="N2:O2"/>
    <mergeCell ref="U2:W2"/>
    <mergeCell ref="X2:Y2"/>
    <mergeCell ref="AB2:AC2"/>
    <mergeCell ref="X1:Y1"/>
    <mergeCell ref="H4:K4"/>
    <mergeCell ref="N4:O4"/>
    <mergeCell ref="M60:P60"/>
    <mergeCell ref="AO6:AS6"/>
    <mergeCell ref="M51:P51"/>
    <mergeCell ref="M45:P45"/>
    <mergeCell ref="AU6:AW6"/>
    <mergeCell ref="AF2:AG2"/>
    <mergeCell ref="AF4:AG4"/>
    <mergeCell ref="U6:Y6"/>
    <mergeCell ref="AE6:AI6"/>
    <mergeCell ref="AK6:AM6"/>
    <mergeCell ref="AA6:AC6"/>
    <mergeCell ref="X3:Y3"/>
    <mergeCell ref="AB3:AC3"/>
    <mergeCell ref="U4:W4"/>
    <mergeCell ref="X4:Y4"/>
    <mergeCell ref="AB4:AC4"/>
    <mergeCell ref="U3:W3"/>
  </mergeCells>
  <conditionalFormatting sqref="AK8:AM39 AK62:AM66">
    <cfRule type="cellIs" dxfId="1" priority="3" operator="notBetween">
      <formula>-10</formula>
      <formula>10</formula>
    </cfRule>
  </conditionalFormatting>
  <conditionalFormatting sqref="AU8:AW39">
    <cfRule type="cellIs" dxfId="0" priority="2" operator="notBetween">
      <formula>-10</formula>
      <formula>10</formula>
    </cfRule>
  </conditionalFormatting>
  <pageMargins left="0.7" right="0.7" top="0.75" bottom="0.75" header="0.3" footer="0.3"/>
  <pageSetup paperSize="8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952-2F9E-457F-A2C9-23372F17DC6F}">
  <sheetPr>
    <tabColor rgb="FF92D050"/>
    <pageSetUpPr fitToPage="1"/>
  </sheetPr>
  <dimension ref="A1:BF120"/>
  <sheetViews>
    <sheetView zoomScale="85" zoomScaleNormal="85" workbookViewId="0">
      <selection activeCell="E41" sqref="E41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11.453125" bestFit="1" customWidth="1"/>
    <col min="25" max="25" width="11.90625" bestFit="1" customWidth="1"/>
    <col min="26" max="26" width="0.54296875" customWidth="1"/>
    <col min="27" max="29" width="4.36328125" customWidth="1"/>
    <col min="30" max="30" width="5" customWidth="1"/>
    <col min="31" max="34" width="8.81640625" customWidth="1"/>
    <col min="35" max="35" width="9.54296875" bestFit="1" customWidth="1"/>
    <col min="36" max="36" width="1.08984375" customWidth="1"/>
    <col min="37" max="40" width="5" customWidth="1"/>
    <col min="41" max="45" width="8.81640625" customWidth="1"/>
    <col min="46" max="46" width="1.08984375" customWidth="1"/>
    <col min="47" max="50" width="5" customWidth="1"/>
    <col min="51" max="51" width="48.90625" bestFit="1" customWidth="1"/>
    <col min="52" max="52" width="37.90625" bestFit="1" customWidth="1"/>
    <col min="53" max="53" width="4.453125" customWidth="1"/>
  </cols>
  <sheetData>
    <row r="1" spans="1:57" ht="15.6" x14ac:dyDescent="0.3">
      <c r="A1" s="167" t="s">
        <v>2</v>
      </c>
      <c r="B1" s="167"/>
      <c r="F1" s="167" t="s">
        <v>3</v>
      </c>
      <c r="G1" s="167"/>
      <c r="H1" s="166"/>
      <c r="I1" s="166"/>
      <c r="J1" s="166"/>
      <c r="K1" s="166"/>
      <c r="M1" s="160" t="s">
        <v>30</v>
      </c>
      <c r="N1" s="160"/>
      <c r="O1" s="160"/>
      <c r="U1" s="168" t="s">
        <v>26</v>
      </c>
      <c r="V1" s="169"/>
      <c r="W1" s="170"/>
      <c r="X1" s="152">
        <f>AVERAGE(X2:Y4)</f>
        <v>0.99980633333333335</v>
      </c>
      <c r="Y1" s="165"/>
      <c r="AA1" s="51">
        <f>(1000-(X1*1000))*1000</f>
        <v>193.66666666667243</v>
      </c>
      <c r="AB1" s="154" t="s">
        <v>82</v>
      </c>
      <c r="AC1" s="155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2"/>
      <c r="AY1" t="s">
        <v>105</v>
      </c>
      <c r="BA1" s="42"/>
    </row>
    <row r="2" spans="1:57" x14ac:dyDescent="0.25">
      <c r="A2" s="4" t="s">
        <v>31</v>
      </c>
      <c r="B2" s="5"/>
      <c r="C2" s="166" t="s">
        <v>4</v>
      </c>
      <c r="D2" s="166"/>
      <c r="E2" s="166"/>
      <c r="F2" s="4" t="s">
        <v>31</v>
      </c>
      <c r="G2" s="5"/>
      <c r="H2" s="166" t="s">
        <v>4</v>
      </c>
      <c r="I2" s="166"/>
      <c r="J2" s="166"/>
      <c r="K2" s="166"/>
      <c r="M2" s="14" t="s">
        <v>17</v>
      </c>
      <c r="N2" s="160" t="s">
        <v>18</v>
      </c>
      <c r="O2" s="160"/>
      <c r="U2" s="161" t="s">
        <v>27</v>
      </c>
      <c r="V2" s="162"/>
      <c r="W2" s="163"/>
      <c r="X2" s="152">
        <v>0.99978999999999996</v>
      </c>
      <c r="Y2" s="153"/>
      <c r="AA2" s="51">
        <f>(1000-(X2*1000))*1000</f>
        <v>210.00000000003638</v>
      </c>
      <c r="AB2" s="154" t="s">
        <v>82</v>
      </c>
      <c r="AC2" s="155"/>
      <c r="AD2" s="42"/>
      <c r="AE2" s="60">
        <f>AVERAGE(X2:X3)</f>
        <v>0.99979799999999996</v>
      </c>
      <c r="AF2" s="41" t="s">
        <v>127</v>
      </c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Y2" t="s">
        <v>106</v>
      </c>
      <c r="BA2" s="42"/>
    </row>
    <row r="3" spans="1:57" x14ac:dyDescent="0.25">
      <c r="A3" s="157" t="s">
        <v>5</v>
      </c>
      <c r="B3" s="158"/>
      <c r="C3" s="159" t="s">
        <v>85</v>
      </c>
      <c r="D3" s="159"/>
      <c r="E3" s="159"/>
      <c r="F3" s="157" t="s">
        <v>5</v>
      </c>
      <c r="G3" s="158"/>
      <c r="H3" s="159" t="s">
        <v>6</v>
      </c>
      <c r="I3" s="159"/>
      <c r="J3" s="159"/>
      <c r="K3" s="159"/>
      <c r="M3" s="15" t="s">
        <v>19</v>
      </c>
      <c r="N3" s="160" t="s">
        <v>20</v>
      </c>
      <c r="O3" s="160"/>
      <c r="U3" s="161" t="s">
        <v>28</v>
      </c>
      <c r="V3" s="162"/>
      <c r="W3" s="163"/>
      <c r="X3" s="164">
        <v>0.99980599999999997</v>
      </c>
      <c r="Y3" s="165"/>
      <c r="AA3" s="51">
        <f>(1000-(X3*1000))*1000</f>
        <v>194.00000000007367</v>
      </c>
      <c r="AB3" s="154" t="s">
        <v>82</v>
      </c>
      <c r="AC3" s="155"/>
      <c r="AD3" s="42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BA3" s="42"/>
    </row>
    <row r="4" spans="1:57" x14ac:dyDescent="0.25">
      <c r="A4" s="157" t="s">
        <v>84</v>
      </c>
      <c r="B4" s="158"/>
      <c r="C4" s="159" t="s">
        <v>7</v>
      </c>
      <c r="D4" s="159"/>
      <c r="E4" s="159"/>
      <c r="F4" s="157" t="s">
        <v>84</v>
      </c>
      <c r="G4" s="158"/>
      <c r="H4" s="159" t="s">
        <v>7</v>
      </c>
      <c r="I4" s="159"/>
      <c r="J4" s="159"/>
      <c r="K4" s="159"/>
      <c r="M4" s="15" t="s">
        <v>21</v>
      </c>
      <c r="N4" s="160" t="s">
        <v>22</v>
      </c>
      <c r="O4" s="160"/>
      <c r="U4" s="161" t="s">
        <v>29</v>
      </c>
      <c r="V4" s="162"/>
      <c r="W4" s="163"/>
      <c r="X4" s="152">
        <v>0.99982300000000002</v>
      </c>
      <c r="Y4" s="153"/>
      <c r="AA4" s="51">
        <f>(1000-(X4*1000))*1000</f>
        <v>177.00000000002092</v>
      </c>
      <c r="AB4" s="154" t="s">
        <v>82</v>
      </c>
      <c r="AC4" s="155"/>
      <c r="AD4" s="42"/>
      <c r="AE4" s="60">
        <f>AVERAGE(X3:X4)</f>
        <v>0.99981450000000005</v>
      </c>
      <c r="AF4" s="41" t="s">
        <v>128</v>
      </c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2"/>
      <c r="BA4" s="42"/>
    </row>
    <row r="5" spans="1:57" x14ac:dyDescent="0.25">
      <c r="J5" s="6"/>
      <c r="U5" t="s">
        <v>38</v>
      </c>
      <c r="AD5" s="42"/>
      <c r="AX5" s="42"/>
      <c r="BA5" s="42"/>
    </row>
    <row r="6" spans="1:57" ht="15.6" x14ac:dyDescent="0.3">
      <c r="A6" s="142" t="s">
        <v>8</v>
      </c>
      <c r="B6" s="142"/>
      <c r="C6" s="142"/>
      <c r="D6" s="3"/>
      <c r="E6" s="142" t="s">
        <v>9</v>
      </c>
      <c r="F6" s="142"/>
      <c r="G6" s="142"/>
      <c r="H6" s="142"/>
      <c r="I6" s="3"/>
      <c r="J6" s="142" t="s">
        <v>10</v>
      </c>
      <c r="K6" s="142"/>
      <c r="L6" s="3"/>
      <c r="M6" s="149" t="s">
        <v>120</v>
      </c>
      <c r="N6" s="150"/>
      <c r="O6" s="150"/>
      <c r="P6" s="150"/>
      <c r="Q6" s="150"/>
      <c r="R6" s="150"/>
      <c r="S6" s="151"/>
      <c r="T6" s="3"/>
      <c r="U6" s="141" t="s">
        <v>89</v>
      </c>
      <c r="V6" s="141"/>
      <c r="W6" s="141"/>
      <c r="X6" s="141"/>
      <c r="Y6" s="141"/>
      <c r="Z6" s="3"/>
      <c r="AA6" s="141" t="s">
        <v>10</v>
      </c>
      <c r="AB6" s="141"/>
      <c r="AC6" s="141"/>
      <c r="AD6" s="42"/>
      <c r="AE6" s="141" t="s">
        <v>115</v>
      </c>
      <c r="AF6" s="141"/>
      <c r="AG6" s="141"/>
      <c r="AH6" s="141"/>
      <c r="AI6" s="141"/>
      <c r="AJ6" s="42"/>
      <c r="AK6" s="141" t="s">
        <v>10</v>
      </c>
      <c r="AL6" s="141"/>
      <c r="AM6" s="141"/>
      <c r="AN6" s="42"/>
      <c r="AO6" s="141" t="s">
        <v>117</v>
      </c>
      <c r="AP6" s="141"/>
      <c r="AQ6" s="141"/>
      <c r="AR6" s="141"/>
      <c r="AS6" s="141"/>
      <c r="AT6" s="42"/>
      <c r="AU6" s="141" t="s">
        <v>10</v>
      </c>
      <c r="AV6" s="141"/>
      <c r="AW6" s="141"/>
      <c r="AX6" s="42"/>
      <c r="AY6" t="s">
        <v>86</v>
      </c>
      <c r="AZ6" t="s">
        <v>86</v>
      </c>
      <c r="BA6" s="42"/>
    </row>
    <row r="7" spans="1:5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D7" s="43"/>
      <c r="AE7" s="16"/>
      <c r="AF7" s="16" t="s">
        <v>11</v>
      </c>
      <c r="AG7" s="16" t="s">
        <v>12</v>
      </c>
      <c r="AH7" s="16" t="s">
        <v>13</v>
      </c>
      <c r="AI7" s="11" t="s">
        <v>76</v>
      </c>
      <c r="AJ7" s="43"/>
      <c r="AK7" s="12" t="s">
        <v>14</v>
      </c>
      <c r="AL7" s="12" t="s">
        <v>15</v>
      </c>
      <c r="AM7" s="12" t="s">
        <v>16</v>
      </c>
      <c r="AN7" s="43"/>
      <c r="AO7" s="16"/>
      <c r="AP7" s="16" t="s">
        <v>11</v>
      </c>
      <c r="AQ7" s="16" t="s">
        <v>12</v>
      </c>
      <c r="AR7" s="16" t="s">
        <v>13</v>
      </c>
      <c r="AS7" s="11" t="s">
        <v>76</v>
      </c>
      <c r="AT7" s="43"/>
      <c r="AU7" s="12" t="s">
        <v>14</v>
      </c>
      <c r="AV7" s="12" t="s">
        <v>15</v>
      </c>
      <c r="AW7" s="12" t="s">
        <v>16</v>
      </c>
      <c r="AX7" s="43"/>
      <c r="AY7" s="31" t="s">
        <v>87</v>
      </c>
      <c r="AZ7" s="31" t="s">
        <v>88</v>
      </c>
      <c r="BA7" s="42"/>
    </row>
    <row r="8" spans="1:57" ht="15.6" x14ac:dyDescent="0.3">
      <c r="A8" s="28" t="s">
        <v>53</v>
      </c>
      <c r="B8" s="6">
        <v>529988.75155000004</v>
      </c>
      <c r="C8" s="6">
        <v>177858.50675999999</v>
      </c>
      <c r="D8" s="3"/>
      <c r="E8" s="3" t="s">
        <v>53</v>
      </c>
      <c r="F8" s="3">
        <v>529988.75109999999</v>
      </c>
      <c r="G8" s="3">
        <v>177858.50735</v>
      </c>
      <c r="H8" s="3">
        <v>4.8397600000000001</v>
      </c>
      <c r="I8" s="3"/>
      <c r="J8" s="30">
        <f>(B8-F8)*1000</f>
        <v>0.45000005047768354</v>
      </c>
      <c r="K8" s="30">
        <f>(C8-G8)*1000</f>
        <v>-0.590000010561198</v>
      </c>
      <c r="L8" s="9"/>
      <c r="M8" s="18" t="str">
        <f t="shared" ref="M8:O44" si="0">A8</f>
        <v>AE100</v>
      </c>
      <c r="N8" s="19">
        <f>B8</f>
        <v>529988.75155000004</v>
      </c>
      <c r="O8" s="19">
        <f>C8</f>
        <v>177858.50675999999</v>
      </c>
      <c r="P8" s="19">
        <f>H8+100</f>
        <v>104.83976</v>
      </c>
      <c r="Q8" s="22"/>
      <c r="R8" s="21" t="s">
        <v>25</v>
      </c>
      <c r="S8" s="2" t="s">
        <v>24</v>
      </c>
      <c r="T8" s="9"/>
      <c r="U8" s="3" t="s">
        <v>53</v>
      </c>
      <c r="V8" s="6">
        <v>529988.75702999998</v>
      </c>
      <c r="W8" s="6">
        <v>177858.51332999999</v>
      </c>
      <c r="X8" s="53">
        <v>104.80891</v>
      </c>
      <c r="Y8" s="3"/>
      <c r="Z8" s="3"/>
      <c r="AA8" s="44">
        <f t="shared" ref="AA8:AC9" si="1">(N8-V8)*1000</f>
        <v>-5.479999934323132</v>
      </c>
      <c r="AB8" s="44">
        <f t="shared" si="1"/>
        <v>-6.5699999977368861</v>
      </c>
      <c r="AC8" s="44">
        <f t="shared" si="1"/>
        <v>30.850000000000932</v>
      </c>
      <c r="AD8" s="43"/>
      <c r="AE8" s="13"/>
      <c r="AF8" s="13"/>
      <c r="AG8" s="13"/>
      <c r="AH8" s="13"/>
      <c r="AI8" s="13"/>
      <c r="AJ8" s="13"/>
      <c r="AK8" s="13"/>
      <c r="AL8" s="13"/>
      <c r="AM8" s="13"/>
      <c r="AN8" s="43"/>
      <c r="AO8" s="47" t="s">
        <v>53</v>
      </c>
      <c r="AP8" s="47">
        <v>529988.75269999995</v>
      </c>
      <c r="AQ8" s="47">
        <v>177858.50450000001</v>
      </c>
      <c r="AR8" s="47">
        <v>104.8344</v>
      </c>
      <c r="AS8" s="46" t="s">
        <v>118</v>
      </c>
      <c r="AT8" s="13"/>
      <c r="AU8" s="59">
        <f t="shared" ref="AU8:AW9" si="2">(N8-AP8)*1000</f>
        <v>-1.1499999091029167</v>
      </c>
      <c r="AV8" s="59">
        <f t="shared" si="2"/>
        <v>2.2599999792873859</v>
      </c>
      <c r="AW8" s="59">
        <f t="shared" si="2"/>
        <v>5.3599999999960346</v>
      </c>
      <c r="AX8" s="43"/>
      <c r="AY8" t="str">
        <f>"C "&amp;M8&amp;" "&amp;N8&amp;" "&amp;O8&amp;" "&amp;P8&amp;" * * *"</f>
        <v>C AE100 529988.75155 177858.50676 104.83976 * * *</v>
      </c>
      <c r="AZ8" t="str">
        <f>"C "&amp;M8&amp;" "&amp;N8&amp;" "&amp;O8&amp;" * *"</f>
        <v>C AE100 529988.75155 177858.50676 * *</v>
      </c>
      <c r="BA8" s="42"/>
      <c r="BD8" s="1"/>
      <c r="BE8" s="1"/>
    </row>
    <row r="9" spans="1:57" x14ac:dyDescent="0.25">
      <c r="A9" t="s">
        <v>49</v>
      </c>
      <c r="B9" s="2">
        <v>530433.57440000004</v>
      </c>
      <c r="C9" s="2">
        <v>178544.64790000001</v>
      </c>
      <c r="E9" t="s">
        <v>49</v>
      </c>
      <c r="F9" s="2">
        <v>530433.57440000004</v>
      </c>
      <c r="G9" s="2">
        <v>178544.64790000001</v>
      </c>
      <c r="H9" s="2">
        <v>4.7346000000000004</v>
      </c>
      <c r="J9" s="30">
        <f>(B9-F9)*1000</f>
        <v>0</v>
      </c>
      <c r="K9" s="30">
        <f>(C9-G9)*1000</f>
        <v>0</v>
      </c>
      <c r="M9" s="18" t="str">
        <f t="shared" si="0"/>
        <v>AL1001</v>
      </c>
      <c r="N9" s="19">
        <f t="shared" si="0"/>
        <v>530433.57440000004</v>
      </c>
      <c r="O9" s="19">
        <f t="shared" si="0"/>
        <v>178544.64790000001</v>
      </c>
      <c r="P9" s="19">
        <f>H9+100</f>
        <v>104.7346</v>
      </c>
      <c r="Q9" s="2"/>
      <c r="R9" s="21" t="s">
        <v>25</v>
      </c>
      <c r="S9" s="2" t="s">
        <v>24</v>
      </c>
      <c r="U9" s="57" t="s">
        <v>49</v>
      </c>
      <c r="V9" s="2">
        <v>530433.58374000003</v>
      </c>
      <c r="W9" s="2">
        <v>178544.65351</v>
      </c>
      <c r="X9" s="2">
        <v>104.69638999999999</v>
      </c>
      <c r="Y9" s="57" t="s">
        <v>126</v>
      </c>
      <c r="AA9" s="44">
        <f t="shared" si="1"/>
        <v>-9.3399999896064401</v>
      </c>
      <c r="AB9" s="44">
        <f t="shared" si="1"/>
        <v>-5.6099999928846955</v>
      </c>
      <c r="AC9" s="44">
        <f t="shared" si="1"/>
        <v>38.210000000006517</v>
      </c>
      <c r="AD9" s="43"/>
      <c r="AE9" s="13"/>
      <c r="AF9" s="13"/>
      <c r="AG9" s="13"/>
      <c r="AH9" s="13"/>
      <c r="AI9" s="13"/>
      <c r="AJ9" s="13"/>
      <c r="AK9" s="13"/>
      <c r="AL9" s="13"/>
      <c r="AM9" s="13"/>
      <c r="AN9" s="43"/>
      <c r="AO9" s="47" t="s">
        <v>49</v>
      </c>
      <c r="AP9" s="47">
        <v>530433.57440000004</v>
      </c>
      <c r="AQ9" s="47">
        <v>178544.64790000001</v>
      </c>
      <c r="AR9" s="47">
        <v>104.7346</v>
      </c>
      <c r="AS9" s="46" t="s">
        <v>118</v>
      </c>
      <c r="AT9" s="13"/>
      <c r="AU9" s="59">
        <f t="shared" si="2"/>
        <v>0</v>
      </c>
      <c r="AV9" s="59">
        <f t="shared" si="2"/>
        <v>0</v>
      </c>
      <c r="AW9" s="59">
        <f t="shared" si="2"/>
        <v>0</v>
      </c>
      <c r="AX9" s="43"/>
      <c r="AY9" t="str">
        <f t="shared" ref="AY9:AY45" si="3">"C "&amp;M9&amp;" "&amp;N9&amp;" "&amp;O9&amp;" "&amp;P9&amp;" * * *"</f>
        <v>C AL1001 530433.5744 178544.6479 104.7346 * * *</v>
      </c>
      <c r="AZ9" t="str">
        <f t="shared" ref="AZ9:AZ45" si="4">"C "&amp;M9&amp;" "&amp;N9&amp;" "&amp;O9&amp;" * *"</f>
        <v>C AL1001 530433.5744 178544.6479 * *</v>
      </c>
      <c r="BA9" s="42"/>
      <c r="BC9" s="2"/>
      <c r="BD9" s="1"/>
      <c r="BE9" s="1"/>
    </row>
    <row r="10" spans="1:57" x14ac:dyDescent="0.25">
      <c r="A10"/>
      <c r="J10" s="30"/>
      <c r="K10" s="30"/>
      <c r="M10" s="18"/>
      <c r="N10" s="19"/>
      <c r="O10" s="19"/>
      <c r="P10" s="19"/>
      <c r="Q10" s="2"/>
      <c r="R10" s="21"/>
      <c r="S10" s="2"/>
      <c r="U10" t="s">
        <v>46</v>
      </c>
      <c r="V10" s="2">
        <v>531627.20819000003</v>
      </c>
      <c r="W10" s="2">
        <v>180553.41631</v>
      </c>
      <c r="X10" s="2">
        <v>109.449</v>
      </c>
      <c r="Y10" s="24"/>
      <c r="AA10" s="44"/>
      <c r="AB10" s="44"/>
      <c r="AC10" s="44"/>
      <c r="AD10" s="43"/>
      <c r="AE10" s="46" t="s">
        <v>46</v>
      </c>
      <c r="AF10" s="45">
        <v>531627.19999999995</v>
      </c>
      <c r="AG10" s="45">
        <v>180553.41899999999</v>
      </c>
      <c r="AH10" s="45">
        <v>109.449</v>
      </c>
      <c r="AI10" s="45" t="s">
        <v>114</v>
      </c>
      <c r="AJ10" s="13"/>
      <c r="AK10" s="44"/>
      <c r="AL10" s="44"/>
      <c r="AM10" s="44"/>
      <c r="AN10" s="43"/>
      <c r="AO10" s="46"/>
      <c r="AP10" s="46"/>
      <c r="AQ10" s="46"/>
      <c r="AR10" s="46"/>
      <c r="AS10" s="13"/>
      <c r="AT10" s="13"/>
      <c r="AU10" s="30"/>
      <c r="AV10" s="30"/>
      <c r="AW10" s="30"/>
      <c r="AX10" s="43"/>
      <c r="AY10" t="str">
        <f t="shared" si="3"/>
        <v>C     * * *</v>
      </c>
      <c r="AZ10" t="str">
        <f t="shared" si="4"/>
        <v>C    * *</v>
      </c>
      <c r="BA10" s="42"/>
      <c r="BB10" s="20"/>
      <c r="BD10" s="1"/>
      <c r="BE10" s="1"/>
    </row>
    <row r="11" spans="1:57" x14ac:dyDescent="0.25">
      <c r="E11" s="2"/>
      <c r="J11" s="30"/>
      <c r="K11" s="30"/>
      <c r="M11" s="18"/>
      <c r="N11" s="19"/>
      <c r="O11" s="19"/>
      <c r="P11" s="19"/>
      <c r="Q11" s="2"/>
      <c r="R11" s="21"/>
      <c r="S11" s="2"/>
      <c r="U11" t="s">
        <v>71</v>
      </c>
      <c r="V11" s="2">
        <v>531864.58582000004</v>
      </c>
      <c r="W11" s="2">
        <v>180810.9198</v>
      </c>
      <c r="X11" s="2">
        <v>104.71171</v>
      </c>
      <c r="AA11" s="44"/>
      <c r="AB11" s="44"/>
      <c r="AC11" s="44"/>
      <c r="AD11" s="43"/>
      <c r="AE11" s="46"/>
      <c r="AF11" s="45"/>
      <c r="AG11" s="45"/>
      <c r="AH11" s="45"/>
      <c r="AI11" s="44"/>
      <c r="AJ11" s="13"/>
      <c r="AK11" s="13"/>
      <c r="AL11" s="13"/>
      <c r="AM11" s="13"/>
      <c r="AN11" s="43"/>
      <c r="AO11" s="46"/>
      <c r="AP11" s="46"/>
      <c r="AQ11" s="46"/>
      <c r="AR11" s="46"/>
      <c r="AS11" s="13"/>
      <c r="AT11" s="13"/>
      <c r="AU11" s="30"/>
      <c r="AV11" s="30"/>
      <c r="AW11" s="30"/>
      <c r="AX11" s="43"/>
      <c r="AY11" t="str">
        <f t="shared" si="3"/>
        <v>C     * * *</v>
      </c>
      <c r="AZ11" t="str">
        <f t="shared" si="4"/>
        <v>C    * *</v>
      </c>
      <c r="BA11" s="42"/>
      <c r="BD11" s="1"/>
      <c r="BE11" s="1"/>
    </row>
    <row r="12" spans="1:57" x14ac:dyDescent="0.25">
      <c r="E12" s="2"/>
      <c r="J12" s="30"/>
      <c r="K12" s="30"/>
      <c r="M12" s="18"/>
      <c r="N12" s="19"/>
      <c r="O12" s="19"/>
      <c r="P12" s="19"/>
      <c r="Q12" s="2"/>
      <c r="R12" s="21"/>
      <c r="S12" s="2"/>
      <c r="U12" t="s">
        <v>43</v>
      </c>
      <c r="V12" s="2">
        <v>528418.33878999995</v>
      </c>
      <c r="W12" s="2">
        <v>177885.10144999999</v>
      </c>
      <c r="X12" s="2">
        <v>106.111</v>
      </c>
      <c r="Y12" s="24"/>
      <c r="AA12" s="44"/>
      <c r="AB12" s="44"/>
      <c r="AC12" s="44"/>
      <c r="AD12" s="43"/>
      <c r="AE12" s="46" t="s">
        <v>43</v>
      </c>
      <c r="AF12" s="45">
        <v>528418.33900000004</v>
      </c>
      <c r="AG12" s="45">
        <v>177885.103</v>
      </c>
      <c r="AH12" s="45">
        <v>106.111</v>
      </c>
      <c r="AI12" s="45" t="s">
        <v>114</v>
      </c>
      <c r="AJ12" s="13"/>
      <c r="AK12" s="44"/>
      <c r="AL12" s="44"/>
      <c r="AM12" s="44"/>
      <c r="AN12" s="43"/>
      <c r="AO12" s="46"/>
      <c r="AP12" s="46"/>
      <c r="AQ12" s="46"/>
      <c r="AR12" s="46"/>
      <c r="AS12" s="13"/>
      <c r="AT12" s="13"/>
      <c r="AU12" s="30"/>
      <c r="AV12" s="30"/>
      <c r="AW12" s="30"/>
      <c r="AX12" s="43"/>
      <c r="AY12" t="str">
        <f t="shared" si="3"/>
        <v>C     * * *</v>
      </c>
      <c r="AZ12" t="str">
        <f t="shared" si="4"/>
        <v>C    * *</v>
      </c>
      <c r="BA12" s="42"/>
      <c r="BB12" s="20"/>
      <c r="BD12" s="1"/>
      <c r="BE12" s="1"/>
    </row>
    <row r="13" spans="1:57" x14ac:dyDescent="0.25">
      <c r="E13" s="2"/>
      <c r="H13" s="2"/>
      <c r="J13" s="30"/>
      <c r="K13" s="30"/>
      <c r="M13" s="18"/>
      <c r="N13" s="19"/>
      <c r="O13" s="19"/>
      <c r="P13" s="19"/>
      <c r="Q13" s="2"/>
      <c r="R13" s="21"/>
      <c r="S13" s="2"/>
      <c r="U13" t="s">
        <v>42</v>
      </c>
      <c r="V13" s="2">
        <v>528258.13800000004</v>
      </c>
      <c r="W13" s="2">
        <v>177841.37400000001</v>
      </c>
      <c r="X13" s="2">
        <v>104.833</v>
      </c>
      <c r="Y13" s="24"/>
      <c r="AA13" s="44"/>
      <c r="AB13" s="44"/>
      <c r="AC13" s="44"/>
      <c r="AD13" s="43"/>
      <c r="AE13" s="46" t="s">
        <v>42</v>
      </c>
      <c r="AF13" s="45">
        <v>528258.13800000004</v>
      </c>
      <c r="AG13" s="45">
        <v>177841.37400000001</v>
      </c>
      <c r="AH13" s="45">
        <v>104.833</v>
      </c>
      <c r="AI13" s="45" t="s">
        <v>114</v>
      </c>
      <c r="AJ13" s="13"/>
      <c r="AK13" s="44"/>
      <c r="AL13" s="44"/>
      <c r="AM13" s="44"/>
      <c r="AN13" s="43"/>
      <c r="AO13" s="46"/>
      <c r="AP13" s="46"/>
      <c r="AQ13" s="46"/>
      <c r="AR13" s="46"/>
      <c r="AS13" s="13"/>
      <c r="AT13" s="13"/>
      <c r="AU13" s="30"/>
      <c r="AV13" s="30"/>
      <c r="AW13" s="30"/>
      <c r="AX13" s="43"/>
      <c r="AY13" t="str">
        <f t="shared" si="3"/>
        <v>C     * * *</v>
      </c>
      <c r="AZ13" t="str">
        <f t="shared" si="4"/>
        <v>C    * *</v>
      </c>
      <c r="BA13" s="42"/>
      <c r="BD13" s="1"/>
      <c r="BE13" s="1"/>
    </row>
    <row r="14" spans="1:57" x14ac:dyDescent="0.25">
      <c r="E14" s="2"/>
      <c r="H14" s="2"/>
      <c r="J14" s="30"/>
      <c r="K14" s="30"/>
      <c r="M14" s="18"/>
      <c r="N14" s="19"/>
      <c r="O14" s="19"/>
      <c r="P14" s="19"/>
      <c r="Q14" s="2"/>
      <c r="R14" s="21"/>
      <c r="S14" s="2"/>
      <c r="U14" t="s">
        <v>55</v>
      </c>
      <c r="V14" s="2">
        <v>528645.68454000005</v>
      </c>
      <c r="W14" s="2">
        <v>177695.43414999999</v>
      </c>
      <c r="X14" s="2">
        <v>104.97790999999999</v>
      </c>
      <c r="AA14" s="44"/>
      <c r="AB14" s="44"/>
      <c r="AC14" s="44"/>
      <c r="AD14" s="43"/>
      <c r="AE14" s="13"/>
      <c r="AF14" s="13"/>
      <c r="AG14" s="13"/>
      <c r="AH14" s="13"/>
      <c r="AI14" s="13"/>
      <c r="AJ14" s="13"/>
      <c r="AK14" s="13"/>
      <c r="AL14" s="13"/>
      <c r="AM14" s="13"/>
      <c r="AN14" s="43"/>
      <c r="AO14" s="46"/>
      <c r="AP14" s="46"/>
      <c r="AQ14" s="46"/>
      <c r="AR14" s="46"/>
      <c r="AS14" s="13"/>
      <c r="AT14" s="13"/>
      <c r="AU14" s="30"/>
      <c r="AV14" s="30"/>
      <c r="AW14" s="30"/>
      <c r="AX14" s="43"/>
      <c r="AY14" t="str">
        <f t="shared" si="3"/>
        <v>C     * * *</v>
      </c>
      <c r="AZ14" t="str">
        <f t="shared" si="4"/>
        <v>C    * *</v>
      </c>
      <c r="BA14" s="42"/>
      <c r="BD14" s="1"/>
      <c r="BE14" s="1"/>
    </row>
    <row r="15" spans="1:57" x14ac:dyDescent="0.25">
      <c r="E15" s="2"/>
      <c r="H15" s="2"/>
      <c r="J15" s="30"/>
      <c r="K15" s="30"/>
      <c r="M15" s="18"/>
      <c r="N15" s="19"/>
      <c r="O15" s="19"/>
      <c r="P15" s="19"/>
      <c r="Q15" s="2"/>
      <c r="R15" s="21"/>
      <c r="S15" s="2"/>
      <c r="U15" t="s">
        <v>57</v>
      </c>
      <c r="V15" s="2">
        <v>527682.85241000005</v>
      </c>
      <c r="W15" s="2">
        <v>177466.34195</v>
      </c>
      <c r="X15" s="2">
        <v>105.24234</v>
      </c>
      <c r="AA15" s="44"/>
      <c r="AB15" s="44"/>
      <c r="AC15" s="44"/>
      <c r="AD15" s="43"/>
      <c r="AE15" s="13"/>
      <c r="AF15" s="13"/>
      <c r="AG15" s="13"/>
      <c r="AH15" s="13"/>
      <c r="AI15" s="13"/>
      <c r="AJ15" s="13"/>
      <c r="AK15" s="13"/>
      <c r="AL15" s="13"/>
      <c r="AM15" s="13"/>
      <c r="AN15" s="43"/>
      <c r="AO15" s="46"/>
      <c r="AP15" s="46"/>
      <c r="AQ15" s="46"/>
      <c r="AR15" s="46"/>
      <c r="AS15" s="13"/>
      <c r="AT15" s="13"/>
      <c r="AU15" s="30"/>
      <c r="AV15" s="30"/>
      <c r="AW15" s="30"/>
      <c r="AX15" s="43"/>
      <c r="AY15" t="str">
        <f t="shared" si="3"/>
        <v>C     * * *</v>
      </c>
      <c r="AZ15" t="str">
        <f t="shared" si="4"/>
        <v>C    * *</v>
      </c>
      <c r="BA15" s="42"/>
      <c r="BD15" s="1"/>
      <c r="BE15" s="1"/>
    </row>
    <row r="16" spans="1:57" x14ac:dyDescent="0.25">
      <c r="A16"/>
      <c r="H16" s="2"/>
      <c r="J16" s="30"/>
      <c r="K16" s="30"/>
      <c r="M16" s="18"/>
      <c r="N16" s="19"/>
      <c r="O16" s="19"/>
      <c r="P16" s="19"/>
      <c r="Q16" s="2"/>
      <c r="R16" s="21"/>
      <c r="S16" s="2"/>
      <c r="U16" t="s">
        <v>41</v>
      </c>
      <c r="V16" s="2">
        <v>528103.37126000004</v>
      </c>
      <c r="W16" s="2">
        <v>177797.6588</v>
      </c>
      <c r="X16" s="2">
        <v>104.89285</v>
      </c>
      <c r="AA16" s="44"/>
      <c r="AB16" s="44"/>
      <c r="AC16" s="44"/>
      <c r="AD16" s="43"/>
      <c r="AE16" s="13"/>
      <c r="AF16" s="13"/>
      <c r="AG16" s="13"/>
      <c r="AH16" s="13"/>
      <c r="AI16" s="13"/>
      <c r="AJ16" s="13"/>
      <c r="AK16" s="13"/>
      <c r="AL16" s="13"/>
      <c r="AM16" s="13"/>
      <c r="AN16" s="43"/>
      <c r="AO16" s="46"/>
      <c r="AP16" s="46"/>
      <c r="AQ16" s="46"/>
      <c r="AR16" s="46"/>
      <c r="AS16" s="13"/>
      <c r="AT16" s="13"/>
      <c r="AU16" s="30"/>
      <c r="AV16" s="30"/>
      <c r="AW16" s="30"/>
      <c r="AX16" s="43"/>
      <c r="AY16" t="str">
        <f t="shared" si="3"/>
        <v>C     * * *</v>
      </c>
      <c r="AZ16" t="str">
        <f t="shared" si="4"/>
        <v>C    * *</v>
      </c>
      <c r="BA16" s="42"/>
      <c r="BD16" s="1"/>
      <c r="BE16" s="1"/>
    </row>
    <row r="17" spans="1:57" x14ac:dyDescent="0.25">
      <c r="A17" t="s">
        <v>58</v>
      </c>
      <c r="B17" s="2">
        <v>526933.92333999998</v>
      </c>
      <c r="C17" s="2">
        <v>177472.84682999999</v>
      </c>
      <c r="E17" t="s">
        <v>58</v>
      </c>
      <c r="F17" s="2">
        <v>526933.92402999999</v>
      </c>
      <c r="G17" s="2">
        <v>177472.84307999999</v>
      </c>
      <c r="H17" s="1">
        <v>7.6346800000000004</v>
      </c>
      <c r="J17" s="30">
        <f t="shared" ref="J17:K24" si="5">(B17-F17)*1000</f>
        <v>-0.69000001531094313</v>
      </c>
      <c r="K17" s="30">
        <f t="shared" si="5"/>
        <v>3.7500000034924597</v>
      </c>
      <c r="M17" s="18" t="str">
        <f t="shared" si="0"/>
        <v>CR100</v>
      </c>
      <c r="N17" s="19">
        <f t="shared" si="0"/>
        <v>526933.92333999998</v>
      </c>
      <c r="O17" s="19">
        <f t="shared" si="0"/>
        <v>177472.84682999999</v>
      </c>
      <c r="P17" s="19">
        <f t="shared" ref="P17:P24" si="6">H17+100</f>
        <v>107.63468</v>
      </c>
      <c r="Q17" s="2"/>
      <c r="R17" s="21" t="s">
        <v>25</v>
      </c>
      <c r="S17" s="2" t="s">
        <v>24</v>
      </c>
      <c r="U17" t="s">
        <v>58</v>
      </c>
      <c r="V17" s="2">
        <v>526933.93154999998</v>
      </c>
      <c r="W17" s="2">
        <v>177472.84398000001</v>
      </c>
      <c r="X17" s="2">
        <v>107.61484</v>
      </c>
      <c r="AA17" s="44">
        <f>(N17-V17)*1000</f>
        <v>-8.2099999999627471</v>
      </c>
      <c r="AB17" s="44">
        <f>(O17-W17)*1000</f>
        <v>2.8499999898485839</v>
      </c>
      <c r="AC17" s="44">
        <f>(P17-X17)*1000</f>
        <v>19.840000000002078</v>
      </c>
      <c r="AD17" s="43"/>
      <c r="AE17" s="13"/>
      <c r="AF17" s="13"/>
      <c r="AG17" s="13"/>
      <c r="AH17" s="13"/>
      <c r="AI17" s="13"/>
      <c r="AJ17" s="13"/>
      <c r="AK17" s="13"/>
      <c r="AL17" s="13"/>
      <c r="AM17" s="13"/>
      <c r="AN17" s="43"/>
      <c r="AO17" s="46"/>
      <c r="AP17" s="46"/>
      <c r="AQ17" s="46"/>
      <c r="AR17" s="46"/>
      <c r="AS17" s="13"/>
      <c r="AT17" s="13"/>
      <c r="AU17" s="30"/>
      <c r="AV17" s="30"/>
      <c r="AW17" s="30"/>
      <c r="AX17" s="43"/>
      <c r="AY17" t="str">
        <f t="shared" si="3"/>
        <v>C CR100 526933.92334 177472.84683 107.63468 * * *</v>
      </c>
      <c r="AZ17" t="str">
        <f t="shared" si="4"/>
        <v>C CR100 526933.92334 177472.84683 * *</v>
      </c>
      <c r="BA17" s="42"/>
      <c r="BD17" s="1"/>
      <c r="BE17" s="1"/>
    </row>
    <row r="18" spans="1:57" x14ac:dyDescent="0.25">
      <c r="A18" t="s">
        <v>50</v>
      </c>
      <c r="B18" s="2">
        <v>524935.08807000006</v>
      </c>
      <c r="C18" s="2">
        <v>175320.28234999999</v>
      </c>
      <c r="E18" t="s">
        <v>50</v>
      </c>
      <c r="F18" s="2">
        <v>524935.09614000004</v>
      </c>
      <c r="G18" s="2">
        <v>175320.27374999999</v>
      </c>
      <c r="H18" s="1">
        <v>4.87744</v>
      </c>
      <c r="J18" s="30">
        <f t="shared" si="5"/>
        <v>-8.0699999816715717</v>
      </c>
      <c r="K18" s="30">
        <f t="shared" si="5"/>
        <v>8.6000000010244548</v>
      </c>
      <c r="M18" s="18" t="str">
        <f t="shared" si="0"/>
        <v>CRNL01</v>
      </c>
      <c r="N18" s="19">
        <f t="shared" si="0"/>
        <v>524935.08807000006</v>
      </c>
      <c r="O18" s="19">
        <f t="shared" si="0"/>
        <v>175320.28234999999</v>
      </c>
      <c r="P18" s="19">
        <f t="shared" si="6"/>
        <v>104.87744000000001</v>
      </c>
      <c r="Q18" s="2"/>
      <c r="R18" s="21" t="s">
        <v>25</v>
      </c>
      <c r="S18" s="2" t="s">
        <v>24</v>
      </c>
      <c r="U18" t="s">
        <v>50</v>
      </c>
      <c r="V18" s="2">
        <v>524935.09406999999</v>
      </c>
      <c r="W18" s="2">
        <v>175320.28059000001</v>
      </c>
      <c r="X18" s="2"/>
      <c r="Y18" s="26"/>
      <c r="AA18" s="44">
        <f t="shared" ref="AA18:AB22" si="7">(N18-V18)*1000</f>
        <v>-5.9999999357387424</v>
      </c>
      <c r="AB18" s="44">
        <f t="shared" si="7"/>
        <v>1.7599999846424907</v>
      </c>
      <c r="AC18" s="44"/>
      <c r="AD18" s="43"/>
      <c r="AE18" s="46" t="s">
        <v>50</v>
      </c>
      <c r="AF18" s="45">
        <v>524935.09100000001</v>
      </c>
      <c r="AG18" s="45">
        <v>175320.27600000001</v>
      </c>
      <c r="AH18" s="46"/>
      <c r="AI18" s="46" t="s">
        <v>77</v>
      </c>
      <c r="AJ18" s="13"/>
      <c r="AK18" s="44">
        <f>(N18-AF18)*1000</f>
        <v>-2.9299999587237835</v>
      </c>
      <c r="AL18" s="44">
        <f>(O18-AG18)*1000</f>
        <v>6.3499999814666808</v>
      </c>
      <c r="AM18" s="44"/>
      <c r="AN18" s="43"/>
      <c r="AO18" s="46"/>
      <c r="AP18" s="46"/>
      <c r="AQ18" s="46"/>
      <c r="AR18" s="46"/>
      <c r="AS18" s="13"/>
      <c r="AT18" s="13"/>
      <c r="AU18" s="30"/>
      <c r="AV18" s="30"/>
      <c r="AW18" s="30"/>
      <c r="AX18" s="43"/>
      <c r="AY18" t="str">
        <f t="shared" si="3"/>
        <v>C CRNL01 524935.08807 175320.28235 104.87744 * * *</v>
      </c>
      <c r="AZ18" t="str">
        <f t="shared" si="4"/>
        <v>C CRNL01 524935.08807 175320.28235 * *</v>
      </c>
      <c r="BA18" s="42"/>
      <c r="BD18" s="1"/>
      <c r="BE18" s="1"/>
    </row>
    <row r="19" spans="1:57" x14ac:dyDescent="0.25">
      <c r="A19" t="s">
        <v>51</v>
      </c>
      <c r="B19" s="2">
        <v>525332.70314999996</v>
      </c>
      <c r="C19" s="2">
        <v>175542.37179</v>
      </c>
      <c r="E19" t="s">
        <v>51</v>
      </c>
      <c r="F19" s="2">
        <v>525332.71065000002</v>
      </c>
      <c r="G19" s="2">
        <v>175542.36369</v>
      </c>
      <c r="H19" s="1">
        <v>5.1784699999999999</v>
      </c>
      <c r="J19" s="30">
        <f t="shared" si="5"/>
        <v>-7.5000000651925802</v>
      </c>
      <c r="K19" s="30">
        <f t="shared" si="5"/>
        <v>8.1000000063795596</v>
      </c>
      <c r="M19" s="18" t="str">
        <f t="shared" si="0"/>
        <v>CRNL11</v>
      </c>
      <c r="N19" s="19">
        <f t="shared" si="0"/>
        <v>525332.70314999996</v>
      </c>
      <c r="O19" s="19">
        <f t="shared" si="0"/>
        <v>175542.37179</v>
      </c>
      <c r="P19" s="19">
        <f t="shared" si="6"/>
        <v>105.17847</v>
      </c>
      <c r="Q19" s="2"/>
      <c r="R19" s="21" t="s">
        <v>25</v>
      </c>
      <c r="S19" s="2" t="s">
        <v>24</v>
      </c>
      <c r="U19" t="s">
        <v>51</v>
      </c>
      <c r="V19" s="2">
        <v>525332.70926999999</v>
      </c>
      <c r="W19" s="2">
        <v>175542.36799999999</v>
      </c>
      <c r="X19" s="2"/>
      <c r="Y19" s="26"/>
      <c r="AA19" s="44">
        <f t="shared" si="7"/>
        <v>-6.120000034570694</v>
      </c>
      <c r="AB19" s="44">
        <f t="shared" si="7"/>
        <v>3.7900000170338899</v>
      </c>
      <c r="AC19" s="44"/>
      <c r="AD19" s="43"/>
      <c r="AE19" s="46" t="s">
        <v>51</v>
      </c>
      <c r="AF19" s="45">
        <v>525332.70600000001</v>
      </c>
      <c r="AG19" s="45">
        <v>175542.36799999999</v>
      </c>
      <c r="AH19" s="46"/>
      <c r="AI19" s="46" t="s">
        <v>77</v>
      </c>
      <c r="AJ19" s="13"/>
      <c r="AK19" s="44">
        <f>(N19-AF19)*1000</f>
        <v>-2.8500000480562449</v>
      </c>
      <c r="AL19" s="44">
        <f>(O19-AG19)*1000</f>
        <v>3.7900000170338899</v>
      </c>
      <c r="AM19" s="44"/>
      <c r="AN19" s="43"/>
      <c r="AO19" s="47" t="s">
        <v>51</v>
      </c>
      <c r="AP19" s="50">
        <v>525332.68839999998</v>
      </c>
      <c r="AQ19" s="50">
        <v>175542.35149999999</v>
      </c>
      <c r="AR19" s="48">
        <v>105.1784</v>
      </c>
      <c r="AS19" s="46" t="s">
        <v>118</v>
      </c>
      <c r="AT19" s="13"/>
      <c r="AU19" s="59">
        <f>(N19-AP19)*1000</f>
        <v>14.749999972991645</v>
      </c>
      <c r="AV19" s="59">
        <f>(O19-AQ19)*1000</f>
        <v>20.290000014938414</v>
      </c>
      <c r="AW19" s="59">
        <f>(P19-AR19)*1000</f>
        <v>7.0000000008008101E-2</v>
      </c>
      <c r="AX19" s="43"/>
      <c r="AY19" t="str">
        <f t="shared" si="3"/>
        <v>C CRNL11 525332.70315 175542.37179 105.17847 * * *</v>
      </c>
      <c r="AZ19" t="str">
        <f t="shared" si="4"/>
        <v>C CRNL11 525332.70315 175542.37179 * *</v>
      </c>
      <c r="BA19" s="42"/>
      <c r="BD19" s="1"/>
      <c r="BE19" s="1"/>
    </row>
    <row r="20" spans="1:57" x14ac:dyDescent="0.25">
      <c r="A20" s="2" t="s">
        <v>68</v>
      </c>
      <c r="B20" s="2">
        <v>530703.82859000005</v>
      </c>
      <c r="C20" s="2">
        <v>180654.82407999999</v>
      </c>
      <c r="E20" t="s">
        <v>68</v>
      </c>
      <c r="F20" s="2">
        <v>530703.83302000002</v>
      </c>
      <c r="G20" s="2">
        <v>180654.82316999999</v>
      </c>
      <c r="H20" s="2">
        <v>5.7883599999999999</v>
      </c>
      <c r="J20" s="30">
        <f t="shared" si="5"/>
        <v>-4.4299999717622995</v>
      </c>
      <c r="K20" s="30">
        <f t="shared" si="5"/>
        <v>0.91000000247731805</v>
      </c>
      <c r="M20" s="18" t="str">
        <f t="shared" si="0"/>
        <v>EB1000</v>
      </c>
      <c r="N20" s="19">
        <f t="shared" si="0"/>
        <v>530703.82859000005</v>
      </c>
      <c r="O20" s="19">
        <f t="shared" si="0"/>
        <v>180654.82407999999</v>
      </c>
      <c r="P20" s="19">
        <f t="shared" si="6"/>
        <v>105.78836</v>
      </c>
      <c r="Q20" s="2"/>
      <c r="R20" s="21" t="s">
        <v>25</v>
      </c>
      <c r="S20" s="2" t="s">
        <v>24</v>
      </c>
      <c r="U20" t="s">
        <v>68</v>
      </c>
      <c r="V20" s="2">
        <v>530703.82583999995</v>
      </c>
      <c r="W20" s="2">
        <v>180654.82414000001</v>
      </c>
      <c r="X20" s="2">
        <v>105.75717</v>
      </c>
      <c r="AA20" s="44">
        <f t="shared" si="7"/>
        <v>2.7500001015141606</v>
      </c>
      <c r="AB20" s="44">
        <f t="shared" si="7"/>
        <v>-6.0000020312145352E-2</v>
      </c>
      <c r="AC20" s="44">
        <f>(P20-X20)*1000</f>
        <v>31.189999999995166</v>
      </c>
      <c r="AD20" s="43"/>
      <c r="AE20" s="13"/>
      <c r="AF20" s="13"/>
      <c r="AG20" s="13"/>
      <c r="AH20" s="13"/>
      <c r="AI20" s="13"/>
      <c r="AJ20" s="13"/>
      <c r="AK20" s="13"/>
      <c r="AL20" s="13"/>
      <c r="AM20" s="13"/>
      <c r="AN20" s="43"/>
      <c r="AO20" s="46"/>
      <c r="AP20" s="45"/>
      <c r="AQ20" s="45"/>
      <c r="AR20" s="49"/>
      <c r="AS20" s="13"/>
      <c r="AT20" s="13"/>
      <c r="AU20" s="30"/>
      <c r="AV20" s="30"/>
      <c r="AW20" s="30"/>
      <c r="AX20" s="43"/>
      <c r="AY20" t="str">
        <f t="shared" si="3"/>
        <v>C EB1000 530703.82859 180654.82408 105.78836 * * *</v>
      </c>
      <c r="AZ20" t="str">
        <f t="shared" si="4"/>
        <v>C EB1000 530703.82859 180654.82408 * *</v>
      </c>
      <c r="BA20" s="42"/>
      <c r="BD20" s="1"/>
      <c r="BE20" s="1"/>
    </row>
    <row r="21" spans="1:57" x14ac:dyDescent="0.25">
      <c r="A21" s="2" t="s">
        <v>39</v>
      </c>
      <c r="B21" s="2">
        <v>526720.66365</v>
      </c>
      <c r="C21" s="2">
        <v>175752.69846000001</v>
      </c>
      <c r="E21" s="2" t="s">
        <v>39</v>
      </c>
      <c r="F21" s="2">
        <v>526720.66998000001</v>
      </c>
      <c r="G21" s="2">
        <v>175752.6937</v>
      </c>
      <c r="H21" s="2">
        <v>4.0164099999999996</v>
      </c>
      <c r="J21" s="30">
        <f t="shared" si="5"/>
        <v>-6.3300000037997961</v>
      </c>
      <c r="K21" s="30">
        <f t="shared" si="5"/>
        <v>4.7600000107195228</v>
      </c>
      <c r="M21" s="18" t="str">
        <f t="shared" ref="M21:O22" si="8">A21</f>
        <v>FB01</v>
      </c>
      <c r="N21" s="19">
        <f t="shared" si="8"/>
        <v>526720.66365</v>
      </c>
      <c r="O21" s="19">
        <f t="shared" si="8"/>
        <v>175752.69846000001</v>
      </c>
      <c r="P21" s="19">
        <f t="shared" si="6"/>
        <v>104.01640999999999</v>
      </c>
      <c r="Q21" s="2"/>
      <c r="R21" s="21"/>
      <c r="S21" s="2"/>
      <c r="U21" t="s">
        <v>39</v>
      </c>
      <c r="V21" s="2">
        <v>526720.67053999996</v>
      </c>
      <c r="W21" s="2">
        <v>175752.68815999999</v>
      </c>
      <c r="X21" s="2">
        <v>104.00391</v>
      </c>
      <c r="Y21" s="24"/>
      <c r="AA21" s="44">
        <f t="shared" si="7"/>
        <v>-6.8899999605491757</v>
      </c>
      <c r="AB21" s="44">
        <f t="shared" si="7"/>
        <v>10.300000023562461</v>
      </c>
      <c r="AC21" s="44">
        <f>(P21-X21)*1000</f>
        <v>12.499999999988631</v>
      </c>
      <c r="AD21" s="43"/>
      <c r="AE21" s="52" t="s">
        <v>39</v>
      </c>
      <c r="AF21" s="50">
        <v>526720.64599999995</v>
      </c>
      <c r="AG21" s="50">
        <v>175752.679</v>
      </c>
      <c r="AH21" s="45">
        <v>103.991</v>
      </c>
      <c r="AI21" s="45" t="s">
        <v>114</v>
      </c>
      <c r="AJ21" s="13"/>
      <c r="AK21" s="44">
        <f t="shared" ref="AK21:AM22" si="9">(N21-AF21)*1000</f>
        <v>17.650000052526593</v>
      </c>
      <c r="AL21" s="44">
        <f t="shared" si="9"/>
        <v>19.460000010440126</v>
      </c>
      <c r="AM21" s="44">
        <f t="shared" si="9"/>
        <v>25.409999999993715</v>
      </c>
      <c r="AN21" s="43"/>
      <c r="AO21" s="47" t="s">
        <v>39</v>
      </c>
      <c r="AP21" s="50">
        <v>526720.64509999997</v>
      </c>
      <c r="AQ21" s="50">
        <v>175752.67360000001</v>
      </c>
      <c r="AR21" s="48">
        <v>104.0162</v>
      </c>
      <c r="AS21" s="46" t="s">
        <v>118</v>
      </c>
      <c r="AT21" s="13"/>
      <c r="AU21" s="59">
        <f>(N21-AP21)*1000</f>
        <v>18.550000037066638</v>
      </c>
      <c r="AV21" s="59">
        <f>(O21-AQ21)*1000</f>
        <v>24.860000004991889</v>
      </c>
      <c r="AW21" s="59">
        <f>(P21-AR21)*1000</f>
        <v>0.20999999999560259</v>
      </c>
      <c r="AX21" s="43"/>
      <c r="AY21" t="str">
        <f t="shared" si="3"/>
        <v>C FB01 526720.66365 175752.69846 104.01641 * * *</v>
      </c>
      <c r="AZ21" t="str">
        <f t="shared" si="4"/>
        <v>C FB01 526720.66365 175752.69846 * *</v>
      </c>
      <c r="BA21" s="42"/>
      <c r="BB21" s="20"/>
      <c r="BD21" s="1"/>
      <c r="BE21" s="1"/>
    </row>
    <row r="22" spans="1:57" x14ac:dyDescent="0.25">
      <c r="A22" s="2" t="s">
        <v>40</v>
      </c>
      <c r="B22" s="2">
        <v>526776.94817999995</v>
      </c>
      <c r="C22" s="2">
        <v>175845.1379</v>
      </c>
      <c r="E22" s="2" t="s">
        <v>40</v>
      </c>
      <c r="F22" s="2">
        <v>526776.95427999995</v>
      </c>
      <c r="G22" s="2">
        <v>175845.13333000001</v>
      </c>
      <c r="H22" s="2">
        <v>3.6040000000000001</v>
      </c>
      <c r="J22" s="30">
        <f t="shared" si="5"/>
        <v>-6.0999999986961484</v>
      </c>
      <c r="K22" s="30">
        <f t="shared" si="5"/>
        <v>4.5699999900534749</v>
      </c>
      <c r="M22" s="18" t="str">
        <f t="shared" si="8"/>
        <v>FB02</v>
      </c>
      <c r="N22" s="19">
        <f t="shared" si="8"/>
        <v>526776.94817999995</v>
      </c>
      <c r="O22" s="19">
        <f t="shared" si="8"/>
        <v>175845.1379</v>
      </c>
      <c r="P22" s="19">
        <f t="shared" si="6"/>
        <v>103.604</v>
      </c>
      <c r="Q22" s="2"/>
      <c r="R22" s="21"/>
      <c r="S22" s="2"/>
      <c r="U22" t="s">
        <v>40</v>
      </c>
      <c r="V22" s="2">
        <v>526776.95709000004</v>
      </c>
      <c r="W22" s="2">
        <v>175845.12474999999</v>
      </c>
      <c r="X22" s="2">
        <v>103.59027</v>
      </c>
      <c r="Y22" s="24"/>
      <c r="AA22" s="44">
        <f t="shared" si="7"/>
        <v>-8.9100000914186239</v>
      </c>
      <c r="AB22" s="44">
        <f t="shared" si="7"/>
        <v>13.150000013411045</v>
      </c>
      <c r="AC22" s="44">
        <f>(P22-X22)*1000</f>
        <v>13.729999999995357</v>
      </c>
      <c r="AD22" s="43"/>
      <c r="AE22" s="52" t="s">
        <v>40</v>
      </c>
      <c r="AF22" s="50">
        <v>526776.93000000005</v>
      </c>
      <c r="AG22" s="50">
        <v>175845.122</v>
      </c>
      <c r="AH22" s="45">
        <v>103.575</v>
      </c>
      <c r="AI22" s="45" t="s">
        <v>114</v>
      </c>
      <c r="AJ22" s="13"/>
      <c r="AK22" s="44">
        <f t="shared" si="9"/>
        <v>18.179999897256494</v>
      </c>
      <c r="AL22" s="44">
        <f t="shared" si="9"/>
        <v>15.899999998509884</v>
      </c>
      <c r="AM22" s="44">
        <f t="shared" si="9"/>
        <v>28.999999999996362</v>
      </c>
      <c r="AN22" s="43"/>
      <c r="AO22" s="47"/>
      <c r="AP22" s="50"/>
      <c r="AQ22" s="50"/>
      <c r="AR22" s="48"/>
      <c r="AS22" s="46"/>
      <c r="AT22" s="13"/>
      <c r="AU22" s="59"/>
      <c r="AV22" s="59"/>
      <c r="AW22" s="59"/>
      <c r="AX22" s="43"/>
      <c r="AY22" t="str">
        <f t="shared" si="3"/>
        <v>C FB02 526776.94818 175845.1379 103.604 * * *</v>
      </c>
      <c r="AZ22" t="str">
        <f t="shared" si="4"/>
        <v>C FB02 526776.94818 175845.1379 * *</v>
      </c>
      <c r="BA22" s="42"/>
      <c r="BC22" s="2"/>
      <c r="BD22" s="1"/>
      <c r="BE22" s="1"/>
    </row>
    <row r="23" spans="1:57" ht="15" customHeight="1" x14ac:dyDescent="0.25">
      <c r="A23" s="2" t="s">
        <v>60</v>
      </c>
      <c r="B23" s="2">
        <v>526445.63162999996</v>
      </c>
      <c r="C23" s="2">
        <v>176533.35941</v>
      </c>
      <c r="E23" t="s">
        <v>60</v>
      </c>
      <c r="F23" s="2">
        <v>526445.63566000003</v>
      </c>
      <c r="G23" s="2">
        <v>176533.35393000001</v>
      </c>
      <c r="H23" s="2">
        <v>5.2657100000000003</v>
      </c>
      <c r="J23" s="30">
        <f t="shared" si="5"/>
        <v>-4.0300000691786408</v>
      </c>
      <c r="K23" s="30">
        <f t="shared" si="5"/>
        <v>5.479999992530793</v>
      </c>
      <c r="M23" s="18" t="str">
        <f t="shared" si="0"/>
        <v>FB100</v>
      </c>
      <c r="N23" s="19">
        <f t="shared" si="0"/>
        <v>526445.63162999996</v>
      </c>
      <c r="O23" s="19">
        <f t="shared" si="0"/>
        <v>176533.35941</v>
      </c>
      <c r="P23" s="19">
        <f t="shared" si="6"/>
        <v>105.26571</v>
      </c>
      <c r="Q23" s="2"/>
      <c r="R23" s="21" t="s">
        <v>25</v>
      </c>
      <c r="S23" s="2" t="s">
        <v>24</v>
      </c>
      <c r="U23" t="s">
        <v>60</v>
      </c>
      <c r="V23" s="2">
        <v>526445.64018999995</v>
      </c>
      <c r="W23" s="2">
        <v>176533.35339999999</v>
      </c>
      <c r="X23" s="2">
        <v>105.25065000000001</v>
      </c>
      <c r="AA23" s="44">
        <f t="shared" ref="AA23:AC29" si="10">(N23-V23)*1000</f>
        <v>-8.5599999874830246</v>
      </c>
      <c r="AB23" s="44">
        <f t="shared" si="10"/>
        <v>6.0100000118836761</v>
      </c>
      <c r="AC23" s="44">
        <f t="shared" si="10"/>
        <v>15.059999999991192</v>
      </c>
      <c r="AD23" s="43"/>
      <c r="AE23" s="13"/>
      <c r="AF23" s="13"/>
      <c r="AG23" s="13"/>
      <c r="AH23" s="13"/>
      <c r="AI23" s="13"/>
      <c r="AJ23" s="13"/>
      <c r="AK23" s="13"/>
      <c r="AL23" s="13"/>
      <c r="AM23" s="13"/>
      <c r="AN23" s="43"/>
      <c r="AO23" s="47"/>
      <c r="AP23" s="47"/>
      <c r="AQ23" s="47"/>
      <c r="AR23" s="47"/>
      <c r="AS23" s="13"/>
      <c r="AT23" s="13"/>
      <c r="AU23" s="30"/>
      <c r="AV23" s="30"/>
      <c r="AW23" s="30"/>
      <c r="AX23" s="43"/>
      <c r="AY23" t="str">
        <f t="shared" si="3"/>
        <v>C FB100 526445.63163 176533.35941 105.26571 * * *</v>
      </c>
      <c r="AZ23" t="str">
        <f t="shared" si="4"/>
        <v>C FB100 526445.63163 176533.35941 * *</v>
      </c>
      <c r="BA23" s="42"/>
      <c r="BD23" s="1"/>
      <c r="BE23" s="1"/>
    </row>
    <row r="24" spans="1:57" ht="15" customHeight="1" x14ac:dyDescent="0.25">
      <c r="A24" s="2" t="s">
        <v>62</v>
      </c>
      <c r="B24" s="2">
        <v>526465.58837000001</v>
      </c>
      <c r="C24" s="2">
        <v>175890.96395</v>
      </c>
      <c r="E24" t="s">
        <v>62</v>
      </c>
      <c r="F24" s="2">
        <v>526465.59438999998</v>
      </c>
      <c r="G24" s="2">
        <v>175890.95853999999</v>
      </c>
      <c r="H24" s="2">
        <v>5.0071099999999999</v>
      </c>
      <c r="J24" s="30">
        <f t="shared" si="5"/>
        <v>-6.0199999716132879</v>
      </c>
      <c r="K24" s="30">
        <f t="shared" si="5"/>
        <v>5.4100000124890357</v>
      </c>
      <c r="M24" s="18" t="str">
        <f t="shared" si="0"/>
        <v>FB101</v>
      </c>
      <c r="N24" s="19">
        <f t="shared" si="0"/>
        <v>526465.58837000001</v>
      </c>
      <c r="O24" s="19">
        <f t="shared" si="0"/>
        <v>175890.96395</v>
      </c>
      <c r="P24" s="19">
        <f t="shared" si="6"/>
        <v>105.00711</v>
      </c>
      <c r="Q24" s="2"/>
      <c r="R24" s="21" t="s">
        <v>25</v>
      </c>
      <c r="S24" s="2" t="s">
        <v>24</v>
      </c>
      <c r="U24" t="s">
        <v>62</v>
      </c>
      <c r="V24" s="2">
        <v>526465.59649000003</v>
      </c>
      <c r="W24" s="2">
        <v>175890.95756000001</v>
      </c>
      <c r="X24" s="2">
        <v>104.98624</v>
      </c>
      <c r="AA24" s="44">
        <f t="shared" si="10"/>
        <v>-8.1200000131502748</v>
      </c>
      <c r="AB24" s="44">
        <f t="shared" si="10"/>
        <v>6.389999995008111</v>
      </c>
      <c r="AC24" s="44">
        <f t="shared" si="10"/>
        <v>20.870000000002165</v>
      </c>
      <c r="AD24" s="43"/>
      <c r="AE24" s="13"/>
      <c r="AF24" s="13"/>
      <c r="AG24" s="13"/>
      <c r="AH24" s="13"/>
      <c r="AI24" s="13"/>
      <c r="AJ24" s="13"/>
      <c r="AK24" s="13"/>
      <c r="AL24" s="13"/>
      <c r="AM24" s="13"/>
      <c r="AN24" s="43"/>
      <c r="AO24" s="47"/>
      <c r="AP24" s="47"/>
      <c r="AQ24" s="47"/>
      <c r="AR24" s="47"/>
      <c r="AS24" s="13"/>
      <c r="AT24" s="13"/>
      <c r="AU24" s="30"/>
      <c r="AV24" s="30"/>
      <c r="AW24" s="30"/>
      <c r="AX24" s="43"/>
      <c r="AY24" t="str">
        <f t="shared" si="3"/>
        <v>C FB101 526465.58837 175890.96395 105.00711 * * *</v>
      </c>
      <c r="AZ24" t="str">
        <f t="shared" si="4"/>
        <v>C FB101 526465.58837 175890.96395 * *</v>
      </c>
      <c r="BA24" s="42"/>
      <c r="BB24" s="20"/>
      <c r="BD24" s="1"/>
      <c r="BE24" s="1"/>
    </row>
    <row r="25" spans="1:57" ht="15" customHeight="1" x14ac:dyDescent="0.25">
      <c r="E25" s="2"/>
      <c r="H25" s="2"/>
      <c r="J25" s="30"/>
      <c r="K25" s="30"/>
      <c r="M25" s="18"/>
      <c r="N25" s="19"/>
      <c r="O25" s="19"/>
      <c r="P25" s="19"/>
      <c r="Q25" s="2"/>
      <c r="R25" s="21"/>
      <c r="S25" s="2"/>
      <c r="U25" t="s">
        <v>64</v>
      </c>
      <c r="V25" s="2">
        <v>526668.89584999997</v>
      </c>
      <c r="W25" s="2">
        <v>175731.43171999999</v>
      </c>
      <c r="X25" s="2">
        <v>104.31525000000001</v>
      </c>
      <c r="AA25" s="44"/>
      <c r="AB25" s="44"/>
      <c r="AC25" s="44"/>
      <c r="AD25" s="43"/>
      <c r="AE25" s="13"/>
      <c r="AF25" s="13"/>
      <c r="AG25" s="13"/>
      <c r="AH25" s="13"/>
      <c r="AI25" s="13"/>
      <c r="AJ25" s="13"/>
      <c r="AK25" s="13"/>
      <c r="AL25" s="13"/>
      <c r="AM25" s="13"/>
      <c r="AN25" s="43"/>
      <c r="AS25" s="13"/>
      <c r="AT25" s="13"/>
      <c r="AU25" s="30"/>
      <c r="AV25" s="30"/>
      <c r="AW25" s="30"/>
      <c r="AX25" s="43"/>
      <c r="AY25" t="str">
        <f t="shared" si="3"/>
        <v>C     * * *</v>
      </c>
      <c r="AZ25" t="str">
        <f t="shared" si="4"/>
        <v>C    * *</v>
      </c>
      <c r="BA25" s="42"/>
      <c r="BD25" s="1"/>
      <c r="BE25" s="1"/>
    </row>
    <row r="26" spans="1:57" ht="15" customHeight="1" x14ac:dyDescent="0.25">
      <c r="A26" s="2" t="s">
        <v>63</v>
      </c>
      <c r="B26" s="2">
        <v>526027.88184000005</v>
      </c>
      <c r="C26" s="2">
        <v>175462.17032999999</v>
      </c>
      <c r="E26" s="2" t="s">
        <v>63</v>
      </c>
      <c r="F26" s="2">
        <v>526027.88918000006</v>
      </c>
      <c r="G26" s="2">
        <v>175462.16404</v>
      </c>
      <c r="H26" s="2">
        <v>9.1400900000000007</v>
      </c>
      <c r="J26" s="30">
        <f t="shared" ref="J26:K30" si="11">(B26-F26)*1000</f>
        <v>-7.3400000110268593</v>
      </c>
      <c r="K26" s="30">
        <f t="shared" si="11"/>
        <v>6.2899999902583659</v>
      </c>
      <c r="M26" s="18" t="str">
        <f t="shared" si="0"/>
        <v>FB103</v>
      </c>
      <c r="N26" s="19">
        <f t="shared" si="0"/>
        <v>526027.88184000005</v>
      </c>
      <c r="O26" s="19">
        <f t="shared" si="0"/>
        <v>175462.17032999999</v>
      </c>
      <c r="P26" s="19">
        <f t="shared" ref="P26:P35" si="12">H26+100</f>
        <v>109.14009</v>
      </c>
      <c r="Q26" s="2"/>
      <c r="R26" s="21" t="s">
        <v>25</v>
      </c>
      <c r="S26" s="2" t="s">
        <v>24</v>
      </c>
      <c r="U26" t="s">
        <v>63</v>
      </c>
      <c r="V26" s="2">
        <v>526027.88792999997</v>
      </c>
      <c r="W26" s="2">
        <v>175462.16472</v>
      </c>
      <c r="X26" s="2">
        <v>109.12682</v>
      </c>
      <c r="AA26" s="44">
        <f t="shared" si="10"/>
        <v>-6.0899999225512147</v>
      </c>
      <c r="AB26" s="44">
        <f t="shared" si="10"/>
        <v>5.6099999928846955</v>
      </c>
      <c r="AC26" s="44">
        <f t="shared" si="10"/>
        <v>13.270000000005666</v>
      </c>
      <c r="AD26" s="43"/>
      <c r="AE26" s="13"/>
      <c r="AF26" s="13"/>
      <c r="AG26" s="13"/>
      <c r="AH26" s="13"/>
      <c r="AI26" s="13"/>
      <c r="AJ26" s="13"/>
      <c r="AK26" s="13"/>
      <c r="AL26" s="13"/>
      <c r="AM26" s="13"/>
      <c r="AN26" s="43"/>
      <c r="AO26" s="47" t="s">
        <v>63</v>
      </c>
      <c r="AP26" s="47">
        <v>526027.8628</v>
      </c>
      <c r="AQ26" s="47">
        <v>175462.1422</v>
      </c>
      <c r="AR26" s="47">
        <v>109.14019999999999</v>
      </c>
      <c r="AS26" s="46" t="s">
        <v>118</v>
      </c>
      <c r="AT26" s="13"/>
      <c r="AU26" s="59">
        <f>(N26-AP26)*1000</f>
        <v>19.040000042878091</v>
      </c>
      <c r="AV26" s="59">
        <f>(O26-AQ26)*1000</f>
        <v>28.129999991506338</v>
      </c>
      <c r="AW26" s="59">
        <f>(P26-AR26)*1000</f>
        <v>-0.10999999999228294</v>
      </c>
      <c r="AX26" s="43"/>
      <c r="AY26" t="str">
        <f t="shared" si="3"/>
        <v>C FB103 526027.88184 175462.17033 109.14009 * * *</v>
      </c>
      <c r="AZ26" t="str">
        <f t="shared" si="4"/>
        <v>C FB103 526027.88184 175462.17033 * *</v>
      </c>
      <c r="BA26" s="42"/>
      <c r="BD26" s="1"/>
      <c r="BE26" s="1"/>
    </row>
    <row r="27" spans="1:57" x14ac:dyDescent="0.25">
      <c r="A27" t="s">
        <v>75</v>
      </c>
      <c r="B27" s="2">
        <v>534602.56536999997</v>
      </c>
      <c r="C27" s="2">
        <v>179504.3659</v>
      </c>
      <c r="E27" s="28" t="s">
        <v>75</v>
      </c>
      <c r="F27" s="2">
        <v>534602.56603999995</v>
      </c>
      <c r="G27" s="2">
        <v>179504.356</v>
      </c>
      <c r="H27" s="2">
        <v>2.6407699999999998</v>
      </c>
      <c r="J27" s="30">
        <f t="shared" si="11"/>
        <v>-0.66999997943639755</v>
      </c>
      <c r="K27" s="30">
        <f t="shared" si="11"/>
        <v>9.9000000045634806</v>
      </c>
      <c r="M27" s="18" t="str">
        <f t="shared" si="0"/>
        <v>JM9000</v>
      </c>
      <c r="N27" s="19">
        <f t="shared" si="0"/>
        <v>534602.56536999997</v>
      </c>
      <c r="O27" s="19">
        <f t="shared" si="0"/>
        <v>179504.3659</v>
      </c>
      <c r="P27" s="19">
        <f t="shared" si="12"/>
        <v>102.64077</v>
      </c>
      <c r="Q27" s="2"/>
      <c r="R27" s="21" t="s">
        <v>25</v>
      </c>
      <c r="S27" s="2" t="s">
        <v>24</v>
      </c>
      <c r="U27" t="s">
        <v>75</v>
      </c>
      <c r="V27" s="2">
        <v>534602.56359000003</v>
      </c>
      <c r="W27" s="2">
        <v>179504.38875000001</v>
      </c>
      <c r="X27" s="2">
        <v>102.59232</v>
      </c>
      <c r="AA27" s="44">
        <f t="shared" si="10"/>
        <v>1.7799999332055449</v>
      </c>
      <c r="AB27" s="44">
        <f t="shared" si="10"/>
        <v>-22.850000008475035</v>
      </c>
      <c r="AC27" s="44">
        <f t="shared" si="10"/>
        <v>48.450000000002547</v>
      </c>
      <c r="AD27" s="43"/>
      <c r="AE27" s="13"/>
      <c r="AF27" s="13"/>
      <c r="AG27" s="13"/>
      <c r="AH27" s="13"/>
      <c r="AI27" s="13"/>
      <c r="AJ27" s="13"/>
      <c r="AK27" s="13"/>
      <c r="AL27" s="13"/>
      <c r="AM27" s="13"/>
      <c r="AN27" s="43"/>
      <c r="AS27" s="13"/>
      <c r="AT27" s="13"/>
      <c r="AU27" s="30"/>
      <c r="AV27" s="30"/>
      <c r="AW27" s="30"/>
      <c r="AX27" s="43"/>
      <c r="AY27" t="str">
        <f t="shared" si="3"/>
        <v>C JM9000 534602.56537 179504.3659 102.64077 * * *</v>
      </c>
      <c r="AZ27" t="str">
        <f t="shared" si="4"/>
        <v>C JM9000 534602.56537 179504.3659 * *</v>
      </c>
      <c r="BA27" s="42"/>
      <c r="BC27" s="2"/>
      <c r="BD27" s="1"/>
      <c r="BE27" s="1"/>
    </row>
    <row r="28" spans="1:57" x14ac:dyDescent="0.25">
      <c r="A28" s="2" t="s">
        <v>47</v>
      </c>
      <c r="B28" s="2">
        <v>534307.67874999996</v>
      </c>
      <c r="C28" s="2">
        <v>179428.99447999999</v>
      </c>
      <c r="E28" s="28" t="s">
        <v>47</v>
      </c>
      <c r="F28" s="2">
        <v>534307.67920999997</v>
      </c>
      <c r="G28" s="2">
        <v>179428.98525</v>
      </c>
      <c r="H28" s="1">
        <v>3.50061</v>
      </c>
      <c r="J28" s="30">
        <f t="shared" si="11"/>
        <v>-0.46000001020729542</v>
      </c>
      <c r="K28" s="30">
        <f t="shared" si="11"/>
        <v>9.2299999960232526</v>
      </c>
      <c r="M28" s="18" t="str">
        <f t="shared" si="0"/>
        <v>JM9001</v>
      </c>
      <c r="N28" s="19">
        <f t="shared" si="0"/>
        <v>534307.67874999996</v>
      </c>
      <c r="O28" s="19">
        <f t="shared" si="0"/>
        <v>179428.99447999999</v>
      </c>
      <c r="P28" s="19">
        <f t="shared" si="12"/>
        <v>103.50060999999999</v>
      </c>
      <c r="R28" s="21" t="s">
        <v>25</v>
      </c>
      <c r="S28" s="2" t="s">
        <v>24</v>
      </c>
      <c r="U28" t="s">
        <v>47</v>
      </c>
      <c r="V28" s="2">
        <v>534307.67793000001</v>
      </c>
      <c r="W28" s="2">
        <v>179429.01540999999</v>
      </c>
      <c r="X28" s="2">
        <v>103.518</v>
      </c>
      <c r="Y28" s="27"/>
      <c r="AA28" s="44">
        <f t="shared" si="10"/>
        <v>0.81999995745718479</v>
      </c>
      <c r="AB28" s="44">
        <f t="shared" si="10"/>
        <v>-20.929999998770654</v>
      </c>
      <c r="AC28" s="44">
        <f t="shared" si="10"/>
        <v>-17.390000000006012</v>
      </c>
      <c r="AD28" s="43"/>
      <c r="AE28" s="46" t="s">
        <v>47</v>
      </c>
      <c r="AF28" s="45">
        <v>534307.67099999997</v>
      </c>
      <c r="AG28" s="45">
        <v>179429.014</v>
      </c>
      <c r="AH28" s="45">
        <v>103.518</v>
      </c>
      <c r="AI28" s="45" t="s">
        <v>112</v>
      </c>
      <c r="AJ28" s="13"/>
      <c r="AK28" s="44">
        <f t="shared" ref="AK28:AM29" si="13">(N28-AF28)*1000</f>
        <v>7.7499999897554517</v>
      </c>
      <c r="AL28" s="44">
        <f t="shared" si="13"/>
        <v>-19.520000001648441</v>
      </c>
      <c r="AM28" s="44">
        <f t="shared" si="13"/>
        <v>-17.390000000006012</v>
      </c>
      <c r="AN28" s="43"/>
      <c r="AO28" s="47" t="s">
        <v>47</v>
      </c>
      <c r="AP28" s="47">
        <v>534307.68940000003</v>
      </c>
      <c r="AQ28" s="47">
        <v>179428.9932</v>
      </c>
      <c r="AR28" s="47">
        <v>103.5444</v>
      </c>
      <c r="AS28" s="46" t="s">
        <v>118</v>
      </c>
      <c r="AT28" s="13"/>
      <c r="AU28" s="59">
        <f t="shared" ref="AU28:AW29" si="14">(N28-AP28)*1000</f>
        <v>-10.6500000692904</v>
      </c>
      <c r="AV28" s="59">
        <f t="shared" si="14"/>
        <v>1.2799999967683107</v>
      </c>
      <c r="AW28" s="59">
        <f t="shared" si="14"/>
        <v>-43.790000000001328</v>
      </c>
      <c r="AX28" s="43"/>
      <c r="AY28" t="str">
        <f t="shared" si="3"/>
        <v>C JM9001 534307.67875 179428.99448 103.50061 * * *</v>
      </c>
      <c r="AZ28" t="str">
        <f t="shared" si="4"/>
        <v>C JM9001 534307.67875 179428.99448 * *</v>
      </c>
      <c r="BA28" s="42"/>
      <c r="BD28" s="1"/>
      <c r="BE28" s="1"/>
    </row>
    <row r="29" spans="1:57" x14ac:dyDescent="0.25">
      <c r="A29" s="2" t="s">
        <v>48</v>
      </c>
      <c r="B29" s="2">
        <v>534122.57804000005</v>
      </c>
      <c r="C29" s="2">
        <v>179506.64778999999</v>
      </c>
      <c r="E29" s="29" t="s">
        <v>48</v>
      </c>
      <c r="F29" s="2">
        <v>534122.57868999999</v>
      </c>
      <c r="G29" s="2">
        <v>179506.63897999999</v>
      </c>
      <c r="H29" s="1">
        <v>2.7688799999999998</v>
      </c>
      <c r="J29" s="30">
        <f t="shared" si="11"/>
        <v>-0.64999994356185198</v>
      </c>
      <c r="K29" s="30">
        <f t="shared" si="11"/>
        <v>8.8099999993573874</v>
      </c>
      <c r="M29" s="18" t="str">
        <f t="shared" si="0"/>
        <v>JM9002</v>
      </c>
      <c r="N29" s="19">
        <f t="shared" si="0"/>
        <v>534122.57804000005</v>
      </c>
      <c r="O29" s="19">
        <f t="shared" si="0"/>
        <v>179506.64778999999</v>
      </c>
      <c r="P29" s="19">
        <f t="shared" si="12"/>
        <v>102.76888</v>
      </c>
      <c r="R29" s="21" t="s">
        <v>25</v>
      </c>
      <c r="S29" s="2" t="s">
        <v>24</v>
      </c>
      <c r="U29" t="s">
        <v>48</v>
      </c>
      <c r="V29" s="2">
        <v>534122.57605000003</v>
      </c>
      <c r="W29" s="2">
        <v>179506.66529</v>
      </c>
      <c r="X29" s="2">
        <v>102.74</v>
      </c>
      <c r="Y29" s="27"/>
      <c r="AA29" s="44">
        <f t="shared" si="10"/>
        <v>1.9900000188499689</v>
      </c>
      <c r="AB29" s="44">
        <f t="shared" si="10"/>
        <v>-17.500000016298145</v>
      </c>
      <c r="AC29" s="44">
        <f t="shared" si="10"/>
        <v>28.880000000000905</v>
      </c>
      <c r="AD29" s="43"/>
      <c r="AE29" s="46" t="s">
        <v>48</v>
      </c>
      <c r="AF29" s="45">
        <v>534122.56900000002</v>
      </c>
      <c r="AG29" s="45">
        <v>179506.67499999999</v>
      </c>
      <c r="AH29" s="45">
        <v>102.74</v>
      </c>
      <c r="AI29" s="45" t="s">
        <v>113</v>
      </c>
      <c r="AJ29" s="13"/>
      <c r="AK29" s="44">
        <f t="shared" si="13"/>
        <v>9.0400000335648656</v>
      </c>
      <c r="AL29" s="44">
        <f t="shared" si="13"/>
        <v>-27.210000000195578</v>
      </c>
      <c r="AM29" s="44">
        <f t="shared" si="13"/>
        <v>28.880000000000905</v>
      </c>
      <c r="AN29" s="43"/>
      <c r="AO29" s="47" t="s">
        <v>48</v>
      </c>
      <c r="AP29" s="47">
        <v>534122.58169999998</v>
      </c>
      <c r="AQ29" s="47">
        <v>179506.64850000001</v>
      </c>
      <c r="AR29" s="47">
        <v>102.76179999999999</v>
      </c>
      <c r="AS29" s="46" t="s">
        <v>118</v>
      </c>
      <c r="AT29" s="13"/>
      <c r="AU29" s="59">
        <f t="shared" si="14"/>
        <v>-3.6599999293684959</v>
      </c>
      <c r="AV29" s="59">
        <f t="shared" si="14"/>
        <v>-0.71000002208165824</v>
      </c>
      <c r="AW29" s="59">
        <f t="shared" si="14"/>
        <v>7.0800000000019736</v>
      </c>
      <c r="AX29" s="43"/>
      <c r="AY29" t="str">
        <f t="shared" si="3"/>
        <v>C JM9002 534122.57804 179506.64779 102.76888 * * *</v>
      </c>
      <c r="AZ29" t="str">
        <f t="shared" si="4"/>
        <v>C JM9002 534122.57804 179506.64779 * *</v>
      </c>
      <c r="BA29" s="42"/>
      <c r="BC29" s="2"/>
      <c r="BD29" s="1"/>
      <c r="BE29" s="1"/>
    </row>
    <row r="30" spans="1:57" x14ac:dyDescent="0.25">
      <c r="A30" s="2" t="s">
        <v>102</v>
      </c>
      <c r="B30" s="2">
        <v>534453.60606000002</v>
      </c>
      <c r="C30" s="2">
        <v>179755.77635</v>
      </c>
      <c r="E30" s="2" t="s">
        <v>102</v>
      </c>
      <c r="F30" s="2">
        <v>534453.60727000004</v>
      </c>
      <c r="G30" s="2">
        <v>179755.76678999999</v>
      </c>
      <c r="H30" s="1">
        <v>5.0747499999999999</v>
      </c>
      <c r="J30" s="30">
        <f t="shared" si="11"/>
        <v>-1.2100000167265534</v>
      </c>
      <c r="K30" s="30">
        <f t="shared" si="11"/>
        <v>9.5600000058766454</v>
      </c>
      <c r="M30" s="18" t="str">
        <f t="shared" si="0"/>
        <v>JM9003</v>
      </c>
      <c r="N30" s="19">
        <f t="shared" si="0"/>
        <v>534453.60606000002</v>
      </c>
      <c r="O30" s="19">
        <f t="shared" si="0"/>
        <v>179755.77635</v>
      </c>
      <c r="P30" s="19">
        <f t="shared" si="12"/>
        <v>105.07474999999999</v>
      </c>
      <c r="R30" s="21"/>
      <c r="S30" s="2"/>
      <c r="V30" s="2"/>
      <c r="W30" s="2"/>
      <c r="X30" s="2"/>
      <c r="Y30" s="27"/>
      <c r="AA30" s="44"/>
      <c r="AB30" s="44"/>
      <c r="AC30" s="44"/>
      <c r="AD30" s="43"/>
      <c r="AE30" s="13"/>
      <c r="AF30" s="13"/>
      <c r="AG30" s="13"/>
      <c r="AH30" s="13"/>
      <c r="AI30" s="13"/>
      <c r="AJ30" s="13"/>
      <c r="AK30" s="13"/>
      <c r="AL30" s="13"/>
      <c r="AM30" s="13"/>
      <c r="AN30" s="43"/>
      <c r="AS30" s="13"/>
      <c r="AT30" s="13"/>
      <c r="AU30" s="30"/>
      <c r="AV30" s="30"/>
      <c r="AW30" s="30"/>
      <c r="AX30" s="43"/>
      <c r="BA30" s="42"/>
      <c r="BC30" s="2"/>
      <c r="BD30" s="1"/>
      <c r="BE30" s="1"/>
    </row>
    <row r="31" spans="1:57" x14ac:dyDescent="0.25">
      <c r="A31" s="2" t="s">
        <v>122</v>
      </c>
      <c r="B31" s="2">
        <v>529285.47054000001</v>
      </c>
      <c r="C31" s="2">
        <v>177522.19813</v>
      </c>
      <c r="E31" s="2" t="s">
        <v>122</v>
      </c>
      <c r="F31" s="2">
        <v>529285.47063</v>
      </c>
      <c r="G31" s="2">
        <v>177522.19808999999</v>
      </c>
      <c r="H31" s="1">
        <v>5.3396499999999998</v>
      </c>
      <c r="J31" s="30"/>
      <c r="K31" s="30"/>
      <c r="M31" s="18" t="str">
        <f>A31</f>
        <v>KRT54</v>
      </c>
      <c r="N31" s="19">
        <f>B31</f>
        <v>529285.47054000001</v>
      </c>
      <c r="O31" s="19">
        <f>C31</f>
        <v>177522.19813</v>
      </c>
      <c r="P31" s="19">
        <f t="shared" si="12"/>
        <v>105.33965000000001</v>
      </c>
      <c r="R31" s="21"/>
      <c r="S31" s="2"/>
      <c r="V31" s="2"/>
      <c r="W31" s="2"/>
      <c r="X31" s="2"/>
      <c r="Y31" s="27"/>
      <c r="AA31" s="44"/>
      <c r="AB31" s="44"/>
      <c r="AC31" s="44"/>
      <c r="AD31" s="43"/>
      <c r="AE31" s="13"/>
      <c r="AF31" s="13"/>
      <c r="AG31" s="13"/>
      <c r="AH31" s="13"/>
      <c r="AI31" s="13"/>
      <c r="AJ31" s="13"/>
      <c r="AK31" s="13"/>
      <c r="AL31" s="13"/>
      <c r="AM31" s="13"/>
      <c r="AN31" s="43"/>
      <c r="AS31" s="13"/>
      <c r="AT31" s="13"/>
      <c r="AU31" s="30"/>
      <c r="AV31" s="30"/>
      <c r="AW31" s="30"/>
      <c r="AX31" s="43"/>
      <c r="BA31" s="42"/>
      <c r="BC31" s="2"/>
      <c r="BD31" s="1"/>
      <c r="BE31" s="1"/>
    </row>
    <row r="32" spans="1:57" x14ac:dyDescent="0.25">
      <c r="A32" s="2" t="s">
        <v>109</v>
      </c>
      <c r="B32" s="2">
        <v>529209.87049</v>
      </c>
      <c r="C32" s="2">
        <v>177596.23115000001</v>
      </c>
      <c r="E32" s="2" t="s">
        <v>123</v>
      </c>
      <c r="F32" s="2">
        <v>529209.87052999996</v>
      </c>
      <c r="G32" s="2">
        <v>177596.23104000001</v>
      </c>
      <c r="H32" s="1">
        <v>7.2239800000000001</v>
      </c>
      <c r="J32" s="30">
        <f>(B32-F32)*1000</f>
        <v>-3.9999955333769321E-2</v>
      </c>
      <c r="K32" s="30">
        <f>(C32-G32)*1000</f>
        <v>0.10999999358318746</v>
      </c>
      <c r="M32" s="18" t="str">
        <f t="shared" si="0"/>
        <v>KSC04</v>
      </c>
      <c r="N32" s="19">
        <f t="shared" si="0"/>
        <v>529209.87049</v>
      </c>
      <c r="O32" s="19">
        <f t="shared" si="0"/>
        <v>177596.23115000001</v>
      </c>
      <c r="P32" s="19">
        <f t="shared" si="12"/>
        <v>107.22398</v>
      </c>
      <c r="R32" s="21"/>
      <c r="S32" s="2"/>
      <c r="V32" s="2"/>
      <c r="W32" s="2"/>
      <c r="X32" s="2"/>
      <c r="Y32" s="27"/>
      <c r="AA32" s="44"/>
      <c r="AB32" s="44"/>
      <c r="AC32" s="44"/>
      <c r="AD32" s="43"/>
      <c r="AE32" s="13"/>
      <c r="AF32" s="13"/>
      <c r="AG32" s="13"/>
      <c r="AH32" s="13"/>
      <c r="AI32" s="13"/>
      <c r="AJ32" s="13"/>
      <c r="AK32" s="13"/>
      <c r="AL32" s="13"/>
      <c r="AM32" s="13"/>
      <c r="AN32" s="43"/>
      <c r="AS32" s="13"/>
      <c r="AT32" s="13"/>
      <c r="AU32" s="30"/>
      <c r="AV32" s="30"/>
      <c r="AW32" s="30"/>
      <c r="AX32" s="43"/>
      <c r="BA32" s="42"/>
      <c r="BC32" s="2"/>
      <c r="BD32" s="1"/>
      <c r="BE32" s="1"/>
    </row>
    <row r="33" spans="1:57" x14ac:dyDescent="0.25">
      <c r="A33" s="2" t="s">
        <v>108</v>
      </c>
      <c r="B33" s="2">
        <v>529320.94689999998</v>
      </c>
      <c r="C33" s="2">
        <v>177605.2893</v>
      </c>
      <c r="E33" s="2" t="s">
        <v>108</v>
      </c>
      <c r="F33" s="2">
        <v>529320.94689999998</v>
      </c>
      <c r="G33" s="2">
        <v>177605.2893</v>
      </c>
      <c r="H33" s="1">
        <v>9.3073599999999992</v>
      </c>
      <c r="J33" s="30">
        <f>(B33-F33)*1000</f>
        <v>0</v>
      </c>
      <c r="K33" s="30">
        <f>(C33-G33)*1000</f>
        <v>0</v>
      </c>
      <c r="M33" s="18" t="str">
        <f t="shared" ref="M33:O35" si="15">A33</f>
        <v>KSC06</v>
      </c>
      <c r="N33" s="19">
        <f t="shared" si="15"/>
        <v>529320.94689999998</v>
      </c>
      <c r="O33" s="19">
        <f t="shared" si="15"/>
        <v>177605.2893</v>
      </c>
      <c r="P33" s="19">
        <f t="shared" si="12"/>
        <v>109.30736</v>
      </c>
      <c r="R33" s="21"/>
      <c r="S33" s="2"/>
      <c r="U33" s="57" t="s">
        <v>108</v>
      </c>
      <c r="V33" s="2"/>
      <c r="W33" s="2"/>
      <c r="X33" s="2"/>
      <c r="Y33" s="57" t="s">
        <v>125</v>
      </c>
      <c r="AA33" s="44"/>
      <c r="AB33" s="44"/>
      <c r="AC33" s="44"/>
      <c r="AD33" s="43"/>
      <c r="AE33" s="13"/>
      <c r="AF33" s="13"/>
      <c r="AG33" s="13"/>
      <c r="AH33" s="13"/>
      <c r="AI33" s="13"/>
      <c r="AJ33" s="13"/>
      <c r="AK33" s="13"/>
      <c r="AL33" s="13"/>
      <c r="AM33" s="13"/>
      <c r="AN33" s="43"/>
      <c r="AO33" s="47" t="s">
        <v>108</v>
      </c>
      <c r="AP33" s="47">
        <v>529320.94689999998</v>
      </c>
      <c r="AQ33" s="47">
        <v>177605.2893</v>
      </c>
      <c r="AR33" s="47">
        <v>109.3036</v>
      </c>
      <c r="AS33" s="46" t="s">
        <v>118</v>
      </c>
      <c r="AT33" s="13"/>
      <c r="AU33" s="59">
        <f>(N33-AP33)*1000</f>
        <v>0</v>
      </c>
      <c r="AV33" s="59">
        <f>(O33-AQ33)*1000</f>
        <v>0</v>
      </c>
      <c r="AW33" s="59">
        <f>(P33-AR33)*1000</f>
        <v>3.7599999999997635</v>
      </c>
      <c r="AX33" s="43"/>
      <c r="BA33" s="42"/>
      <c r="BC33" s="2"/>
      <c r="BD33" s="1"/>
      <c r="BE33" s="1"/>
    </row>
    <row r="34" spans="1:57" x14ac:dyDescent="0.25">
      <c r="A34" s="2" t="s">
        <v>121</v>
      </c>
      <c r="B34" s="2">
        <v>529196.39089000004</v>
      </c>
      <c r="C34" s="2">
        <v>177618.81778000001</v>
      </c>
      <c r="E34" s="2" t="s">
        <v>121</v>
      </c>
      <c r="F34" s="2">
        <v>529196.39086000004</v>
      </c>
      <c r="G34" s="2">
        <v>177618.81771999999</v>
      </c>
      <c r="H34" s="1">
        <v>8.1956900000000008</v>
      </c>
      <c r="J34" s="30"/>
      <c r="K34" s="30"/>
      <c r="M34" s="18" t="str">
        <f t="shared" si="15"/>
        <v>KSC07</v>
      </c>
      <c r="N34" s="19">
        <f t="shared" si="15"/>
        <v>529196.39089000004</v>
      </c>
      <c r="O34" s="19">
        <f t="shared" si="15"/>
        <v>177618.81778000001</v>
      </c>
      <c r="P34" s="19">
        <f t="shared" si="12"/>
        <v>108.19569</v>
      </c>
      <c r="R34" s="21"/>
      <c r="S34" s="2"/>
      <c r="V34" s="2"/>
      <c r="W34" s="2"/>
      <c r="X34" s="2"/>
      <c r="Y34" s="27"/>
      <c r="AA34" s="44"/>
      <c r="AB34" s="44"/>
      <c r="AC34" s="44"/>
      <c r="AD34" s="43"/>
      <c r="AE34" s="13"/>
      <c r="AF34" s="13"/>
      <c r="AG34" s="13"/>
      <c r="AH34" s="13"/>
      <c r="AI34" s="13"/>
      <c r="AJ34" s="13"/>
      <c r="AK34" s="13"/>
      <c r="AL34" s="13"/>
      <c r="AM34" s="13"/>
      <c r="AN34" s="43"/>
      <c r="AO34" s="47"/>
      <c r="AP34" s="47"/>
      <c r="AQ34" s="47"/>
      <c r="AR34" s="47"/>
      <c r="AS34" s="46"/>
      <c r="AT34" s="13"/>
      <c r="AU34" s="59"/>
      <c r="AV34" s="59"/>
      <c r="AW34" s="59"/>
      <c r="AX34" s="43"/>
      <c r="BA34" s="42"/>
      <c r="BC34" s="2"/>
      <c r="BD34" s="1"/>
      <c r="BE34" s="1"/>
    </row>
    <row r="35" spans="1:57" x14ac:dyDescent="0.25">
      <c r="A35" s="2" t="s">
        <v>52</v>
      </c>
      <c r="B35" s="2">
        <v>524165.69805000001</v>
      </c>
      <c r="C35" s="2">
        <v>175656.15551000001</v>
      </c>
      <c r="E35" t="s">
        <v>52</v>
      </c>
      <c r="F35" s="2">
        <v>524165.70575000002</v>
      </c>
      <c r="G35" s="2">
        <v>175656.14563000001</v>
      </c>
      <c r="H35" s="1">
        <v>9.6140899999999991</v>
      </c>
      <c r="J35" s="30"/>
      <c r="K35" s="30"/>
      <c r="M35" s="18" t="str">
        <f t="shared" si="15"/>
        <v>PTNL10</v>
      </c>
      <c r="N35" s="19">
        <f t="shared" si="15"/>
        <v>524165.69805000001</v>
      </c>
      <c r="O35" s="19">
        <f t="shared" si="15"/>
        <v>175656.15551000001</v>
      </c>
      <c r="P35" s="19">
        <f t="shared" si="12"/>
        <v>109.61409</v>
      </c>
      <c r="R35" s="21"/>
      <c r="S35" s="2"/>
      <c r="U35" t="s">
        <v>52</v>
      </c>
      <c r="V35" s="2">
        <v>524165.70539000002</v>
      </c>
      <c r="W35" s="2">
        <v>175656.15682</v>
      </c>
      <c r="X35" s="2"/>
      <c r="Y35" s="26"/>
      <c r="AA35" s="44">
        <f>(N35-V35)*1000</f>
        <v>-7.3400000110268593</v>
      </c>
      <c r="AB35" s="44">
        <f>(O35-W35)*1000</f>
        <v>-1.3099999923724681</v>
      </c>
      <c r="AC35" s="44">
        <f>(P35-X35)*1000</f>
        <v>109614.09000000001</v>
      </c>
      <c r="AD35" s="43"/>
      <c r="AE35" s="46" t="s">
        <v>52</v>
      </c>
      <c r="AF35" s="45">
        <v>524165.70400000003</v>
      </c>
      <c r="AG35" s="45">
        <v>175656.15</v>
      </c>
      <c r="AH35" s="46"/>
      <c r="AI35" s="46" t="s">
        <v>77</v>
      </c>
      <c r="AJ35" s="13"/>
      <c r="AK35" s="44">
        <f>(N35-AF35)*1000</f>
        <v>-5.9500000206753612</v>
      </c>
      <c r="AL35" s="44">
        <f>(O35-AG35)*1000</f>
        <v>5.5100000172387809</v>
      </c>
      <c r="AM35" s="44">
        <f>(P35-AH35)*1000</f>
        <v>109614.09000000001</v>
      </c>
      <c r="AN35" s="43"/>
      <c r="AS35" s="13"/>
      <c r="AT35" s="13"/>
      <c r="AU35" s="30"/>
      <c r="AV35" s="30"/>
      <c r="AW35" s="30"/>
      <c r="AX35" s="43"/>
      <c r="AY35" t="str">
        <f t="shared" si="3"/>
        <v>C PTNL10 524165.69805 175656.15551 109.61409 * * *</v>
      </c>
      <c r="AZ35" t="str">
        <f t="shared" si="4"/>
        <v>C PTNL10 524165.69805 175656.15551 * *</v>
      </c>
      <c r="BA35" s="42"/>
      <c r="BB35" s="20"/>
      <c r="BC35" s="2"/>
      <c r="BD35" s="1"/>
      <c r="BE35" s="1"/>
    </row>
    <row r="36" spans="1:57" x14ac:dyDescent="0.25">
      <c r="A36" s="2" t="s">
        <v>90</v>
      </c>
      <c r="B36" s="2">
        <v>526556.65581000003</v>
      </c>
      <c r="C36" s="2">
        <v>177097.93990999999</v>
      </c>
      <c r="E36" s="2" t="s">
        <v>90</v>
      </c>
      <c r="F36" s="2">
        <v>526556.65933000005</v>
      </c>
      <c r="G36" s="2">
        <v>177097.93393</v>
      </c>
      <c r="H36" s="1">
        <v>5.5609299999999999</v>
      </c>
      <c r="J36" s="30">
        <f t="shared" ref="J36:K42" si="16">(B36-F36)*1000</f>
        <v>-3.5200000274926424</v>
      </c>
      <c r="K36" s="30">
        <f t="shared" si="16"/>
        <v>5.9799999871756881</v>
      </c>
      <c r="M36" s="18" t="str">
        <f t="shared" si="0"/>
        <v>TR100</v>
      </c>
      <c r="N36" s="19">
        <f t="shared" si="0"/>
        <v>526556.65581000003</v>
      </c>
      <c r="O36" s="19">
        <f t="shared" si="0"/>
        <v>177097.93990999999</v>
      </c>
      <c r="P36" s="19">
        <f t="shared" ref="P36:P42" si="17">H36+100</f>
        <v>105.56093</v>
      </c>
      <c r="R36" s="21"/>
      <c r="S36" s="2"/>
      <c r="V36" s="2"/>
      <c r="W36" s="2"/>
      <c r="X36" s="2"/>
      <c r="AA36" s="13"/>
      <c r="AB36" s="13"/>
      <c r="AC36" s="13"/>
      <c r="AD36" s="43"/>
      <c r="AE36" s="13"/>
      <c r="AF36" s="13"/>
      <c r="AG36" s="13"/>
      <c r="AH36" s="13"/>
      <c r="AI36" s="13"/>
      <c r="AJ36" s="13"/>
      <c r="AK36" s="13"/>
      <c r="AL36" s="13"/>
      <c r="AM36" s="13"/>
      <c r="AN36" s="43"/>
      <c r="AO36" s="47" t="s">
        <v>90</v>
      </c>
      <c r="AP36" s="47">
        <v>526556.65370000002</v>
      </c>
      <c r="AQ36" s="47">
        <v>177097.9247</v>
      </c>
      <c r="AR36" s="47">
        <v>105.5384</v>
      </c>
      <c r="AS36" s="46" t="s">
        <v>118</v>
      </c>
      <c r="AT36" s="13"/>
      <c r="AU36" s="59">
        <f t="shared" ref="AU36:AW38" si="18">(N36-AP36)*1000</f>
        <v>2.1100000012665987</v>
      </c>
      <c r="AV36" s="59">
        <f t="shared" si="18"/>
        <v>15.209999983198941</v>
      </c>
      <c r="AW36" s="59">
        <f t="shared" si="18"/>
        <v>22.53000000000327</v>
      </c>
      <c r="AX36" s="43"/>
      <c r="BA36" s="42"/>
      <c r="BD36" s="1"/>
      <c r="BE36" s="1"/>
    </row>
    <row r="37" spans="1:57" x14ac:dyDescent="0.25">
      <c r="A37" s="2" t="s">
        <v>95</v>
      </c>
      <c r="B37" s="2">
        <v>527731.18255999999</v>
      </c>
      <c r="C37" s="2">
        <v>177478.08986000001</v>
      </c>
      <c r="E37" s="2" t="s">
        <v>95</v>
      </c>
      <c r="F37" s="2">
        <v>527731.18296000001</v>
      </c>
      <c r="G37" s="2">
        <v>177478.08819000001</v>
      </c>
      <c r="H37" s="1">
        <v>5.2855299999999996</v>
      </c>
      <c r="J37" s="30">
        <f t="shared" si="16"/>
        <v>-0.40000001899898052</v>
      </c>
      <c r="K37" s="30">
        <f t="shared" si="16"/>
        <v>1.6699999978300184</v>
      </c>
      <c r="M37" s="18" t="str">
        <f t="shared" si="0"/>
        <v>TR102</v>
      </c>
      <c r="N37" s="19">
        <f t="shared" si="0"/>
        <v>527731.18255999999</v>
      </c>
      <c r="O37" s="19">
        <f t="shared" si="0"/>
        <v>177478.08986000001</v>
      </c>
      <c r="P37" s="19">
        <f t="shared" si="17"/>
        <v>105.28552999999999</v>
      </c>
      <c r="R37" s="21"/>
      <c r="S37" s="2"/>
      <c r="V37" s="2"/>
      <c r="W37" s="2"/>
      <c r="X37" s="2"/>
      <c r="AA37" s="13"/>
      <c r="AB37" s="13"/>
      <c r="AC37" s="13"/>
      <c r="AD37" s="43"/>
      <c r="AE37" s="13"/>
      <c r="AF37" s="13"/>
      <c r="AG37" s="13"/>
      <c r="AH37" s="13"/>
      <c r="AI37" s="13"/>
      <c r="AJ37" s="13"/>
      <c r="AK37" s="13"/>
      <c r="AL37" s="13"/>
      <c r="AM37" s="13"/>
      <c r="AN37" s="43"/>
      <c r="AO37" s="47" t="s">
        <v>95</v>
      </c>
      <c r="AP37" s="47">
        <v>527731.18229999999</v>
      </c>
      <c r="AQ37" s="47">
        <v>177478.08249999999</v>
      </c>
      <c r="AR37" s="47">
        <v>105.2852</v>
      </c>
      <c r="AS37" s="46" t="s">
        <v>118</v>
      </c>
      <c r="AT37" s="13"/>
      <c r="AU37" s="59">
        <f t="shared" si="18"/>
        <v>0.26000000070780516</v>
      </c>
      <c r="AV37" s="59">
        <f t="shared" si="18"/>
        <v>7.3600000177975744</v>
      </c>
      <c r="AW37" s="59">
        <f t="shared" si="18"/>
        <v>0.32999999999105967</v>
      </c>
      <c r="AX37" s="43"/>
      <c r="BA37" s="42"/>
      <c r="BD37" s="1"/>
      <c r="BE37" s="1"/>
    </row>
    <row r="38" spans="1:57" x14ac:dyDescent="0.25">
      <c r="A38" s="2" t="s">
        <v>94</v>
      </c>
      <c r="B38" s="2">
        <v>527772.52694000001</v>
      </c>
      <c r="C38" s="2">
        <v>177717.57743999999</v>
      </c>
      <c r="E38" s="2" t="s">
        <v>94</v>
      </c>
      <c r="F38" s="2">
        <v>527772.52836999996</v>
      </c>
      <c r="G38" s="2">
        <v>177717.57328000001</v>
      </c>
      <c r="H38" s="1">
        <v>4.8435499999999996</v>
      </c>
      <c r="J38" s="30">
        <f t="shared" si="16"/>
        <v>-1.4299999456852674</v>
      </c>
      <c r="K38" s="30">
        <f t="shared" si="16"/>
        <v>4.1599999822210521</v>
      </c>
      <c r="M38" s="18" t="str">
        <f t="shared" si="0"/>
        <v>TR103</v>
      </c>
      <c r="N38" s="19">
        <f t="shared" si="0"/>
        <v>527772.52694000001</v>
      </c>
      <c r="O38" s="19">
        <f t="shared" si="0"/>
        <v>177717.57743999999</v>
      </c>
      <c r="P38" s="19">
        <f t="shared" si="17"/>
        <v>104.84354999999999</v>
      </c>
      <c r="R38" s="21"/>
      <c r="S38" s="2"/>
      <c r="V38" s="2"/>
      <c r="W38" s="2"/>
      <c r="X38" s="2"/>
      <c r="AA38" s="13"/>
      <c r="AB38" s="13"/>
      <c r="AC38" s="13"/>
      <c r="AD38" s="43"/>
      <c r="AE38" s="13"/>
      <c r="AF38" s="13"/>
      <c r="AG38" s="13"/>
      <c r="AH38" s="13"/>
      <c r="AI38" s="13"/>
      <c r="AJ38" s="13"/>
      <c r="AK38" s="13"/>
      <c r="AL38" s="13"/>
      <c r="AM38" s="13"/>
      <c r="AN38" s="43"/>
      <c r="AO38" s="47" t="s">
        <v>94</v>
      </c>
      <c r="AP38" s="47">
        <v>527772.52890000003</v>
      </c>
      <c r="AQ38" s="47">
        <v>177717.55679999999</v>
      </c>
      <c r="AR38" s="47">
        <v>104.8466</v>
      </c>
      <c r="AS38" s="46" t="s">
        <v>118</v>
      </c>
      <c r="AT38" s="13"/>
      <c r="AU38" s="59">
        <f t="shared" si="18"/>
        <v>-1.9600000232458115</v>
      </c>
      <c r="AV38" s="59">
        <f t="shared" si="18"/>
        <v>20.640000002458692</v>
      </c>
      <c r="AW38" s="59">
        <f t="shared" si="18"/>
        <v>-3.0500000000017735</v>
      </c>
      <c r="AX38" s="43"/>
      <c r="BA38" s="42"/>
      <c r="BD38" s="1"/>
      <c r="BE38" s="1"/>
    </row>
    <row r="39" spans="1:57" x14ac:dyDescent="0.25">
      <c r="A39" s="2" t="s">
        <v>96</v>
      </c>
      <c r="B39" s="2">
        <v>528830.21678000002</v>
      </c>
      <c r="C39" s="2">
        <v>177929.04496</v>
      </c>
      <c r="E39" s="2" t="s">
        <v>96</v>
      </c>
      <c r="F39" s="2">
        <v>528830.21646999998</v>
      </c>
      <c r="G39" s="2">
        <v>177929.04443000001</v>
      </c>
      <c r="H39" s="1">
        <v>5.2270399999999997</v>
      </c>
      <c r="J39" s="30">
        <f t="shared" si="16"/>
        <v>0.31000003218650818</v>
      </c>
      <c r="K39" s="30">
        <f t="shared" si="16"/>
        <v>0.52999999024905264</v>
      </c>
      <c r="M39" s="18" t="str">
        <f t="shared" si="0"/>
        <v>TR104</v>
      </c>
      <c r="N39" s="19">
        <f t="shared" si="0"/>
        <v>528830.21678000002</v>
      </c>
      <c r="O39" s="19">
        <f t="shared" si="0"/>
        <v>177929.04496</v>
      </c>
      <c r="P39" s="19">
        <f t="shared" si="17"/>
        <v>105.22704</v>
      </c>
      <c r="R39" s="21"/>
      <c r="S39" s="2"/>
      <c r="V39" s="2"/>
      <c r="W39" s="2"/>
      <c r="X39" s="2"/>
      <c r="AA39" s="13"/>
      <c r="AB39" s="13"/>
      <c r="AC39" s="13"/>
      <c r="AD39" s="43"/>
      <c r="AE39" s="13"/>
      <c r="AF39" s="13"/>
      <c r="AG39" s="13"/>
      <c r="AH39" s="13"/>
      <c r="AI39" s="13"/>
      <c r="AJ39" s="13"/>
      <c r="AK39" s="13"/>
      <c r="AL39" s="13"/>
      <c r="AM39" s="13"/>
      <c r="AN39" s="43"/>
      <c r="AS39" s="13"/>
      <c r="AT39" s="13"/>
      <c r="AU39" s="30"/>
      <c r="AV39" s="30"/>
      <c r="AW39" s="30"/>
      <c r="AX39" s="43"/>
      <c r="BA39" s="42"/>
      <c r="BD39" s="1"/>
      <c r="BE39" s="1"/>
    </row>
    <row r="40" spans="1:57" x14ac:dyDescent="0.25">
      <c r="A40" s="2" t="s">
        <v>99</v>
      </c>
      <c r="B40" s="2">
        <v>530348.64979000005</v>
      </c>
      <c r="C40" s="2">
        <v>179903.58463</v>
      </c>
      <c r="E40" s="2" t="s">
        <v>99</v>
      </c>
      <c r="F40" s="2">
        <v>530348.65284999995</v>
      </c>
      <c r="G40" s="2">
        <v>179903.58491000001</v>
      </c>
      <c r="H40" s="1">
        <v>4.6837400000000002</v>
      </c>
      <c r="J40" s="30">
        <f t="shared" si="16"/>
        <v>-3.0599999008700252</v>
      </c>
      <c r="K40" s="30">
        <f t="shared" si="16"/>
        <v>-0.28000000747852027</v>
      </c>
      <c r="M40" s="18" t="str">
        <f t="shared" si="0"/>
        <v>TR105</v>
      </c>
      <c r="N40" s="19">
        <f t="shared" si="0"/>
        <v>530348.64979000005</v>
      </c>
      <c r="O40" s="19">
        <f t="shared" si="0"/>
        <v>179903.58463</v>
      </c>
      <c r="P40" s="19">
        <f t="shared" si="17"/>
        <v>104.68374</v>
      </c>
      <c r="R40" s="21"/>
      <c r="S40" s="2"/>
      <c r="V40" s="2"/>
      <c r="W40" s="2"/>
      <c r="X40" s="2"/>
      <c r="AA40" s="13"/>
      <c r="AB40" s="13"/>
      <c r="AC40" s="13"/>
      <c r="AD40" s="43"/>
      <c r="AE40" s="13"/>
      <c r="AF40" s="13"/>
      <c r="AG40" s="13"/>
      <c r="AH40" s="13"/>
      <c r="AI40" s="13"/>
      <c r="AJ40" s="13"/>
      <c r="AK40" s="13"/>
      <c r="AL40" s="13"/>
      <c r="AM40" s="13"/>
      <c r="AN40" s="43"/>
      <c r="AO40" s="47" t="s">
        <v>99</v>
      </c>
      <c r="AP40" s="47">
        <v>530348.65689999994</v>
      </c>
      <c r="AQ40" s="47">
        <v>179903.57120000001</v>
      </c>
      <c r="AR40" s="47">
        <v>104.6771</v>
      </c>
      <c r="AS40" s="46" t="s">
        <v>118</v>
      </c>
      <c r="AT40" s="13"/>
      <c r="AU40" s="59">
        <f t="shared" ref="AU40:AW43" si="19">(N40-AP40)*1000</f>
        <v>-7.1099998895078897</v>
      </c>
      <c r="AV40" s="59">
        <f t="shared" si="19"/>
        <v>13.429999991785735</v>
      </c>
      <c r="AW40" s="59">
        <f t="shared" si="19"/>
        <v>6.6400000000044201</v>
      </c>
      <c r="AX40" s="43"/>
      <c r="BA40" s="42"/>
      <c r="BD40" s="1"/>
      <c r="BE40" s="1"/>
    </row>
    <row r="41" spans="1:57" x14ac:dyDescent="0.25">
      <c r="A41" s="2" t="s">
        <v>100</v>
      </c>
      <c r="B41" s="2">
        <v>532612.01404000004</v>
      </c>
      <c r="C41" s="2">
        <v>180639.22732999999</v>
      </c>
      <c r="E41" s="2" t="s">
        <v>100</v>
      </c>
      <c r="F41" s="2">
        <v>532612.01775999996</v>
      </c>
      <c r="G41" s="2">
        <v>180639.22195000001</v>
      </c>
      <c r="H41" s="1">
        <v>4.8338700000000001</v>
      </c>
      <c r="J41" s="30">
        <f t="shared" si="16"/>
        <v>-3.7199999205768108</v>
      </c>
      <c r="K41" s="30">
        <f t="shared" si="16"/>
        <v>5.3799999877810478</v>
      </c>
      <c r="M41" s="18" t="str">
        <f t="shared" si="0"/>
        <v>TR106</v>
      </c>
      <c r="N41" s="19">
        <f t="shared" si="0"/>
        <v>532612.01404000004</v>
      </c>
      <c r="O41" s="19">
        <f t="shared" si="0"/>
        <v>180639.22732999999</v>
      </c>
      <c r="P41" s="19">
        <f t="shared" si="17"/>
        <v>104.83387</v>
      </c>
      <c r="R41" s="21"/>
      <c r="S41" s="2"/>
      <c r="V41" s="2"/>
      <c r="W41" s="2"/>
      <c r="X41" s="2"/>
      <c r="AA41" s="13"/>
      <c r="AB41" s="13"/>
      <c r="AC41" s="13"/>
      <c r="AD41" s="43"/>
      <c r="AE41" s="13"/>
      <c r="AF41" s="13"/>
      <c r="AG41" s="13"/>
      <c r="AH41" s="13"/>
      <c r="AI41" s="13"/>
      <c r="AJ41" s="13"/>
      <c r="AK41" s="13"/>
      <c r="AL41" s="13"/>
      <c r="AM41" s="13"/>
      <c r="AN41" s="43"/>
      <c r="AO41" s="47" t="s">
        <v>100</v>
      </c>
      <c r="AP41" s="47">
        <v>532612.00899999996</v>
      </c>
      <c r="AQ41" s="47">
        <v>180639.21840000001</v>
      </c>
      <c r="AR41" s="47">
        <v>104.81950000000001</v>
      </c>
      <c r="AS41" s="46" t="s">
        <v>118</v>
      </c>
      <c r="AT41" s="13"/>
      <c r="AU41" s="59">
        <f t="shared" si="19"/>
        <v>5.040000076405704</v>
      </c>
      <c r="AV41" s="59">
        <f t="shared" si="19"/>
        <v>8.9299999817740172</v>
      </c>
      <c r="AW41" s="59">
        <f t="shared" si="19"/>
        <v>14.36999999999955</v>
      </c>
      <c r="AX41" s="43"/>
      <c r="BA41" s="42"/>
      <c r="BD41" s="1"/>
      <c r="BE41" s="1"/>
    </row>
    <row r="42" spans="1:57" x14ac:dyDescent="0.25">
      <c r="A42" s="2" t="s">
        <v>101</v>
      </c>
      <c r="B42" s="2">
        <v>533083.93842000002</v>
      </c>
      <c r="C42" s="2">
        <v>180572.65942000001</v>
      </c>
      <c r="E42" s="2" t="s">
        <v>101</v>
      </c>
      <c r="F42" s="2">
        <v>533083.94192000001</v>
      </c>
      <c r="G42" s="2">
        <v>180572.65286999999</v>
      </c>
      <c r="H42" s="1">
        <v>5.3941499999999998</v>
      </c>
      <c r="J42" s="30">
        <f t="shared" si="16"/>
        <v>-3.4999999916180968</v>
      </c>
      <c r="K42" s="30">
        <f t="shared" si="16"/>
        <v>6.5500000200700015</v>
      </c>
      <c r="M42" s="18" t="str">
        <f t="shared" si="0"/>
        <v>TR107</v>
      </c>
      <c r="N42" s="19">
        <f t="shared" si="0"/>
        <v>533083.93842000002</v>
      </c>
      <c r="O42" s="19">
        <f t="shared" si="0"/>
        <v>180572.65942000001</v>
      </c>
      <c r="P42" s="19">
        <f t="shared" si="17"/>
        <v>105.39415</v>
      </c>
      <c r="R42" s="21"/>
      <c r="S42" s="2"/>
      <c r="V42" s="2"/>
      <c r="W42" s="2"/>
      <c r="X42" s="2"/>
      <c r="AA42" s="13"/>
      <c r="AB42" s="13"/>
      <c r="AC42" s="13"/>
      <c r="AD42" s="43"/>
      <c r="AE42" s="13"/>
      <c r="AF42" s="13"/>
      <c r="AG42" s="13"/>
      <c r="AH42" s="13"/>
      <c r="AI42" s="13"/>
      <c r="AJ42" s="13"/>
      <c r="AK42" s="13"/>
      <c r="AL42" s="13"/>
      <c r="AM42" s="13"/>
      <c r="AN42" s="43"/>
      <c r="AO42" s="47" t="s">
        <v>101</v>
      </c>
      <c r="AP42" s="47">
        <v>533083.93960000004</v>
      </c>
      <c r="AQ42" s="47">
        <v>180572.6574</v>
      </c>
      <c r="AR42" s="47">
        <v>105.38890000000001</v>
      </c>
      <c r="AS42" s="46" t="s">
        <v>118</v>
      </c>
      <c r="AT42" s="13"/>
      <c r="AU42" s="59">
        <f t="shared" si="19"/>
        <v>-1.180000021122396</v>
      </c>
      <c r="AV42" s="59">
        <f t="shared" si="19"/>
        <v>2.0200000144541264</v>
      </c>
      <c r="AW42" s="59">
        <f t="shared" si="19"/>
        <v>5.2499999999895408</v>
      </c>
      <c r="AX42" s="43"/>
      <c r="BA42" s="42"/>
      <c r="BD42" s="1"/>
      <c r="BE42" s="1"/>
    </row>
    <row r="43" spans="1:57" x14ac:dyDescent="0.25">
      <c r="A43" s="2" t="s">
        <v>74</v>
      </c>
      <c r="B43" s="2">
        <v>533744.13173999998</v>
      </c>
      <c r="C43" s="2">
        <v>180360.66365999999</v>
      </c>
      <c r="E43" t="s">
        <v>74</v>
      </c>
      <c r="F43" s="2">
        <v>533744.13453000004</v>
      </c>
      <c r="G43" s="2">
        <v>180360.65562000001</v>
      </c>
      <c r="H43" s="1">
        <v>4.7958800000000004</v>
      </c>
      <c r="J43" s="30">
        <f t="shared" ref="J43:K46" si="20">(B43-F43)*1000</f>
        <v>-2.79000005684793</v>
      </c>
      <c r="K43" s="30">
        <f t="shared" si="20"/>
        <v>8.0399999860674143</v>
      </c>
      <c r="M43" s="18" t="str">
        <f t="shared" si="0"/>
        <v>TR8003</v>
      </c>
      <c r="N43" s="19">
        <f t="shared" si="0"/>
        <v>533744.13173999998</v>
      </c>
      <c r="O43" s="19">
        <f t="shared" si="0"/>
        <v>180360.66365999999</v>
      </c>
      <c r="P43" s="19">
        <f>H43+100</f>
        <v>104.79588</v>
      </c>
      <c r="R43" s="21" t="s">
        <v>25</v>
      </c>
      <c r="S43" s="2" t="s">
        <v>24</v>
      </c>
      <c r="U43" t="s">
        <v>74</v>
      </c>
      <c r="V43" s="2">
        <v>533744.12543999997</v>
      </c>
      <c r="W43" s="2">
        <v>180360.68436000001</v>
      </c>
      <c r="X43" s="2">
        <v>104.74231</v>
      </c>
      <c r="AA43" s="44">
        <f t="shared" ref="AA43:AC44" si="21">(N43-V43)*1000</f>
        <v>6.3000000081956387</v>
      </c>
      <c r="AB43" s="44">
        <f t="shared" si="21"/>
        <v>-20.700000022770837</v>
      </c>
      <c r="AC43" s="44">
        <f t="shared" si="21"/>
        <v>53.569999999993456</v>
      </c>
      <c r="AD43" s="43"/>
      <c r="AE43" s="13"/>
      <c r="AF43" s="13"/>
      <c r="AG43" s="13"/>
      <c r="AH43" s="13"/>
      <c r="AI43" s="13"/>
      <c r="AJ43" s="13"/>
      <c r="AK43" s="13"/>
      <c r="AL43" s="13"/>
      <c r="AM43" s="13"/>
      <c r="AN43" s="43"/>
      <c r="AO43" s="47" t="s">
        <v>74</v>
      </c>
      <c r="AP43" s="47">
        <v>533744.12690000003</v>
      </c>
      <c r="AQ43" s="47">
        <v>180360.6661</v>
      </c>
      <c r="AR43" s="47">
        <v>104.7816</v>
      </c>
      <c r="AS43" s="46" t="s">
        <v>118</v>
      </c>
      <c r="AT43" s="13"/>
      <c r="AU43" s="59">
        <f t="shared" si="19"/>
        <v>4.8399999504908919</v>
      </c>
      <c r="AV43" s="59">
        <f t="shared" si="19"/>
        <v>-2.4400000111199915</v>
      </c>
      <c r="AW43" s="59">
        <f t="shared" si="19"/>
        <v>14.279999999999404</v>
      </c>
      <c r="AX43" s="43"/>
      <c r="AY43" t="str">
        <f t="shared" si="3"/>
        <v>C TR8003 533744.13174 180360.66366 104.79588 * * *</v>
      </c>
      <c r="AZ43" t="str">
        <f t="shared" si="4"/>
        <v>C TR8003 533744.13174 180360.66366 * *</v>
      </c>
      <c r="BA43" s="42"/>
      <c r="BD43" s="1"/>
      <c r="BE43" s="1"/>
    </row>
    <row r="44" spans="1:57" x14ac:dyDescent="0.25">
      <c r="A44" s="2" t="s">
        <v>73</v>
      </c>
      <c r="B44" s="2">
        <v>534569.41848999995</v>
      </c>
      <c r="C44" s="2">
        <v>179750.98894000001</v>
      </c>
      <c r="E44" t="s">
        <v>73</v>
      </c>
      <c r="F44" s="2">
        <v>534569.41972000001</v>
      </c>
      <c r="G44" s="2">
        <v>179750.97910999999</v>
      </c>
      <c r="H44" s="1">
        <v>4.8483499999999999</v>
      </c>
      <c r="J44" s="30">
        <f t="shared" si="20"/>
        <v>-1.230000052601099</v>
      </c>
      <c r="K44" s="30">
        <f t="shared" si="20"/>
        <v>9.8300000245217234</v>
      </c>
      <c r="M44" s="18" t="str">
        <f t="shared" si="0"/>
        <v>TR8004</v>
      </c>
      <c r="N44" s="19">
        <f t="shared" si="0"/>
        <v>534569.41848999995</v>
      </c>
      <c r="O44" s="19">
        <f t="shared" si="0"/>
        <v>179750.98894000001</v>
      </c>
      <c r="P44" s="19">
        <f>H44+100</f>
        <v>104.84835</v>
      </c>
      <c r="R44" s="21" t="s">
        <v>25</v>
      </c>
      <c r="S44" s="2" t="s">
        <v>24</v>
      </c>
      <c r="U44" t="s">
        <v>73</v>
      </c>
      <c r="V44" s="2">
        <v>534569.41391</v>
      </c>
      <c r="W44" s="2">
        <v>179751.01449999999</v>
      </c>
      <c r="X44" s="2">
        <v>104.80172</v>
      </c>
      <c r="AA44" s="44">
        <f>(N44-V44)*1000</f>
        <v>4.5799999497830868</v>
      </c>
      <c r="AB44" s="44">
        <f t="shared" si="21"/>
        <v>-25.559999980032444</v>
      </c>
      <c r="AC44" s="44">
        <f t="shared" si="21"/>
        <v>46.629999999993288</v>
      </c>
      <c r="AD44" s="43"/>
      <c r="AE44" s="13"/>
      <c r="AF44" s="13"/>
      <c r="AG44" s="13"/>
      <c r="AH44" s="13"/>
      <c r="AI44" s="13"/>
      <c r="AJ44" s="13"/>
      <c r="AK44" s="13"/>
      <c r="AL44" s="13"/>
      <c r="AM44" s="13"/>
      <c r="AN44" s="43"/>
      <c r="AS44" s="13"/>
      <c r="AT44" s="13"/>
      <c r="AU44" s="13"/>
      <c r="AV44" s="13"/>
      <c r="AW44" s="13"/>
      <c r="AX44" s="43"/>
      <c r="AY44" t="str">
        <f t="shared" si="3"/>
        <v>C TR8004 534569.41849 179750.98894 104.84835 * * *</v>
      </c>
      <c r="AZ44" t="str">
        <f t="shared" si="4"/>
        <v>C TR8004 534569.41849 179750.98894 * *</v>
      </c>
      <c r="BA44" s="42"/>
      <c r="BC44" s="2"/>
      <c r="BD44" s="1"/>
      <c r="BE44" s="1"/>
    </row>
    <row r="45" spans="1:57" x14ac:dyDescent="0.25">
      <c r="A45" s="2" t="s">
        <v>1</v>
      </c>
      <c r="B45" s="2">
        <v>530207.21469000005</v>
      </c>
      <c r="C45" s="2">
        <v>178144.43033999999</v>
      </c>
      <c r="E45" s="2" t="s">
        <v>1</v>
      </c>
      <c r="F45" s="2">
        <v>530207.21427999996</v>
      </c>
      <c r="G45" s="2">
        <v>178144.43053000001</v>
      </c>
      <c r="H45" s="1">
        <v>10.03988</v>
      </c>
      <c r="J45" s="30">
        <f t="shared" si="20"/>
        <v>0.41000009514391422</v>
      </c>
      <c r="K45" s="30">
        <f t="shared" si="20"/>
        <v>-0.19000002066604793</v>
      </c>
      <c r="M45" s="18" t="str">
        <f t="shared" ref="M45:O46" si="22">A45</f>
        <v>VB02</v>
      </c>
      <c r="N45" s="19">
        <f t="shared" si="22"/>
        <v>530207.21469000005</v>
      </c>
      <c r="O45" s="19">
        <f t="shared" si="22"/>
        <v>178144.43033999999</v>
      </c>
      <c r="P45" s="19">
        <f>H45+100</f>
        <v>110.03988</v>
      </c>
      <c r="R45" s="21"/>
      <c r="S45" s="2"/>
      <c r="U45" t="s">
        <v>1</v>
      </c>
      <c r="V45" s="2">
        <v>530207.22699999996</v>
      </c>
      <c r="W45" s="2">
        <v>178144.43900000001</v>
      </c>
      <c r="X45" s="2">
        <v>109.997</v>
      </c>
      <c r="Y45" s="24"/>
      <c r="AA45" s="44">
        <f>(N45-V45)*1000</f>
        <v>-12.309999903663993</v>
      </c>
      <c r="AB45" s="44">
        <f>(O45-W45)*1000</f>
        <v>-8.6600000213366002</v>
      </c>
      <c r="AC45" s="44">
        <f>(P45-X45)*1000</f>
        <v>42.879999999996699</v>
      </c>
      <c r="AD45" s="43"/>
      <c r="AE45" s="13"/>
      <c r="AF45" s="13"/>
      <c r="AG45" s="13"/>
      <c r="AH45" s="13"/>
      <c r="AI45" s="13"/>
      <c r="AJ45" s="13"/>
      <c r="AK45" s="13"/>
      <c r="AL45" s="13"/>
      <c r="AM45" s="13"/>
      <c r="AN45" s="43"/>
      <c r="AS45" s="13"/>
      <c r="AT45" s="13"/>
      <c r="AU45" s="13"/>
      <c r="AV45" s="13"/>
      <c r="AW45" s="13"/>
      <c r="AX45" s="43"/>
      <c r="AY45" t="str">
        <f t="shared" si="3"/>
        <v>C VB02 530207.21469 178144.43034 110.03988 * * *</v>
      </c>
      <c r="AZ45" t="str">
        <f t="shared" si="4"/>
        <v>C VB02 530207.21469 178144.43034 * *</v>
      </c>
      <c r="BA45" s="42"/>
      <c r="BB45" s="20"/>
      <c r="BD45" s="1"/>
      <c r="BE45" s="1"/>
    </row>
    <row r="46" spans="1:57" x14ac:dyDescent="0.25">
      <c r="A46" s="2" t="s">
        <v>83</v>
      </c>
      <c r="B46" s="1">
        <v>530294.02057000005</v>
      </c>
      <c r="C46" s="1">
        <v>179235.94729000001</v>
      </c>
      <c r="E46" t="s">
        <v>83</v>
      </c>
      <c r="F46" s="2">
        <v>530294.02168000001</v>
      </c>
      <c r="G46" s="2">
        <v>179235.94738999999</v>
      </c>
      <c r="H46" s="1">
        <v>4.6136299999999997</v>
      </c>
      <c r="J46" s="30">
        <f t="shared" si="20"/>
        <v>-1.1099999537691474</v>
      </c>
      <c r="K46" s="30">
        <f t="shared" si="20"/>
        <v>-9.9999975645914674E-2</v>
      </c>
      <c r="M46" s="18" t="str">
        <f t="shared" si="22"/>
        <v>W1001</v>
      </c>
      <c r="N46" s="19">
        <f t="shared" si="22"/>
        <v>530294.02057000005</v>
      </c>
      <c r="O46" s="19">
        <f t="shared" si="22"/>
        <v>179235.94729000001</v>
      </c>
      <c r="P46" s="19">
        <f>H46+100</f>
        <v>104.61363</v>
      </c>
      <c r="AD46" s="43"/>
      <c r="AN46" s="43"/>
      <c r="AX46" s="43"/>
      <c r="BA46" s="42"/>
    </row>
    <row r="47" spans="1:57" x14ac:dyDescent="0.25">
      <c r="B47" s="1"/>
      <c r="C47" s="1"/>
      <c r="E47" s="2"/>
      <c r="AD47" s="43"/>
      <c r="AN47" s="43"/>
      <c r="AX47" s="43"/>
      <c r="BA47" s="42"/>
    </row>
    <row r="51" spans="1:58" s="3" customFormat="1" x14ac:dyDescent="0.25">
      <c r="A51" s="2"/>
      <c r="B51" s="1"/>
      <c r="C51" s="1"/>
      <c r="D51"/>
      <c r="E51" s="2"/>
      <c r="F51" s="2"/>
      <c r="G51" s="2"/>
      <c r="H51" s="1"/>
      <c r="I51" s="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s="3" customFormat="1" x14ac:dyDescent="0.25">
      <c r="A52" s="2"/>
      <c r="B52" s="1"/>
      <c r="C52" s="1"/>
      <c r="D52"/>
      <c r="E52"/>
      <c r="F52" s="2"/>
      <c r="G52" s="2"/>
      <c r="H52" s="1"/>
      <c r="I52" s="1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 t="s">
        <v>119</v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s="3" customFormat="1" x14ac:dyDescent="0.25">
      <c r="A53" s="2"/>
      <c r="B53" s="1"/>
      <c r="C53" s="1"/>
      <c r="D53"/>
      <c r="E53" s="2"/>
      <c r="F53" s="2"/>
      <c r="G53" s="2"/>
      <c r="H53" s="1"/>
      <c r="I53" s="1"/>
      <c r="L53"/>
      <c r="M53" s="177" t="s">
        <v>110</v>
      </c>
      <c r="N53" s="177"/>
      <c r="O53" s="177"/>
      <c r="P53" s="177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 t="s">
        <v>119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x14ac:dyDescent="0.25">
      <c r="A54" t="s">
        <v>93</v>
      </c>
      <c r="B54" s="2">
        <v>526538.46178999997</v>
      </c>
      <c r="C54" s="2">
        <v>177071.68559000001</v>
      </c>
      <c r="E54" t="s">
        <v>93</v>
      </c>
      <c r="F54" s="2">
        <v>526538.46534</v>
      </c>
      <c r="G54" s="2">
        <v>177071.67954000001</v>
      </c>
      <c r="H54" s="1">
        <v>7.86402</v>
      </c>
      <c r="J54" s="30">
        <f t="shared" ref="J54:K56" si="23">(B54-F54)*1000</f>
        <v>-3.5500000230967999</v>
      </c>
      <c r="K54" s="30">
        <f t="shared" si="23"/>
        <v>6.0499999963212758</v>
      </c>
      <c r="M54" s="18" t="str">
        <f t="shared" ref="M54:O56" si="24">A54</f>
        <v>CRS1</v>
      </c>
      <c r="N54" s="19">
        <f t="shared" si="24"/>
        <v>526538.46178999997</v>
      </c>
      <c r="O54" s="19">
        <f t="shared" si="24"/>
        <v>177071.68559000001</v>
      </c>
      <c r="P54" s="19">
        <f>H54+100</f>
        <v>107.86402</v>
      </c>
      <c r="AD54" s="43"/>
      <c r="AN54" s="43"/>
      <c r="AX54" s="43"/>
      <c r="BA54" s="42"/>
    </row>
    <row r="55" spans="1:58" x14ac:dyDescent="0.25">
      <c r="A55" s="2" t="s">
        <v>92</v>
      </c>
      <c r="B55" s="1">
        <v>526498.90745000006</v>
      </c>
      <c r="C55" s="1">
        <v>177082.17502</v>
      </c>
      <c r="E55" t="s">
        <v>92</v>
      </c>
      <c r="F55" s="2">
        <v>526498.91099</v>
      </c>
      <c r="G55" s="2">
        <v>177082.16892</v>
      </c>
      <c r="H55" s="1">
        <v>7.3263299999999996</v>
      </c>
      <c r="J55" s="30">
        <f t="shared" si="23"/>
        <v>-3.5399999469518661</v>
      </c>
      <c r="K55" s="30">
        <f t="shared" si="23"/>
        <v>6.0999999986961484</v>
      </c>
      <c r="M55" s="18" t="str">
        <f t="shared" si="24"/>
        <v>CRS2</v>
      </c>
      <c r="N55" s="19">
        <f t="shared" si="24"/>
        <v>526498.90745000006</v>
      </c>
      <c r="O55" s="19">
        <f t="shared" si="24"/>
        <v>177082.17502</v>
      </c>
      <c r="P55" s="19">
        <f>H55+100</f>
        <v>107.32633</v>
      </c>
      <c r="AD55" s="43"/>
      <c r="AN55" s="43"/>
      <c r="AX55" s="43"/>
      <c r="BA55" s="42"/>
    </row>
    <row r="56" spans="1:58" x14ac:dyDescent="0.25">
      <c r="A56" s="2" t="s">
        <v>91</v>
      </c>
      <c r="B56" s="1">
        <v>526528.41061999998</v>
      </c>
      <c r="C56" s="1">
        <v>177135.75268999999</v>
      </c>
      <c r="E56" t="s">
        <v>91</v>
      </c>
      <c r="F56" s="2">
        <v>526528.41408999998</v>
      </c>
      <c r="G56" s="2">
        <v>177135.74661</v>
      </c>
      <c r="H56" s="1">
        <v>7.5731400000000004</v>
      </c>
      <c r="J56" s="30">
        <f t="shared" si="23"/>
        <v>-3.4699999960139394</v>
      </c>
      <c r="K56" s="30">
        <f t="shared" si="23"/>
        <v>6.0799999919254333</v>
      </c>
      <c r="M56" s="18" t="str">
        <f t="shared" si="24"/>
        <v>CRS3</v>
      </c>
      <c r="N56" s="19">
        <f t="shared" si="24"/>
        <v>526528.41061999998</v>
      </c>
      <c r="O56" s="19">
        <f t="shared" si="24"/>
        <v>177135.75268999999</v>
      </c>
      <c r="P56" s="19">
        <f>H56+100</f>
        <v>107.57314</v>
      </c>
      <c r="AD56" s="43"/>
      <c r="AN56" s="43"/>
      <c r="AX56" s="43"/>
      <c r="BA56" s="42"/>
    </row>
    <row r="57" spans="1:58" s="3" customFormat="1" x14ac:dyDescent="0.25">
      <c r="A57"/>
      <c r="B57"/>
      <c r="C57"/>
      <c r="D57"/>
      <c r="E57"/>
      <c r="F57" s="2"/>
      <c r="G57" s="2"/>
      <c r="H57" s="1"/>
      <c r="I57" s="1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s="3" customFormat="1" x14ac:dyDescent="0.25">
      <c r="A58"/>
      <c r="B58"/>
      <c r="C58"/>
      <c r="D58"/>
      <c r="E58"/>
      <c r="F58" s="2"/>
      <c r="G58" s="2"/>
      <c r="H58" s="1"/>
      <c r="I58" s="1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s="3" customFormat="1" x14ac:dyDescent="0.25">
      <c r="A59"/>
      <c r="B59"/>
      <c r="D59"/>
      <c r="E59" s="2"/>
      <c r="F59" s="2"/>
      <c r="G59" s="2"/>
      <c r="H59" s="1"/>
      <c r="I59" s="1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s="3" customFormat="1" x14ac:dyDescent="0.25">
      <c r="A60" s="2"/>
      <c r="B60" s="1"/>
      <c r="C60"/>
      <c r="D60"/>
      <c r="E60"/>
      <c r="F60" s="2"/>
      <c r="G60" s="2"/>
      <c r="H60" s="1"/>
      <c r="I60" s="1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s="3" customFormat="1" x14ac:dyDescent="0.25">
      <c r="A61" s="2"/>
      <c r="B61" s="1"/>
      <c r="C61"/>
      <c r="D61"/>
      <c r="E61"/>
      <c r="F61" s="2"/>
      <c r="G61" s="2"/>
      <c r="H61" s="1"/>
      <c r="I61" s="1"/>
      <c r="L61"/>
      <c r="M61"/>
      <c r="N61"/>
      <c r="O61"/>
      <c r="P61"/>
      <c r="Q61"/>
      <c r="R61"/>
      <c r="S61"/>
      <c r="T61"/>
      <c r="U61"/>
      <c r="V61"/>
      <c r="W61"/>
      <c r="X61" s="1"/>
      <c r="Y61" s="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s="3" customFormat="1" x14ac:dyDescent="0.25">
      <c r="A62" s="2"/>
      <c r="B62" s="1"/>
      <c r="C62" s="2"/>
      <c r="D62"/>
      <c r="E62"/>
      <c r="F62" s="2"/>
      <c r="G62" s="2"/>
      <c r="H62" s="1"/>
      <c r="I62" s="1"/>
      <c r="L62"/>
      <c r="M62"/>
      <c r="N62"/>
      <c r="O62"/>
      <c r="P62"/>
      <c r="Q62"/>
      <c r="R62"/>
      <c r="S62"/>
      <c r="T62"/>
      <c r="U62"/>
      <c r="V62"/>
      <c r="W62"/>
      <c r="X62" s="1"/>
      <c r="Y62" s="1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s="3" customFormat="1" x14ac:dyDescent="0.25">
      <c r="A63" s="2"/>
      <c r="B63" s="1"/>
      <c r="C63" s="2"/>
      <c r="D63"/>
      <c r="E63"/>
      <c r="F63" s="2"/>
      <c r="G63" s="2"/>
      <c r="H63" s="1"/>
      <c r="I63" s="1"/>
      <c r="L63"/>
      <c r="M63"/>
      <c r="N63"/>
      <c r="O63"/>
      <c r="P63"/>
      <c r="Q63"/>
      <c r="R63"/>
      <c r="S63"/>
      <c r="T63"/>
      <c r="U63"/>
      <c r="V63"/>
      <c r="W63"/>
      <c r="X63" s="1"/>
      <c r="Y63" s="1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s="3" customFormat="1" x14ac:dyDescent="0.25">
      <c r="A64" s="2"/>
      <c r="B64" s="1"/>
      <c r="C64" s="2"/>
      <c r="D64"/>
      <c r="E64"/>
      <c r="F64" s="2"/>
      <c r="G64" s="2"/>
      <c r="H64" s="1"/>
      <c r="I64" s="1"/>
      <c r="L64"/>
      <c r="M64"/>
      <c r="N64"/>
      <c r="O64"/>
      <c r="P64"/>
      <c r="Q64"/>
      <c r="R64"/>
      <c r="S64"/>
      <c r="T64"/>
      <c r="U64"/>
      <c r="V64"/>
      <c r="W64"/>
      <c r="X64" s="1"/>
      <c r="Y64" s="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s="3" customFormat="1" x14ac:dyDescent="0.25">
      <c r="A65" s="2"/>
      <c r="B65" s="1"/>
      <c r="C65" s="2"/>
      <c r="D65"/>
      <c r="E65"/>
      <c r="F65" s="2"/>
      <c r="G65" s="2"/>
      <c r="H65" s="1"/>
      <c r="I65" s="1"/>
      <c r="J65" s="2"/>
      <c r="L65"/>
      <c r="M65"/>
      <c r="N65"/>
      <c r="O65"/>
      <c r="P65"/>
      <c r="Q65"/>
      <c r="R65"/>
      <c r="S65"/>
      <c r="T65"/>
      <c r="U65"/>
      <c r="V65"/>
      <c r="W65"/>
      <c r="X65" s="1"/>
      <c r="Y65" s="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s="3" customFormat="1" x14ac:dyDescent="0.25">
      <c r="A66" s="2"/>
      <c r="B66" s="1"/>
      <c r="C66" s="2"/>
      <c r="D66"/>
      <c r="E66"/>
      <c r="F66" s="2"/>
      <c r="G66" s="2"/>
      <c r="H66" s="1"/>
      <c r="I66" s="1"/>
      <c r="L66"/>
      <c r="M66"/>
      <c r="N66"/>
      <c r="O66"/>
      <c r="P66"/>
      <c r="Q66"/>
      <c r="R66"/>
      <c r="S66"/>
      <c r="T66"/>
      <c r="U66"/>
      <c r="V66"/>
      <c r="W66"/>
      <c r="X66" s="1"/>
      <c r="Y66" s="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x14ac:dyDescent="0.25">
      <c r="B67" s="1"/>
      <c r="C67"/>
      <c r="X67" s="1"/>
      <c r="Y67" s="1"/>
    </row>
    <row r="68" spans="1:58" x14ac:dyDescent="0.25">
      <c r="B68" s="1"/>
      <c r="C68"/>
      <c r="J68"/>
      <c r="X68" s="1"/>
      <c r="Y68" s="1"/>
    </row>
    <row r="69" spans="1:58" x14ac:dyDescent="0.25">
      <c r="B69" s="1"/>
      <c r="C69" s="28"/>
      <c r="E69" s="2"/>
      <c r="J69" s="1"/>
      <c r="X69" s="1"/>
      <c r="Y69" s="1"/>
    </row>
    <row r="70" spans="1:58" x14ac:dyDescent="0.25">
      <c r="B70" s="1"/>
      <c r="C70"/>
      <c r="E70" s="3"/>
      <c r="F70" s="3"/>
      <c r="G70" s="3"/>
      <c r="H70" s="3"/>
      <c r="J70" s="1"/>
      <c r="X70" s="1"/>
      <c r="Y70" s="1"/>
    </row>
    <row r="71" spans="1:58" x14ac:dyDescent="0.25">
      <c r="B71" s="1"/>
      <c r="C71"/>
      <c r="J71" s="2"/>
      <c r="X71" s="1"/>
      <c r="Y71" s="1"/>
    </row>
    <row r="72" spans="1:58" x14ac:dyDescent="0.25">
      <c r="B72" s="1"/>
      <c r="X72" s="1"/>
      <c r="Y72" s="1"/>
    </row>
    <row r="73" spans="1:58" x14ac:dyDescent="0.25">
      <c r="B73" s="1"/>
      <c r="L73" t="s">
        <v>116</v>
      </c>
      <c r="M73" t="s">
        <v>58</v>
      </c>
      <c r="N73">
        <v>526933.92333999998</v>
      </c>
      <c r="O73">
        <v>177472.84682999999</v>
      </c>
      <c r="P73">
        <v>7.634680000000003</v>
      </c>
      <c r="S73" t="s">
        <v>124</v>
      </c>
      <c r="X73" s="1"/>
      <c r="Y73" s="1"/>
    </row>
    <row r="74" spans="1:58" x14ac:dyDescent="0.25">
      <c r="B74" s="1"/>
      <c r="I74"/>
      <c r="L74" t="s">
        <v>116</v>
      </c>
      <c r="M74" t="s">
        <v>50</v>
      </c>
      <c r="N74">
        <v>524935.08807000006</v>
      </c>
      <c r="O74">
        <v>175320.28234999999</v>
      </c>
      <c r="P74">
        <v>4.8774400000000071</v>
      </c>
      <c r="S74" t="s">
        <v>124</v>
      </c>
      <c r="X74" s="1"/>
      <c r="Y74" s="1"/>
    </row>
    <row r="75" spans="1:58" x14ac:dyDescent="0.25">
      <c r="B75" s="1"/>
      <c r="I75" s="3"/>
      <c r="L75" t="s">
        <v>116</v>
      </c>
      <c r="M75" t="s">
        <v>51</v>
      </c>
      <c r="N75">
        <v>525332.70314999996</v>
      </c>
      <c r="O75">
        <v>175542.37179</v>
      </c>
      <c r="P75">
        <v>5.1784700000000043</v>
      </c>
      <c r="S75" t="s">
        <v>124</v>
      </c>
      <c r="X75" s="1"/>
      <c r="Y75" s="1"/>
    </row>
    <row r="76" spans="1:58" x14ac:dyDescent="0.25">
      <c r="B76" s="1"/>
      <c r="I76" s="3"/>
      <c r="J76" s="2"/>
      <c r="L76" t="s">
        <v>116</v>
      </c>
      <c r="M76" s="3" t="s">
        <v>68</v>
      </c>
      <c r="N76" s="3">
        <v>530703.82859000005</v>
      </c>
      <c r="O76" s="3">
        <v>180654.82407999999</v>
      </c>
      <c r="P76">
        <v>5.7883599999999973</v>
      </c>
      <c r="S76" t="s">
        <v>124</v>
      </c>
      <c r="X76" s="1"/>
      <c r="Y76" s="1"/>
    </row>
    <row r="77" spans="1:58" s="3" customFormat="1" x14ac:dyDescent="0.25">
      <c r="A77" s="2"/>
      <c r="B77" s="1"/>
      <c r="C77"/>
      <c r="D77"/>
      <c r="I77" s="1"/>
      <c r="J77" s="2"/>
      <c r="L77" t="s">
        <v>116</v>
      </c>
      <c r="M77" t="s">
        <v>39</v>
      </c>
      <c r="N77">
        <v>526720.66365</v>
      </c>
      <c r="O77">
        <v>175752.69846000001</v>
      </c>
      <c r="P77">
        <v>4.0164099999999934</v>
      </c>
      <c r="Q77"/>
      <c r="R77"/>
      <c r="S77" t="s">
        <v>124</v>
      </c>
      <c r="T77"/>
      <c r="U77"/>
      <c r="V77"/>
      <c r="W77"/>
      <c r="X77" s="1"/>
      <c r="Y77" s="1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s="3" customFormat="1" x14ac:dyDescent="0.25">
      <c r="C78"/>
      <c r="D78"/>
      <c r="I78" s="1"/>
      <c r="J78" s="1"/>
      <c r="L78" t="s">
        <v>116</v>
      </c>
      <c r="M78" t="s">
        <v>40</v>
      </c>
      <c r="N78">
        <v>526776.94817999995</v>
      </c>
      <c r="O78">
        <v>175845.1379</v>
      </c>
      <c r="P78">
        <v>3.6039999999999992</v>
      </c>
      <c r="Q78"/>
      <c r="R78"/>
      <c r="S78" t="s">
        <v>124</v>
      </c>
      <c r="T78"/>
      <c r="U78"/>
      <c r="V78"/>
      <c r="W78"/>
      <c r="X78" s="1"/>
      <c r="Y78" s="1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3" customFormat="1" x14ac:dyDescent="0.25">
      <c r="C79"/>
      <c r="D79"/>
      <c r="I79" s="1"/>
      <c r="J79"/>
      <c r="L79" t="s">
        <v>116</v>
      </c>
      <c r="M79" s="3" t="s">
        <v>60</v>
      </c>
      <c r="N79" s="3">
        <v>526445.63162999996</v>
      </c>
      <c r="O79" s="3">
        <v>176533.35941</v>
      </c>
      <c r="P79">
        <v>5.2657099999999986</v>
      </c>
      <c r="Q79"/>
      <c r="R79"/>
      <c r="S79" t="s">
        <v>124</v>
      </c>
      <c r="T79"/>
      <c r="U79"/>
      <c r="V79"/>
      <c r="W79"/>
      <c r="X79" s="1"/>
      <c r="Y79" s="1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3" customFormat="1" x14ac:dyDescent="0.25">
      <c r="C80"/>
      <c r="D80"/>
      <c r="J80"/>
      <c r="L80" t="s">
        <v>116</v>
      </c>
      <c r="M80" t="s">
        <v>62</v>
      </c>
      <c r="N80">
        <v>526465.58837000001</v>
      </c>
      <c r="O80">
        <v>175890.96395</v>
      </c>
      <c r="P80">
        <v>5.0071099999999973</v>
      </c>
      <c r="Q80"/>
      <c r="R80"/>
      <c r="S80" t="s">
        <v>124</v>
      </c>
      <c r="T80"/>
      <c r="U80"/>
      <c r="V80"/>
      <c r="W80"/>
      <c r="X80" s="1"/>
      <c r="Y80" s="1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3" customFormat="1" x14ac:dyDescent="0.25">
      <c r="A81" s="2"/>
      <c r="B81" s="1"/>
      <c r="C81"/>
      <c r="D81"/>
      <c r="E81"/>
      <c r="F81" s="2"/>
      <c r="G81" s="2"/>
      <c r="H81" s="1"/>
      <c r="J81" s="1"/>
      <c r="L81" t="s">
        <v>116</v>
      </c>
      <c r="M81" t="s">
        <v>63</v>
      </c>
      <c r="N81">
        <v>526027.88184000005</v>
      </c>
      <c r="O81">
        <v>175462.17032999999</v>
      </c>
      <c r="P81">
        <v>9.1400900000000007</v>
      </c>
      <c r="Q81"/>
      <c r="R81"/>
      <c r="S81" t="s">
        <v>124</v>
      </c>
      <c r="T81"/>
      <c r="U81"/>
      <c r="V81"/>
      <c r="W81"/>
      <c r="X81" s="1"/>
      <c r="Y81" s="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s="3" customFormat="1" x14ac:dyDescent="0.25">
      <c r="A82" s="2"/>
      <c r="B82" s="1"/>
      <c r="C82"/>
      <c r="D82"/>
      <c r="J82" s="2"/>
      <c r="L82" t="s">
        <v>116</v>
      </c>
      <c r="M82" t="s">
        <v>75</v>
      </c>
      <c r="N82">
        <v>534602.56536999997</v>
      </c>
      <c r="O82">
        <v>179504.3659</v>
      </c>
      <c r="P82">
        <v>2.6407700000000034</v>
      </c>
      <c r="Q82"/>
      <c r="R82"/>
      <c r="S82" t="s">
        <v>124</v>
      </c>
      <c r="T82"/>
      <c r="U82"/>
      <c r="V82"/>
      <c r="W82"/>
      <c r="X82" s="1"/>
      <c r="Y82" s="1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s="3" customFormat="1" x14ac:dyDescent="0.25">
      <c r="A83" s="2"/>
      <c r="B83" s="1"/>
      <c r="C83" s="2"/>
      <c r="D83"/>
      <c r="E83"/>
      <c r="F83" s="2"/>
      <c r="G83" s="2"/>
      <c r="H83" s="1"/>
      <c r="I83" s="1"/>
      <c r="J83" s="1"/>
      <c r="L83" t="s">
        <v>116</v>
      </c>
      <c r="M83" t="s">
        <v>47</v>
      </c>
      <c r="N83">
        <v>534307.67874999996</v>
      </c>
      <c r="O83">
        <v>179428.99447999999</v>
      </c>
      <c r="P83">
        <v>3.5006099999999947</v>
      </c>
      <c r="Q83"/>
      <c r="R83"/>
      <c r="S83" t="s">
        <v>124</v>
      </c>
      <c r="T83"/>
      <c r="U83"/>
      <c r="V83"/>
      <c r="W83"/>
      <c r="X83" s="1"/>
      <c r="Y83" s="1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s="3" customFormat="1" x14ac:dyDescent="0.25">
      <c r="A84" s="2"/>
      <c r="B84" s="1"/>
      <c r="C84" s="2"/>
      <c r="D84"/>
      <c r="H84" s="1"/>
      <c r="I84" s="1"/>
      <c r="J84" s="1"/>
      <c r="L84" t="s">
        <v>116</v>
      </c>
      <c r="M84" t="s">
        <v>48</v>
      </c>
      <c r="N84">
        <v>534122.57804000005</v>
      </c>
      <c r="O84">
        <v>179506.64778999999</v>
      </c>
      <c r="P84">
        <v>2.7688799999999958</v>
      </c>
      <c r="Q84"/>
      <c r="R84"/>
      <c r="S84" t="s">
        <v>124</v>
      </c>
      <c r="T84"/>
      <c r="U84"/>
      <c r="V84"/>
      <c r="W84"/>
      <c r="X84" s="1"/>
      <c r="Y84" s="1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s="3" customFormat="1" x14ac:dyDescent="0.25">
      <c r="A85" s="2"/>
      <c r="B85" s="1"/>
      <c r="C85" s="2"/>
      <c r="I85" s="1"/>
      <c r="J85" s="1"/>
      <c r="L85" t="s">
        <v>116</v>
      </c>
      <c r="M85" t="s">
        <v>102</v>
      </c>
      <c r="N85">
        <v>534453.60606000002</v>
      </c>
      <c r="O85">
        <v>179755.77635</v>
      </c>
      <c r="P85">
        <v>5.0747499999999945</v>
      </c>
      <c r="Q85"/>
      <c r="R85"/>
      <c r="S85" t="s">
        <v>124</v>
      </c>
      <c r="T85"/>
      <c r="U85"/>
      <c r="V85"/>
      <c r="W85"/>
      <c r="X85" s="1"/>
      <c r="Y85" s="1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s="3" customFormat="1" x14ac:dyDescent="0.25">
      <c r="A86" s="2"/>
      <c r="B86" s="2"/>
      <c r="C86" s="2"/>
      <c r="I86" s="1"/>
      <c r="J86" s="1"/>
      <c r="L86" t="s">
        <v>116</v>
      </c>
      <c r="M86" s="3" t="s">
        <v>122</v>
      </c>
      <c r="N86" s="3">
        <v>529285.47054000001</v>
      </c>
      <c r="O86" s="3">
        <v>177522.19813</v>
      </c>
      <c r="P86">
        <v>5.339650000000006</v>
      </c>
      <c r="Q86"/>
      <c r="R86"/>
      <c r="S86" t="s">
        <v>124</v>
      </c>
      <c r="T86"/>
      <c r="U86"/>
      <c r="V86"/>
      <c r="W86"/>
      <c r="X86" s="1"/>
      <c r="Y86" s="1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s="3" customFormat="1" x14ac:dyDescent="0.25">
      <c r="A87" s="2"/>
      <c r="B87" s="2"/>
      <c r="C87" s="2"/>
      <c r="H87" s="1"/>
      <c r="I87" s="1"/>
      <c r="J87" s="1"/>
      <c r="L87" t="s">
        <v>116</v>
      </c>
      <c r="M87" s="3" t="s">
        <v>109</v>
      </c>
      <c r="N87" s="3">
        <v>529209.87049</v>
      </c>
      <c r="O87" s="3">
        <v>177596.23115000001</v>
      </c>
      <c r="P87">
        <v>7.2239799999999974</v>
      </c>
      <c r="Q87"/>
      <c r="R87"/>
      <c r="S87" t="s">
        <v>124</v>
      </c>
      <c r="T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s="3" customFormat="1" x14ac:dyDescent="0.25">
      <c r="A88" s="2"/>
      <c r="B88" s="2"/>
      <c r="C88" s="2"/>
      <c r="I88" s="1"/>
      <c r="J88"/>
      <c r="L88" t="s">
        <v>116</v>
      </c>
      <c r="M88" s="3" t="s">
        <v>108</v>
      </c>
      <c r="N88" s="3">
        <v>529320.94689999998</v>
      </c>
      <c r="O88" s="3">
        <v>177605.2893</v>
      </c>
      <c r="P88">
        <v>9.3073600000000027</v>
      </c>
      <c r="Q88"/>
      <c r="R88"/>
      <c r="S88" t="s">
        <v>124</v>
      </c>
      <c r="T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3" customFormat="1" x14ac:dyDescent="0.25">
      <c r="A89" s="2"/>
      <c r="B89" s="2"/>
      <c r="C89" s="2"/>
      <c r="I89" s="1"/>
      <c r="J89" s="1"/>
      <c r="L89" t="s">
        <v>116</v>
      </c>
      <c r="M89" s="3" t="s">
        <v>121</v>
      </c>
      <c r="N89" s="3">
        <v>529196.39089000004</v>
      </c>
      <c r="O89" s="3">
        <v>177618.81778000001</v>
      </c>
      <c r="P89">
        <v>8.195689999999999</v>
      </c>
      <c r="Q89"/>
      <c r="R89"/>
      <c r="S89" t="s">
        <v>124</v>
      </c>
      <c r="T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s="3" customFormat="1" x14ac:dyDescent="0.25">
      <c r="A90" s="2"/>
      <c r="B90" s="2"/>
      <c r="C90"/>
      <c r="I90" s="1"/>
      <c r="J90" s="1"/>
      <c r="L90" t="s">
        <v>116</v>
      </c>
      <c r="M90" t="s">
        <v>52</v>
      </c>
      <c r="N90">
        <v>524165.69805000001</v>
      </c>
      <c r="O90">
        <v>175656.15551000001</v>
      </c>
      <c r="P90">
        <v>9.6140900000000045</v>
      </c>
      <c r="Q90"/>
      <c r="R90"/>
      <c r="S90" t="s">
        <v>124</v>
      </c>
      <c r="T90"/>
      <c r="U90"/>
      <c r="V90"/>
      <c r="W90"/>
      <c r="X90" s="1"/>
      <c r="Y90" s="1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3" customFormat="1" x14ac:dyDescent="0.25">
      <c r="A91" s="2"/>
      <c r="B91" s="2"/>
      <c r="C91" s="2"/>
      <c r="D91"/>
      <c r="E91"/>
      <c r="F91" s="2"/>
      <c r="G91" s="2"/>
      <c r="H91" s="1"/>
      <c r="I91" s="1"/>
      <c r="J91" s="1"/>
      <c r="L91" t="s">
        <v>116</v>
      </c>
      <c r="M91" t="s">
        <v>90</v>
      </c>
      <c r="N91">
        <v>526556.65581000003</v>
      </c>
      <c r="O91">
        <v>177097.93990999999</v>
      </c>
      <c r="P91">
        <v>5.560929999999999</v>
      </c>
      <c r="Q91"/>
      <c r="R91"/>
      <c r="S91" t="s">
        <v>124</v>
      </c>
      <c r="T91"/>
      <c r="U91"/>
      <c r="V91"/>
      <c r="W91"/>
      <c r="X91" s="1"/>
      <c r="Y91" s="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s="3" customFormat="1" x14ac:dyDescent="0.25">
      <c r="A92" s="2"/>
      <c r="B92" s="2"/>
      <c r="C92" s="2"/>
      <c r="D92"/>
      <c r="E92"/>
      <c r="F92" s="2"/>
      <c r="G92" s="2"/>
      <c r="H92" s="1"/>
      <c r="I92" s="1"/>
      <c r="J92" s="1"/>
      <c r="L92" t="s">
        <v>116</v>
      </c>
      <c r="M92" t="s">
        <v>95</v>
      </c>
      <c r="N92">
        <v>527731.18255999999</v>
      </c>
      <c r="O92">
        <v>177478.08986000001</v>
      </c>
      <c r="P92">
        <v>5.2855299999999943</v>
      </c>
      <c r="Q92"/>
      <c r="R92"/>
      <c r="S92" t="s">
        <v>124</v>
      </c>
      <c r="T92"/>
      <c r="U92"/>
      <c r="V92"/>
      <c r="W92"/>
      <c r="X92" s="1"/>
      <c r="Y92" s="1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s="3" customFormat="1" x14ac:dyDescent="0.25">
      <c r="A93" s="2"/>
      <c r="B93" s="2"/>
      <c r="C93" s="2"/>
      <c r="D93"/>
      <c r="J93" s="1"/>
      <c r="L93" t="s">
        <v>116</v>
      </c>
      <c r="M93" t="s">
        <v>94</v>
      </c>
      <c r="N93">
        <v>527772.52694000001</v>
      </c>
      <c r="O93">
        <v>177717.57743999999</v>
      </c>
      <c r="P93">
        <v>4.8435499999999934</v>
      </c>
      <c r="Q93"/>
      <c r="R93"/>
      <c r="S93" t="s">
        <v>124</v>
      </c>
      <c r="T93"/>
      <c r="U93"/>
      <c r="V93"/>
      <c r="W93"/>
      <c r="X93" s="1"/>
      <c r="Y93" s="1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s="3" customFormat="1" x14ac:dyDescent="0.25">
      <c r="A94" s="2"/>
      <c r="B94" s="2"/>
      <c r="C94" s="2"/>
      <c r="D94"/>
      <c r="I94" s="1"/>
      <c r="J94" s="1"/>
      <c r="L94" t="s">
        <v>116</v>
      </c>
      <c r="M94" t="s">
        <v>96</v>
      </c>
      <c r="N94" s="2">
        <v>528830.21678000002</v>
      </c>
      <c r="O94" s="2">
        <v>177929.04496</v>
      </c>
      <c r="P94" s="1">
        <v>5.2270400000000024</v>
      </c>
      <c r="Q94"/>
      <c r="R94"/>
      <c r="S94" t="s">
        <v>124</v>
      </c>
      <c r="T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3" customFormat="1" x14ac:dyDescent="0.25">
      <c r="A95" s="2"/>
      <c r="B95" s="2"/>
      <c r="C95" s="2"/>
      <c r="D95"/>
      <c r="I95" s="1"/>
      <c r="J95" s="1"/>
      <c r="L95" t="s">
        <v>116</v>
      </c>
      <c r="M95" s="2" t="s">
        <v>99</v>
      </c>
      <c r="N95" s="2">
        <v>530348.64979000005</v>
      </c>
      <c r="O95" s="2">
        <v>179903.58463</v>
      </c>
      <c r="P95" s="1">
        <v>4.6837400000000002</v>
      </c>
      <c r="Q95"/>
      <c r="R95"/>
      <c r="S95" t="s">
        <v>124</v>
      </c>
      <c r="T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s="3" customFormat="1" x14ac:dyDescent="0.25">
      <c r="A96" s="2"/>
      <c r="B96" s="2"/>
      <c r="C96" s="2"/>
      <c r="D96"/>
      <c r="E96"/>
      <c r="F96" s="2"/>
      <c r="G96" s="2"/>
      <c r="H96" s="1"/>
      <c r="I96" s="1"/>
      <c r="J96" s="1"/>
      <c r="L96" t="s">
        <v>116</v>
      </c>
      <c r="M96" t="s">
        <v>100</v>
      </c>
      <c r="N96">
        <v>532612.01404000004</v>
      </c>
      <c r="O96">
        <v>180639.22732999999</v>
      </c>
      <c r="P96">
        <v>4.8338700000000046</v>
      </c>
      <c r="Q96"/>
      <c r="R96"/>
      <c r="S96" t="s">
        <v>124</v>
      </c>
      <c r="T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s="3" customFormat="1" x14ac:dyDescent="0.25">
      <c r="A97" s="2"/>
      <c r="B97" s="2"/>
      <c r="C97" s="2"/>
      <c r="D97"/>
      <c r="I97" s="1"/>
      <c r="J97" s="1"/>
      <c r="L97" t="s">
        <v>116</v>
      </c>
      <c r="M97" s="3" t="s">
        <v>101</v>
      </c>
      <c r="N97" s="3">
        <v>533083.93842000002</v>
      </c>
      <c r="O97" s="3">
        <v>180572.65942000001</v>
      </c>
      <c r="P97">
        <v>5.3941499999999962</v>
      </c>
      <c r="Q97"/>
      <c r="R97"/>
      <c r="S97" t="s">
        <v>124</v>
      </c>
      <c r="T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s="3" customFormat="1" x14ac:dyDescent="0.25">
      <c r="A98" s="2"/>
      <c r="B98" s="2"/>
      <c r="C98" s="2"/>
      <c r="D98"/>
      <c r="E98"/>
      <c r="F98" s="2"/>
      <c r="G98" s="2"/>
      <c r="H98" s="1"/>
      <c r="I98" s="1"/>
      <c r="J98" s="1"/>
      <c r="L98" t="s">
        <v>116</v>
      </c>
      <c r="M98" s="3" t="s">
        <v>74</v>
      </c>
      <c r="N98" s="3">
        <v>533744.13173999998</v>
      </c>
      <c r="O98" s="3">
        <v>180360.66365999999</v>
      </c>
      <c r="P98">
        <v>4.7958799999999968</v>
      </c>
      <c r="Q98"/>
      <c r="R98"/>
      <c r="S98" t="s">
        <v>124</v>
      </c>
      <c r="T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s="3" customFormat="1" x14ac:dyDescent="0.25">
      <c r="A99" s="2"/>
      <c r="B99" s="2"/>
      <c r="C99" s="2"/>
      <c r="D99"/>
      <c r="I99" s="1"/>
      <c r="J99" s="2"/>
      <c r="L99" t="s">
        <v>116</v>
      </c>
      <c r="M99" s="3" t="s">
        <v>73</v>
      </c>
      <c r="N99" s="3">
        <v>534569.41848999995</v>
      </c>
      <c r="O99" s="3">
        <v>179750.98894000001</v>
      </c>
      <c r="P99">
        <v>4.8483499999999964</v>
      </c>
      <c r="Q99"/>
      <c r="R99"/>
      <c r="S99" t="s">
        <v>124</v>
      </c>
      <c r="T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s="3" customFormat="1" x14ac:dyDescent="0.25">
      <c r="A100" s="2"/>
      <c r="B100" s="2"/>
      <c r="C100" s="2"/>
      <c r="D100"/>
      <c r="E100"/>
      <c r="F100" s="2"/>
      <c r="G100" s="2"/>
      <c r="H100" s="1"/>
      <c r="I100" s="1"/>
      <c r="J100" s="1"/>
      <c r="L100" t="s">
        <v>116</v>
      </c>
      <c r="M100" t="s">
        <v>1</v>
      </c>
      <c r="N100">
        <v>530207.21469000005</v>
      </c>
      <c r="O100">
        <v>178144.43033999999</v>
      </c>
      <c r="P100">
        <v>10.039879999999997</v>
      </c>
      <c r="Q100"/>
      <c r="R100"/>
      <c r="S100" t="s">
        <v>124</v>
      </c>
      <c r="T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s="3" customFormat="1" x14ac:dyDescent="0.25">
      <c r="A101" s="2"/>
      <c r="B101" s="2"/>
      <c r="C101" s="2"/>
      <c r="D101"/>
      <c r="E101"/>
      <c r="F101" s="2"/>
      <c r="G101" s="2"/>
      <c r="H101" s="1"/>
      <c r="I101" s="1"/>
      <c r="J101" s="1"/>
      <c r="L101" t="s">
        <v>116</v>
      </c>
      <c r="M101" t="s">
        <v>83</v>
      </c>
      <c r="N101">
        <v>530294.02057000005</v>
      </c>
      <c r="O101">
        <v>179235.94729000001</v>
      </c>
      <c r="P101">
        <v>4.6136300000000006</v>
      </c>
      <c r="Q101"/>
      <c r="R101"/>
      <c r="S101" t="s">
        <v>124</v>
      </c>
      <c r="T101"/>
      <c r="U101"/>
      <c r="V101"/>
      <c r="W101"/>
      <c r="X101" s="1"/>
      <c r="Y101" s="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s="3" customFormat="1" x14ac:dyDescent="0.25">
      <c r="A102" s="2"/>
      <c r="B102" s="2"/>
      <c r="C102" s="2"/>
      <c r="D102"/>
      <c r="J102" s="1"/>
      <c r="L102" t="s">
        <v>116</v>
      </c>
      <c r="M102" s="3" t="s">
        <v>70</v>
      </c>
      <c r="N102" s="3">
        <v>532692.06129999994</v>
      </c>
      <c r="O102" s="3">
        <v>180399.52067</v>
      </c>
      <c r="P102">
        <v>4.6188199999999995</v>
      </c>
      <c r="Q102"/>
      <c r="R102"/>
      <c r="S102" t="s">
        <v>124</v>
      </c>
      <c r="T102"/>
      <c r="U102"/>
      <c r="V102"/>
      <c r="W102"/>
      <c r="X102" s="1"/>
      <c r="Y102" s="1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s="3" customFormat="1" x14ac:dyDescent="0.25">
      <c r="A103" s="2"/>
      <c r="B103" s="2"/>
      <c r="C103" s="2"/>
      <c r="D103"/>
      <c r="J103" s="1"/>
      <c r="L103" t="s">
        <v>116</v>
      </c>
      <c r="M103" t="s">
        <v>72</v>
      </c>
      <c r="N103">
        <v>533173.20661999995</v>
      </c>
      <c r="O103">
        <v>180581.57991999999</v>
      </c>
      <c r="P103">
        <v>4.4090999999999951</v>
      </c>
      <c r="Q103"/>
      <c r="R103"/>
      <c r="S103" t="s">
        <v>124</v>
      </c>
      <c r="T103"/>
      <c r="U103"/>
      <c r="V103"/>
      <c r="W103"/>
      <c r="X103" s="1"/>
      <c r="Y103" s="1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s="3" customFormat="1" x14ac:dyDescent="0.25">
      <c r="A104" s="2"/>
      <c r="B104" s="2"/>
      <c r="C104" s="2"/>
      <c r="D104"/>
      <c r="I104" s="1"/>
      <c r="J104" s="1"/>
      <c r="L104" t="s">
        <v>116</v>
      </c>
      <c r="M104" t="s">
        <v>74</v>
      </c>
      <c r="N104">
        <v>533744.12543999997</v>
      </c>
      <c r="O104">
        <v>180360.68436000001</v>
      </c>
      <c r="P104">
        <v>4.7423100000000034</v>
      </c>
      <c r="Q104"/>
      <c r="R104"/>
      <c r="S104" t="s">
        <v>124</v>
      </c>
      <c r="T104"/>
      <c r="U104"/>
      <c r="V104"/>
      <c r="W104"/>
      <c r="X104" s="1"/>
      <c r="Y104" s="1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s="3" customFormat="1" x14ac:dyDescent="0.25">
      <c r="A105" s="2"/>
      <c r="B105" s="2"/>
      <c r="C105" s="2"/>
      <c r="D105"/>
      <c r="I105" s="1"/>
      <c r="J105" s="1"/>
      <c r="L105" t="s">
        <v>116</v>
      </c>
      <c r="M105" t="s">
        <v>73</v>
      </c>
      <c r="N105">
        <v>534569.41391</v>
      </c>
      <c r="O105">
        <v>179751.01449999999</v>
      </c>
      <c r="P105">
        <v>4.8017200000000031</v>
      </c>
      <c r="Q105"/>
      <c r="R105"/>
      <c r="S105" t="s">
        <v>124</v>
      </c>
      <c r="T105"/>
      <c r="U105"/>
      <c r="V105"/>
      <c r="W105"/>
      <c r="X105" s="1"/>
      <c r="Y105" s="1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25">
      <c r="E106" s="3"/>
      <c r="F106" s="3"/>
      <c r="G106" s="3"/>
      <c r="H106" s="3"/>
      <c r="J106" s="1"/>
      <c r="L106" t="s">
        <v>116</v>
      </c>
      <c r="M106" t="s">
        <v>0</v>
      </c>
      <c r="N106">
        <v>529987.95299999998</v>
      </c>
      <c r="O106">
        <v>177837.97</v>
      </c>
      <c r="P106">
        <v>4.4419999999999931</v>
      </c>
      <c r="S106" t="s">
        <v>124</v>
      </c>
      <c r="X106" s="1"/>
      <c r="Y106" s="1"/>
    </row>
    <row r="107" spans="1:58" x14ac:dyDescent="0.25">
      <c r="J107" s="2"/>
      <c r="L107" t="s">
        <v>116</v>
      </c>
      <c r="M107" t="s">
        <v>1</v>
      </c>
      <c r="N107">
        <v>530207.22699999996</v>
      </c>
      <c r="O107">
        <v>178144.43900000001</v>
      </c>
      <c r="P107">
        <v>9.9969999999999999</v>
      </c>
      <c r="S107" t="s">
        <v>124</v>
      </c>
      <c r="X107" s="1"/>
      <c r="Y107" s="1"/>
    </row>
    <row r="108" spans="1:58" x14ac:dyDescent="0.25">
      <c r="J108" s="2"/>
      <c r="L108" t="s">
        <v>116</v>
      </c>
      <c r="M108" t="s">
        <v>44</v>
      </c>
      <c r="N108">
        <v>530347.06700000004</v>
      </c>
      <c r="O108">
        <v>179883.84599999999</v>
      </c>
      <c r="P108">
        <v>4.6110000000000042</v>
      </c>
      <c r="S108" t="s">
        <v>124</v>
      </c>
      <c r="X108" s="1"/>
      <c r="Y108" s="1"/>
    </row>
    <row r="109" spans="1:58" x14ac:dyDescent="0.25">
      <c r="E109" s="3"/>
      <c r="F109" s="3"/>
      <c r="G109" s="3"/>
      <c r="H109" s="3"/>
      <c r="J109" s="1"/>
      <c r="L109" t="s">
        <v>116</v>
      </c>
      <c r="M109" t="s">
        <v>93</v>
      </c>
      <c r="N109">
        <v>526538.46178999997</v>
      </c>
      <c r="O109">
        <v>177071.68559000001</v>
      </c>
      <c r="P109">
        <v>7.8640199999999965</v>
      </c>
      <c r="S109" t="s">
        <v>124</v>
      </c>
    </row>
    <row r="110" spans="1:58" x14ac:dyDescent="0.25">
      <c r="J110" s="1"/>
      <c r="L110" t="s">
        <v>116</v>
      </c>
      <c r="M110" t="s">
        <v>92</v>
      </c>
      <c r="N110">
        <v>526498.90745000006</v>
      </c>
      <c r="O110">
        <v>177082.17502</v>
      </c>
      <c r="P110">
        <v>7.3263299999999987</v>
      </c>
      <c r="S110" t="s">
        <v>124</v>
      </c>
    </row>
    <row r="111" spans="1:58" x14ac:dyDescent="0.25">
      <c r="J111" s="2"/>
      <c r="L111" t="s">
        <v>116</v>
      </c>
      <c r="M111" t="s">
        <v>91</v>
      </c>
      <c r="N111">
        <v>526528.41061999998</v>
      </c>
      <c r="O111">
        <v>177135.75268999999</v>
      </c>
      <c r="P111">
        <v>7.5731399999999951</v>
      </c>
      <c r="S111" t="s">
        <v>124</v>
      </c>
    </row>
    <row r="112" spans="1:58" x14ac:dyDescent="0.25">
      <c r="J112"/>
    </row>
    <row r="113" spans="3:10" x14ac:dyDescent="0.25">
      <c r="J113"/>
    </row>
    <row r="114" spans="3:10" x14ac:dyDescent="0.25">
      <c r="J114" s="1"/>
    </row>
    <row r="116" spans="3:10" x14ac:dyDescent="0.25">
      <c r="E116" s="3"/>
      <c r="F116" s="3"/>
      <c r="G116" s="3"/>
      <c r="H116" s="3"/>
      <c r="J116" s="1"/>
    </row>
    <row r="117" spans="3:10" x14ac:dyDescent="0.25">
      <c r="E117" s="2"/>
      <c r="F117" s="3"/>
      <c r="G117" s="3"/>
    </row>
    <row r="118" spans="3:10" x14ac:dyDescent="0.25">
      <c r="C118"/>
      <c r="E118" s="2"/>
      <c r="H118" s="3"/>
      <c r="J118" s="1"/>
    </row>
    <row r="119" spans="3:10" x14ac:dyDescent="0.25">
      <c r="E119" s="2"/>
      <c r="J119" s="1"/>
    </row>
    <row r="120" spans="3:10" x14ac:dyDescent="0.25">
      <c r="E120" s="3"/>
      <c r="F120" s="3"/>
      <c r="G120" s="3"/>
      <c r="H120" s="3"/>
      <c r="J120" s="1"/>
    </row>
  </sheetData>
  <sortState xmlns:xlrd2="http://schemas.microsoft.com/office/spreadsheetml/2017/richdata2" ref="E78:H113">
    <sortCondition ref="E78"/>
  </sortState>
  <mergeCells count="40">
    <mergeCell ref="M53:P53"/>
    <mergeCell ref="AE6:AI6"/>
    <mergeCell ref="AK6:AM6"/>
    <mergeCell ref="AO6:AS6"/>
    <mergeCell ref="AU6:AW6"/>
    <mergeCell ref="AA6:AC6"/>
    <mergeCell ref="A6:C6"/>
    <mergeCell ref="E6:H6"/>
    <mergeCell ref="J6:K6"/>
    <mergeCell ref="M6:S6"/>
    <mergeCell ref="U6:Y6"/>
    <mergeCell ref="X3:Y3"/>
    <mergeCell ref="AB3:AC3"/>
    <mergeCell ref="A4:B4"/>
    <mergeCell ref="C4:E4"/>
    <mergeCell ref="F4:G4"/>
    <mergeCell ref="H4:K4"/>
    <mergeCell ref="N4:O4"/>
    <mergeCell ref="U4:W4"/>
    <mergeCell ref="X4:Y4"/>
    <mergeCell ref="AB4:AC4"/>
    <mergeCell ref="A3:B3"/>
    <mergeCell ref="C3:E3"/>
    <mergeCell ref="F3:G3"/>
    <mergeCell ref="H3:K3"/>
    <mergeCell ref="N3:O3"/>
    <mergeCell ref="U3:W3"/>
    <mergeCell ref="AB1:AC1"/>
    <mergeCell ref="C2:E2"/>
    <mergeCell ref="H2:K2"/>
    <mergeCell ref="N2:O2"/>
    <mergeCell ref="U2:W2"/>
    <mergeCell ref="X2:Y2"/>
    <mergeCell ref="AB2:AC2"/>
    <mergeCell ref="X1:Y1"/>
    <mergeCell ref="A1:B1"/>
    <mergeCell ref="F1:G1"/>
    <mergeCell ref="H1:K1"/>
    <mergeCell ref="M1:O1"/>
    <mergeCell ref="U1:W1"/>
  </mergeCells>
  <pageMargins left="0.7" right="0.7" top="0.75" bottom="0.75" header="0.3" footer="0.3"/>
  <pageSetup paperSize="8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EB5D-1E85-4DBA-8418-2E46AAA3C45E}">
  <sheetPr>
    <pageSetUpPr fitToPage="1"/>
  </sheetPr>
  <dimension ref="A1:AL128"/>
  <sheetViews>
    <sheetView topLeftCell="A40" zoomScale="85" zoomScaleNormal="85" workbookViewId="0">
      <selection activeCell="AA9" sqref="AA9:AC56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9.1796875" bestFit="1" customWidth="1"/>
    <col min="25" max="25" width="11.90625" bestFit="1" customWidth="1"/>
    <col min="26" max="26" width="1.453125" customWidth="1"/>
    <col min="27" max="27" width="5.08984375" customWidth="1"/>
    <col min="28" max="28" width="5.36328125" customWidth="1"/>
    <col min="29" max="29" width="5" customWidth="1"/>
    <col min="31" max="31" width="48.90625" bestFit="1" customWidth="1"/>
    <col min="32" max="32" width="37.90625" bestFit="1" customWidth="1"/>
  </cols>
  <sheetData>
    <row r="1" spans="1:37" ht="15.6" x14ac:dyDescent="0.3">
      <c r="A1" s="167" t="s">
        <v>2</v>
      </c>
      <c r="B1" s="167"/>
      <c r="F1" s="167" t="s">
        <v>3</v>
      </c>
      <c r="G1" s="167"/>
      <c r="H1" s="166"/>
      <c r="I1" s="166"/>
      <c r="J1" s="166"/>
      <c r="K1" s="166"/>
      <c r="M1" s="160" t="s">
        <v>30</v>
      </c>
      <c r="N1" s="160"/>
      <c r="O1" s="160"/>
      <c r="U1" s="161" t="s">
        <v>26</v>
      </c>
      <c r="V1" s="162"/>
      <c r="W1" s="163"/>
      <c r="X1" s="175">
        <f>AVERAGE(X2:Y4)</f>
        <v>0.99980633333333335</v>
      </c>
      <c r="Y1" s="172"/>
      <c r="AA1" s="25">
        <f>(1000-(X1*1000))*1000</f>
        <v>193.66666666667243</v>
      </c>
      <c r="AB1" s="173" t="s">
        <v>82</v>
      </c>
      <c r="AC1" s="174"/>
      <c r="AE1" t="s">
        <v>105</v>
      </c>
    </row>
    <row r="2" spans="1:37" x14ac:dyDescent="0.25">
      <c r="A2" s="4" t="s">
        <v>31</v>
      </c>
      <c r="B2" s="5"/>
      <c r="C2" s="166" t="s">
        <v>4</v>
      </c>
      <c r="D2" s="166"/>
      <c r="E2" s="166"/>
      <c r="F2" s="4" t="s">
        <v>31</v>
      </c>
      <c r="G2" s="5"/>
      <c r="H2" s="166" t="s">
        <v>4</v>
      </c>
      <c r="I2" s="166"/>
      <c r="J2" s="166"/>
      <c r="K2" s="166"/>
      <c r="M2" s="14" t="s">
        <v>17</v>
      </c>
      <c r="N2" s="160" t="s">
        <v>18</v>
      </c>
      <c r="O2" s="160"/>
      <c r="U2" s="161" t="s">
        <v>27</v>
      </c>
      <c r="V2" s="162"/>
      <c r="W2" s="163"/>
      <c r="X2" s="175">
        <v>0.99978999999999996</v>
      </c>
      <c r="Y2" s="176"/>
      <c r="AA2" s="25">
        <f>(1000-(X2*1000))*1000</f>
        <v>210.00000000003638</v>
      </c>
      <c r="AB2" s="173" t="s">
        <v>82</v>
      </c>
      <c r="AC2" s="174"/>
      <c r="AE2" t="s">
        <v>106</v>
      </c>
    </row>
    <row r="3" spans="1:37" x14ac:dyDescent="0.25">
      <c r="A3" s="157" t="s">
        <v>5</v>
      </c>
      <c r="B3" s="158"/>
      <c r="C3" s="159" t="s">
        <v>85</v>
      </c>
      <c r="D3" s="159"/>
      <c r="E3" s="159"/>
      <c r="F3" s="157" t="s">
        <v>5</v>
      </c>
      <c r="G3" s="158"/>
      <c r="H3" s="159" t="s">
        <v>6</v>
      </c>
      <c r="I3" s="159"/>
      <c r="J3" s="159"/>
      <c r="K3" s="159"/>
      <c r="M3" s="15" t="s">
        <v>19</v>
      </c>
      <c r="N3" s="160" t="s">
        <v>20</v>
      </c>
      <c r="O3" s="160"/>
      <c r="U3" s="161" t="s">
        <v>28</v>
      </c>
      <c r="V3" s="162"/>
      <c r="W3" s="163"/>
      <c r="X3" s="171">
        <v>0.99980599999999997</v>
      </c>
      <c r="Y3" s="172"/>
      <c r="AA3" s="25">
        <f>(1000-(X3*1000))*1000</f>
        <v>194.00000000007367</v>
      </c>
      <c r="AB3" s="173" t="s">
        <v>82</v>
      </c>
      <c r="AC3" s="174"/>
    </row>
    <row r="4" spans="1:37" x14ac:dyDescent="0.25">
      <c r="A4" s="157" t="s">
        <v>84</v>
      </c>
      <c r="B4" s="158"/>
      <c r="C4" s="159" t="s">
        <v>7</v>
      </c>
      <c r="D4" s="159"/>
      <c r="E4" s="159"/>
      <c r="F4" s="157" t="s">
        <v>84</v>
      </c>
      <c r="G4" s="158"/>
      <c r="H4" s="159" t="s">
        <v>7</v>
      </c>
      <c r="I4" s="159"/>
      <c r="J4" s="159"/>
      <c r="K4" s="159"/>
      <c r="M4" s="15" t="s">
        <v>21</v>
      </c>
      <c r="N4" s="160" t="s">
        <v>22</v>
      </c>
      <c r="O4" s="160"/>
      <c r="U4" s="161" t="s">
        <v>29</v>
      </c>
      <c r="V4" s="162"/>
      <c r="W4" s="163"/>
      <c r="X4" s="175">
        <v>0.99982300000000002</v>
      </c>
      <c r="Y4" s="176"/>
      <c r="AA4" s="25">
        <f>(1000-(X4*1000))*1000</f>
        <v>177.00000000002092</v>
      </c>
      <c r="AB4" s="173" t="s">
        <v>82</v>
      </c>
      <c r="AC4" s="174"/>
    </row>
    <row r="5" spans="1:37" x14ac:dyDescent="0.25">
      <c r="J5" s="6"/>
      <c r="U5" t="s">
        <v>38</v>
      </c>
    </row>
    <row r="6" spans="1:37" ht="15.6" x14ac:dyDescent="0.3">
      <c r="A6" s="142" t="s">
        <v>8</v>
      </c>
      <c r="B6" s="142"/>
      <c r="C6" s="142"/>
      <c r="D6" s="3"/>
      <c r="E6" s="142" t="s">
        <v>9</v>
      </c>
      <c r="F6" s="142"/>
      <c r="G6" s="142"/>
      <c r="H6" s="142"/>
      <c r="I6" s="3"/>
      <c r="J6" s="142" t="s">
        <v>10</v>
      </c>
      <c r="K6" s="142"/>
      <c r="L6" s="3"/>
      <c r="M6" s="149" t="s">
        <v>104</v>
      </c>
      <c r="N6" s="150"/>
      <c r="O6" s="150"/>
      <c r="P6" s="150"/>
      <c r="Q6" s="150"/>
      <c r="R6" s="150"/>
      <c r="S6" s="151"/>
      <c r="T6" s="3"/>
      <c r="U6" s="141" t="s">
        <v>89</v>
      </c>
      <c r="V6" s="141"/>
      <c r="W6" s="141"/>
      <c r="X6" s="141"/>
      <c r="Y6" s="141"/>
      <c r="Z6" s="3"/>
      <c r="AA6" s="141" t="s">
        <v>10</v>
      </c>
      <c r="AB6" s="141"/>
      <c r="AC6" s="141"/>
      <c r="AE6" t="s">
        <v>86</v>
      </c>
      <c r="AF6" t="s">
        <v>86</v>
      </c>
    </row>
    <row r="7" spans="1:3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E7" s="31" t="s">
        <v>87</v>
      </c>
      <c r="AF7" s="31" t="s">
        <v>88</v>
      </c>
    </row>
    <row r="8" spans="1:37" ht="15.6" x14ac:dyDescent="0.3">
      <c r="A8" s="3" t="s">
        <v>53</v>
      </c>
      <c r="B8" s="6">
        <v>529988.75670000003</v>
      </c>
      <c r="C8" s="6">
        <v>177858.51420000001</v>
      </c>
      <c r="D8" s="3"/>
      <c r="E8" s="3" t="s">
        <v>53</v>
      </c>
      <c r="F8" s="3">
        <v>529988.75668999995</v>
      </c>
      <c r="G8" s="3">
        <v>177858.51420000001</v>
      </c>
      <c r="H8" s="3">
        <v>4.80891</v>
      </c>
      <c r="I8" s="3"/>
      <c r="J8" s="30">
        <f>(B8-F8)*1000</f>
        <v>1.0000076144933701E-2</v>
      </c>
      <c r="K8" s="30">
        <f>(C8-G8)*1000</f>
        <v>0</v>
      </c>
      <c r="L8" s="9"/>
      <c r="M8" s="18" t="str">
        <f t="shared" ref="M8:M58" si="0">A8</f>
        <v>AE100</v>
      </c>
      <c r="N8" s="19">
        <f>B8</f>
        <v>529988.75670000003</v>
      </c>
      <c r="O8" s="19">
        <f>C8</f>
        <v>177858.51420000001</v>
      </c>
      <c r="P8" s="19">
        <f>H8+100</f>
        <v>104.80891</v>
      </c>
      <c r="Q8" s="22"/>
      <c r="R8" s="21" t="s">
        <v>25</v>
      </c>
      <c r="S8" s="2" t="s">
        <v>24</v>
      </c>
      <c r="T8" s="9"/>
      <c r="U8" s="55" t="s">
        <v>53</v>
      </c>
      <c r="V8" s="3">
        <v>529988.75668999995</v>
      </c>
      <c r="W8" s="3">
        <v>177858.51420000001</v>
      </c>
      <c r="X8" s="3">
        <v>104.80891</v>
      </c>
      <c r="Y8" s="3"/>
      <c r="Z8" s="3"/>
      <c r="AA8" s="56">
        <f t="shared" ref="AA8:AC9" si="1">(N8-V8)*1000</f>
        <v>1.0000076144933701E-2</v>
      </c>
      <c r="AB8" s="56">
        <f t="shared" si="1"/>
        <v>0</v>
      </c>
      <c r="AC8" s="56">
        <f t="shared" si="1"/>
        <v>0</v>
      </c>
      <c r="AE8" t="str">
        <f>"C "&amp;M8&amp;" "&amp;N8&amp;" "&amp;O8&amp;" "&amp;P8&amp;" * * *"</f>
        <v>C AE100 529988.7567 177858.5142 104.80891 * * *</v>
      </c>
      <c r="AF8" t="str">
        <f>"C "&amp;M8&amp;" "&amp;N8&amp;" "&amp;O8&amp;" * *"</f>
        <v>C AE100 529988.7567 177858.5142 * *</v>
      </c>
      <c r="AJ8" s="1"/>
      <c r="AK8" s="1"/>
    </row>
    <row r="9" spans="1:37" x14ac:dyDescent="0.25">
      <c r="A9" t="s">
        <v>49</v>
      </c>
      <c r="B9" s="2">
        <v>530433.57088999997</v>
      </c>
      <c r="C9" s="2">
        <v>178544.66232999999</v>
      </c>
      <c r="E9" t="s">
        <v>49</v>
      </c>
      <c r="F9" s="2">
        <v>530433.57085999998</v>
      </c>
      <c r="G9" s="2">
        <v>178544.66214999999</v>
      </c>
      <c r="H9" s="2">
        <v>4.7057599999999997</v>
      </c>
      <c r="J9" s="30">
        <f>(B9-F9)*1000</f>
        <v>2.9999995604157448E-2</v>
      </c>
      <c r="K9" s="30">
        <f>(C9-G9)*1000</f>
        <v>0.18000000272877514</v>
      </c>
      <c r="M9" s="18" t="str">
        <f t="shared" si="0"/>
        <v>AL1001</v>
      </c>
      <c r="N9" s="19">
        <f t="shared" ref="N9:N53" si="2">B9</f>
        <v>530433.57088999997</v>
      </c>
      <c r="O9" s="19">
        <f t="shared" ref="O9:O53" si="3">C9</f>
        <v>178544.66232999999</v>
      </c>
      <c r="P9" s="19">
        <f>H9+100</f>
        <v>104.70576</v>
      </c>
      <c r="Q9" s="2"/>
      <c r="R9" s="21" t="s">
        <v>25</v>
      </c>
      <c r="S9" s="2" t="s">
        <v>24</v>
      </c>
      <c r="U9" t="s">
        <v>49</v>
      </c>
      <c r="V9" s="2">
        <v>530433.58291999996</v>
      </c>
      <c r="W9" s="2">
        <v>178544.65448</v>
      </c>
      <c r="X9" s="2">
        <v>104.69638999999999</v>
      </c>
      <c r="Y9" t="s">
        <v>78</v>
      </c>
      <c r="AA9" s="30">
        <f t="shared" si="1"/>
        <v>-12.029999983496964</v>
      </c>
      <c r="AB9" s="30">
        <f t="shared" si="1"/>
        <v>7.8499999945051968</v>
      </c>
      <c r="AC9" s="30">
        <f t="shared" si="1"/>
        <v>9.3700000000040973</v>
      </c>
      <c r="AE9" t="str">
        <f t="shared" ref="AE9:AE56" si="4">"C "&amp;M9&amp;" "&amp;N9&amp;" "&amp;O9&amp;" "&amp;P9&amp;" * * *"</f>
        <v>C AL1001 530433.57089 178544.66233 104.70576 * * *</v>
      </c>
      <c r="AF9" t="str">
        <f t="shared" ref="AF9:AF56" si="5">"C "&amp;M9&amp;" "&amp;N9&amp;" "&amp;O9&amp;" * *"</f>
        <v>C AL1001 530433.57089 178544.66233 * *</v>
      </c>
      <c r="AI9" s="2"/>
      <c r="AJ9" s="1"/>
      <c r="AK9" s="1"/>
    </row>
    <row r="10" spans="1:37" x14ac:dyDescent="0.25">
      <c r="A10"/>
      <c r="J10" s="30"/>
      <c r="K10" s="30"/>
      <c r="M10" s="18"/>
      <c r="N10" s="19"/>
      <c r="O10" s="19"/>
      <c r="P10" s="19"/>
      <c r="Q10" s="2"/>
      <c r="R10" s="21"/>
      <c r="S10" s="2"/>
      <c r="U10" s="32" t="s">
        <v>46</v>
      </c>
      <c r="V10" s="33">
        <v>531627.19999999995</v>
      </c>
      <c r="W10" s="33">
        <v>180553.41899999999</v>
      </c>
      <c r="X10" s="33">
        <v>109.449</v>
      </c>
      <c r="Y10" s="34" t="s">
        <v>79</v>
      </c>
      <c r="AA10" s="30"/>
      <c r="AB10" s="30"/>
      <c r="AC10" s="30"/>
      <c r="AE10" t="str">
        <f t="shared" si="4"/>
        <v>C     * * *</v>
      </c>
      <c r="AF10" t="str">
        <f t="shared" si="5"/>
        <v>C    * *</v>
      </c>
      <c r="AG10" s="20"/>
      <c r="AH10" s="20"/>
      <c r="AJ10" s="1"/>
      <c r="AK10" s="1"/>
    </row>
    <row r="11" spans="1:37" x14ac:dyDescent="0.25">
      <c r="E11" s="2"/>
      <c r="J11" s="30"/>
      <c r="K11" s="30"/>
      <c r="M11" s="18"/>
      <c r="N11" s="19"/>
      <c r="O11" s="19"/>
      <c r="P11" s="19"/>
      <c r="Q11" s="2"/>
      <c r="R11" s="21"/>
      <c r="S11" s="2"/>
      <c r="U11" t="s">
        <v>71</v>
      </c>
      <c r="V11" s="2">
        <v>531864.58340999996</v>
      </c>
      <c r="W11" s="2">
        <v>180810.92099000001</v>
      </c>
      <c r="X11" s="2">
        <v>104.71171</v>
      </c>
      <c r="AA11" s="30"/>
      <c r="AB11" s="30"/>
      <c r="AC11" s="30"/>
      <c r="AE11" t="str">
        <f t="shared" si="4"/>
        <v>C     * * *</v>
      </c>
      <c r="AF11" t="str">
        <f t="shared" si="5"/>
        <v>C    * *</v>
      </c>
      <c r="AJ11" s="1"/>
      <c r="AK11" s="1"/>
    </row>
    <row r="12" spans="1:37" x14ac:dyDescent="0.25">
      <c r="E12" s="2"/>
      <c r="J12" s="30"/>
      <c r="K12" s="30"/>
      <c r="M12" s="18"/>
      <c r="N12" s="19"/>
      <c r="O12" s="19"/>
      <c r="P12" s="19"/>
      <c r="Q12" s="2"/>
      <c r="R12" s="21"/>
      <c r="S12" s="2"/>
      <c r="U12" s="32" t="s">
        <v>43</v>
      </c>
      <c r="V12" s="33">
        <v>528418.33900000004</v>
      </c>
      <c r="W12" s="33">
        <v>177885.103</v>
      </c>
      <c r="X12" s="33">
        <v>106.111</v>
      </c>
      <c r="Y12" s="34" t="s">
        <v>79</v>
      </c>
      <c r="AA12" s="30"/>
      <c r="AB12" s="30"/>
      <c r="AC12" s="30"/>
      <c r="AE12" t="str">
        <f t="shared" si="4"/>
        <v>C     * * *</v>
      </c>
      <c r="AF12" t="str">
        <f t="shared" si="5"/>
        <v>C    * *</v>
      </c>
      <c r="AG12" s="20"/>
      <c r="AH12" s="20"/>
      <c r="AJ12" s="1"/>
      <c r="AK12" s="1"/>
    </row>
    <row r="13" spans="1:37" x14ac:dyDescent="0.25">
      <c r="E13" s="2"/>
      <c r="H13" s="2"/>
      <c r="J13" s="30"/>
      <c r="K13" s="30"/>
      <c r="M13" s="18"/>
      <c r="N13" s="19"/>
      <c r="O13" s="19"/>
      <c r="P13" s="19"/>
      <c r="Q13" s="2"/>
      <c r="R13" s="21"/>
      <c r="S13" s="2"/>
      <c r="U13" s="32" t="s">
        <v>42</v>
      </c>
      <c r="V13" s="33">
        <v>528258.13800000004</v>
      </c>
      <c r="W13" s="33">
        <v>177841.37400000001</v>
      </c>
      <c r="X13" s="33">
        <v>104.833</v>
      </c>
      <c r="Y13" s="34" t="s">
        <v>79</v>
      </c>
      <c r="AA13" s="30"/>
      <c r="AB13" s="30"/>
      <c r="AC13" s="30"/>
      <c r="AE13" t="str">
        <f t="shared" si="4"/>
        <v>C     * * *</v>
      </c>
      <c r="AF13" t="str">
        <f t="shared" si="5"/>
        <v>C    * *</v>
      </c>
      <c r="AJ13" s="1"/>
      <c r="AK13" s="1"/>
    </row>
    <row r="14" spans="1:37" x14ac:dyDescent="0.25">
      <c r="E14" s="2"/>
      <c r="H14" s="2"/>
      <c r="J14" s="30"/>
      <c r="K14" s="30"/>
      <c r="M14" s="18"/>
      <c r="N14" s="19"/>
      <c r="O14" s="19"/>
      <c r="P14" s="19"/>
      <c r="Q14" s="2"/>
      <c r="R14" s="21"/>
      <c r="S14" s="2"/>
      <c r="U14" t="s">
        <v>55</v>
      </c>
      <c r="V14" s="2">
        <v>528645.68449999997</v>
      </c>
      <c r="W14" s="2">
        <v>177695.43432999999</v>
      </c>
      <c r="X14" s="2">
        <v>104.97790999999999</v>
      </c>
      <c r="AA14" s="30"/>
      <c r="AB14" s="30"/>
      <c r="AC14" s="30"/>
      <c r="AE14" t="str">
        <f t="shared" si="4"/>
        <v>C     * * *</v>
      </c>
      <c r="AF14" t="str">
        <f t="shared" si="5"/>
        <v>C    * *</v>
      </c>
      <c r="AJ14" s="1"/>
      <c r="AK14" s="1"/>
    </row>
    <row r="15" spans="1:37" x14ac:dyDescent="0.25">
      <c r="E15" s="2"/>
      <c r="H15" s="2"/>
      <c r="J15" s="30"/>
      <c r="K15" s="30"/>
      <c r="M15" s="18"/>
      <c r="N15" s="19"/>
      <c r="O15" s="19"/>
      <c r="P15" s="19"/>
      <c r="Q15" s="2"/>
      <c r="R15" s="21"/>
      <c r="S15" s="2"/>
      <c r="U15" t="s">
        <v>57</v>
      </c>
      <c r="V15" s="2">
        <v>527682.85273000004</v>
      </c>
      <c r="W15" s="2">
        <v>177466.34174</v>
      </c>
      <c r="X15" s="2">
        <v>105.24234</v>
      </c>
      <c r="AA15" s="30"/>
      <c r="AB15" s="30"/>
      <c r="AC15" s="30"/>
      <c r="AE15" t="str">
        <f t="shared" si="4"/>
        <v>C     * * *</v>
      </c>
      <c r="AF15" t="str">
        <f t="shared" si="5"/>
        <v>C    * *</v>
      </c>
      <c r="AJ15" s="1"/>
      <c r="AK15" s="1"/>
    </row>
    <row r="16" spans="1:37" x14ac:dyDescent="0.25">
      <c r="A16"/>
      <c r="H16" s="2"/>
      <c r="J16" s="30"/>
      <c r="K16" s="30"/>
      <c r="M16" s="18"/>
      <c r="N16" s="19"/>
      <c r="O16" s="19"/>
      <c r="P16" s="19"/>
      <c r="Q16" s="2"/>
      <c r="R16" s="21"/>
      <c r="S16" s="2"/>
      <c r="U16" t="s">
        <v>41</v>
      </c>
      <c r="V16" s="2">
        <v>528103.37138999999</v>
      </c>
      <c r="W16" s="2">
        <v>177797.65865</v>
      </c>
      <c r="X16" s="2">
        <v>104.89285</v>
      </c>
      <c r="AA16" s="30"/>
      <c r="AB16" s="30"/>
      <c r="AC16" s="30"/>
      <c r="AE16" t="str">
        <f t="shared" si="4"/>
        <v>C     * * *</v>
      </c>
      <c r="AF16" t="str">
        <f t="shared" si="5"/>
        <v>C    * *</v>
      </c>
      <c r="AJ16" s="1"/>
      <c r="AK16" s="1"/>
    </row>
    <row r="17" spans="1:37" x14ac:dyDescent="0.25">
      <c r="A17" t="s">
        <v>58</v>
      </c>
      <c r="B17" s="2">
        <v>526933.92757000006</v>
      </c>
      <c r="C17" s="2">
        <v>177472.84572000001</v>
      </c>
      <c r="E17" t="s">
        <v>58</v>
      </c>
      <c r="F17" s="2">
        <v>526933.92847000004</v>
      </c>
      <c r="G17" s="2">
        <v>177472.84576</v>
      </c>
      <c r="H17" s="1">
        <v>7.6084100000000001</v>
      </c>
      <c r="J17" s="30">
        <f>(B17-F17)*1000</f>
        <v>-0.89999998454004526</v>
      </c>
      <c r="K17" s="30">
        <f>(C17-G17)*1000</f>
        <v>-3.9999984437599778E-2</v>
      </c>
      <c r="M17" s="18" t="str">
        <f t="shared" si="0"/>
        <v>CR100</v>
      </c>
      <c r="N17" s="19">
        <f t="shared" si="2"/>
        <v>526933.92757000006</v>
      </c>
      <c r="O17" s="19">
        <f t="shared" si="3"/>
        <v>177472.84572000001</v>
      </c>
      <c r="P17" s="19">
        <f>H17+100</f>
        <v>107.60841000000001</v>
      </c>
      <c r="Q17" s="2"/>
      <c r="R17" s="21" t="s">
        <v>25</v>
      </c>
      <c r="S17" s="2" t="s">
        <v>24</v>
      </c>
      <c r="U17" t="s">
        <v>58</v>
      </c>
      <c r="V17" s="2">
        <v>526933.93214000005</v>
      </c>
      <c r="W17" s="2">
        <v>177472.84353000001</v>
      </c>
      <c r="X17" s="2">
        <v>107.61484</v>
      </c>
      <c r="AA17" s="30">
        <f>(N17-V17)*1000</f>
        <v>-4.5699999900534749</v>
      </c>
      <c r="AB17" s="30">
        <f>(O17-W17)*1000</f>
        <v>2.1899999992456287</v>
      </c>
      <c r="AC17" s="30">
        <f>(P17-X17)*1000</f>
        <v>-6.4299999999946067</v>
      </c>
      <c r="AE17" t="str">
        <f t="shared" si="4"/>
        <v>C CR100 526933.92757 177472.84572 107.60841 * * *</v>
      </c>
      <c r="AF17" t="str">
        <f t="shared" si="5"/>
        <v>C CR100 526933.92757 177472.84572 * *</v>
      </c>
      <c r="AJ17" s="1"/>
      <c r="AK17" s="1"/>
    </row>
    <row r="18" spans="1:37" x14ac:dyDescent="0.25">
      <c r="A18"/>
      <c r="H18" s="2"/>
      <c r="J18" s="30"/>
      <c r="K18" s="30"/>
      <c r="M18" s="18"/>
      <c r="N18" s="19"/>
      <c r="O18" s="19"/>
      <c r="P18" s="19"/>
      <c r="Q18" s="2"/>
      <c r="R18" s="21"/>
      <c r="S18" s="2"/>
      <c r="U18" t="s">
        <v>59</v>
      </c>
      <c r="V18" s="2">
        <v>526581.95088000002</v>
      </c>
      <c r="W18" s="2">
        <v>177256.73452999999</v>
      </c>
      <c r="X18" s="2">
        <v>104.73908</v>
      </c>
      <c r="AA18" s="30"/>
      <c r="AB18" s="30"/>
      <c r="AC18" s="30"/>
      <c r="AE18" t="str">
        <f t="shared" si="4"/>
        <v>C     * * *</v>
      </c>
      <c r="AF18" t="str">
        <f t="shared" si="5"/>
        <v>C    * *</v>
      </c>
      <c r="AJ18" s="1"/>
      <c r="AK18" s="1"/>
    </row>
    <row r="19" spans="1:37" x14ac:dyDescent="0.25">
      <c r="A19"/>
      <c r="H19" s="2"/>
      <c r="J19" s="30"/>
      <c r="K19" s="30"/>
      <c r="M19" s="18"/>
      <c r="N19" s="19"/>
      <c r="O19" s="19"/>
      <c r="P19" s="19"/>
      <c r="Q19" s="2"/>
      <c r="R19" s="21"/>
      <c r="S19" s="2"/>
      <c r="U19" t="s">
        <v>61</v>
      </c>
      <c r="V19" s="2">
        <v>526579.58123000001</v>
      </c>
      <c r="W19" s="2">
        <v>177106.06028000001</v>
      </c>
      <c r="X19" s="2">
        <v>105.52905</v>
      </c>
      <c r="AA19" s="30"/>
      <c r="AB19" s="30"/>
      <c r="AC19" s="30"/>
      <c r="AE19" t="str">
        <f t="shared" si="4"/>
        <v>C     * * *</v>
      </c>
      <c r="AF19" t="str">
        <f t="shared" si="5"/>
        <v>C    * *</v>
      </c>
      <c r="AG19" s="20"/>
      <c r="AH19" s="20"/>
      <c r="AJ19" s="1"/>
      <c r="AK19" s="1"/>
    </row>
    <row r="20" spans="1:37" x14ac:dyDescent="0.25">
      <c r="A20" t="s">
        <v>50</v>
      </c>
      <c r="B20" s="2">
        <v>524935.09808999998</v>
      </c>
      <c r="C20" s="2">
        <v>175320.27762000001</v>
      </c>
      <c r="E20" t="s">
        <v>50</v>
      </c>
      <c r="F20" s="2">
        <v>524935.10135000001</v>
      </c>
      <c r="G20" s="2">
        <v>175320.27801000001</v>
      </c>
      <c r="H20" s="1">
        <v>4.8573199999999996</v>
      </c>
      <c r="J20" s="30">
        <f>(B20-F20)*1000</f>
        <v>-3.2600000267848372</v>
      </c>
      <c r="K20" s="30">
        <f>(C20-G20)*1000</f>
        <v>-0.39000000106170774</v>
      </c>
      <c r="M20" s="18" t="str">
        <f t="shared" si="0"/>
        <v>CRNL01</v>
      </c>
      <c r="N20" s="19">
        <f t="shared" si="2"/>
        <v>524935.09808999998</v>
      </c>
      <c r="O20" s="19">
        <f t="shared" si="3"/>
        <v>175320.27762000001</v>
      </c>
      <c r="P20" s="19">
        <f>H20+100</f>
        <v>104.85732</v>
      </c>
      <c r="Q20" s="2"/>
      <c r="R20" s="21" t="s">
        <v>25</v>
      </c>
      <c r="S20" s="2" t="s">
        <v>24</v>
      </c>
      <c r="U20" s="32" t="s">
        <v>50</v>
      </c>
      <c r="V20" s="33">
        <v>524935.09100000001</v>
      </c>
      <c r="W20" s="33">
        <v>175320.27600000001</v>
      </c>
      <c r="X20" s="33"/>
      <c r="Y20" s="35" t="s">
        <v>77</v>
      </c>
      <c r="AA20" s="30">
        <f>(N20-V20)*1000</f>
        <v>7.089999970048666</v>
      </c>
      <c r="AB20" s="30">
        <f>(O20-W20)*1000</f>
        <v>1.6199999954551458</v>
      </c>
      <c r="AC20" s="30"/>
      <c r="AE20" t="str">
        <f t="shared" si="4"/>
        <v>C CRNL01 524935.09809 175320.27762 104.85732 * * *</v>
      </c>
      <c r="AF20" t="str">
        <f t="shared" si="5"/>
        <v>C CRNL01 524935.09809 175320.27762 * *</v>
      </c>
      <c r="AJ20" s="1"/>
      <c r="AK20" s="1"/>
    </row>
    <row r="21" spans="1:37" x14ac:dyDescent="0.25">
      <c r="A21" t="s">
        <v>51</v>
      </c>
      <c r="B21" s="2">
        <v>525332.71417000005</v>
      </c>
      <c r="C21" s="2">
        <v>175542.36799999999</v>
      </c>
      <c r="E21" t="s">
        <v>51</v>
      </c>
      <c r="F21" s="2">
        <v>525332.71721999999</v>
      </c>
      <c r="G21" s="2">
        <v>175542.36799999999</v>
      </c>
      <c r="H21" s="1">
        <v>5.1564899999999998</v>
      </c>
      <c r="J21" s="30">
        <f>(B21-F21)*1000</f>
        <v>-3.0499999411404133</v>
      </c>
      <c r="K21" s="30">
        <f>(C21-G21)*1000</f>
        <v>0</v>
      </c>
      <c r="M21" s="18" t="str">
        <f t="shared" si="0"/>
        <v>CRNL11</v>
      </c>
      <c r="N21" s="19">
        <f t="shared" si="2"/>
        <v>525332.71417000005</v>
      </c>
      <c r="O21" s="19">
        <f t="shared" si="3"/>
        <v>175542.36799999999</v>
      </c>
      <c r="P21" s="19">
        <f>H21+100</f>
        <v>105.15649000000001</v>
      </c>
      <c r="Q21" s="2"/>
      <c r="R21" s="21" t="s">
        <v>25</v>
      </c>
      <c r="S21" s="2" t="s">
        <v>24</v>
      </c>
      <c r="U21" s="57" t="s">
        <v>51</v>
      </c>
      <c r="V21" s="33">
        <v>525332.70600000001</v>
      </c>
      <c r="W21" s="33">
        <v>175542.36799999999</v>
      </c>
      <c r="X21" s="33"/>
      <c r="Y21" s="35" t="s">
        <v>77</v>
      </c>
      <c r="AA21" s="30">
        <f>(N21-V21)*1000</f>
        <v>8.1700000446289778</v>
      </c>
      <c r="AB21" s="58">
        <f>(O21-W21)*1000</f>
        <v>0</v>
      </c>
      <c r="AC21" s="30"/>
      <c r="AE21" t="str">
        <f t="shared" si="4"/>
        <v>C CRNL11 525332.71417 175542.368 105.15649 * * *</v>
      </c>
      <c r="AF21" t="str">
        <f t="shared" si="5"/>
        <v>C CRNL11 525332.71417 175542.368 * *</v>
      </c>
      <c r="AJ21" s="1"/>
      <c r="AK21" s="1"/>
    </row>
    <row r="22" spans="1:37" x14ac:dyDescent="0.25">
      <c r="A22"/>
      <c r="J22" s="30"/>
      <c r="K22" s="30"/>
      <c r="M22" s="18"/>
      <c r="N22" s="19"/>
      <c r="O22" s="19"/>
      <c r="P22" s="19"/>
      <c r="Q22" s="2"/>
      <c r="R22" s="21"/>
      <c r="S22" s="2"/>
      <c r="U22" s="32" t="s">
        <v>45</v>
      </c>
      <c r="V22" s="33">
        <v>530358.46400000004</v>
      </c>
      <c r="W22" s="33">
        <v>179989.66699999999</v>
      </c>
      <c r="X22" s="33">
        <v>104.684</v>
      </c>
      <c r="Y22" s="34" t="s">
        <v>79</v>
      </c>
      <c r="AA22" s="30"/>
      <c r="AB22" s="30"/>
      <c r="AC22" s="30"/>
      <c r="AE22" t="str">
        <f t="shared" si="4"/>
        <v>C     * * *</v>
      </c>
      <c r="AF22" t="str">
        <f t="shared" si="5"/>
        <v>C    * *</v>
      </c>
      <c r="AG22" s="20"/>
      <c r="AH22" s="20"/>
      <c r="AJ22" s="1"/>
      <c r="AK22" s="1"/>
    </row>
    <row r="23" spans="1:37" x14ac:dyDescent="0.25">
      <c r="A23" s="2" t="s">
        <v>68</v>
      </c>
      <c r="B23" s="2">
        <v>530703.79674999998</v>
      </c>
      <c r="C23" s="2">
        <v>180654.84297999999</v>
      </c>
      <c r="E23" t="s">
        <v>68</v>
      </c>
      <c r="F23" s="2">
        <v>530703.79639999999</v>
      </c>
      <c r="G23" s="2">
        <v>180654.84232</v>
      </c>
      <c r="H23" s="2">
        <v>5.7723399999999998</v>
      </c>
      <c r="J23" s="30">
        <f>(B23-F23)*1000</f>
        <v>0.3499999875202775</v>
      </c>
      <c r="K23" s="30">
        <f>(C23-G23)*1000</f>
        <v>0.65999999060295522</v>
      </c>
      <c r="M23" s="18" t="str">
        <f t="shared" si="0"/>
        <v>EB1000</v>
      </c>
      <c r="N23" s="19">
        <f t="shared" si="2"/>
        <v>530703.79674999998</v>
      </c>
      <c r="O23" s="19">
        <f t="shared" si="3"/>
        <v>180654.84297999999</v>
      </c>
      <c r="P23" s="19">
        <f>H23+100</f>
        <v>105.77234</v>
      </c>
      <c r="Q23" s="2"/>
      <c r="R23" s="21" t="s">
        <v>25</v>
      </c>
      <c r="S23" s="2" t="s">
        <v>24</v>
      </c>
      <c r="U23" t="s">
        <v>68</v>
      </c>
      <c r="V23" s="2">
        <v>530703.82380000001</v>
      </c>
      <c r="W23" s="2">
        <v>180654.82472999999</v>
      </c>
      <c r="X23" s="2">
        <v>105.75717</v>
      </c>
      <c r="AA23" s="30">
        <f>(N23-V23)*1000</f>
        <v>-27.050000033341348</v>
      </c>
      <c r="AB23" s="30">
        <f>(O23-W23)*1000</f>
        <v>18.249999993713573</v>
      </c>
      <c r="AC23" s="30">
        <f>(P23-X23)*1000</f>
        <v>15.169999999997685</v>
      </c>
      <c r="AE23" t="str">
        <f t="shared" si="4"/>
        <v>C EB1000 530703.79675 180654.84298 105.77234 * * *</v>
      </c>
      <c r="AF23" t="str">
        <f t="shared" si="5"/>
        <v>C EB1000 530703.79675 180654.84298 * *</v>
      </c>
      <c r="AJ23" s="1"/>
      <c r="AK23" s="1"/>
    </row>
    <row r="24" spans="1:37" x14ac:dyDescent="0.25">
      <c r="E24" s="2"/>
      <c r="H24" s="2"/>
      <c r="J24" s="30"/>
      <c r="K24" s="30"/>
      <c r="M24" s="18"/>
      <c r="N24" s="19"/>
      <c r="O24" s="19"/>
      <c r="P24" s="19"/>
      <c r="Q24" s="2"/>
      <c r="R24" s="21"/>
      <c r="S24" s="2"/>
      <c r="U24" t="s">
        <v>39</v>
      </c>
      <c r="V24" s="2">
        <v>526720.67231000005</v>
      </c>
      <c r="W24" s="2">
        <v>175752.68826</v>
      </c>
      <c r="X24" s="2">
        <v>104.00391</v>
      </c>
      <c r="Y24" s="34"/>
      <c r="AA24" s="30"/>
      <c r="AB24" s="30"/>
      <c r="AC24" s="30"/>
      <c r="AE24" t="str">
        <f t="shared" si="4"/>
        <v>C     * * *</v>
      </c>
      <c r="AF24" t="str">
        <f t="shared" si="5"/>
        <v>C    * *</v>
      </c>
      <c r="AG24" s="20"/>
      <c r="AH24" s="20"/>
      <c r="AJ24" s="1"/>
      <c r="AK24" s="1"/>
    </row>
    <row r="25" spans="1:37" x14ac:dyDescent="0.25">
      <c r="E25" s="2"/>
      <c r="H25" s="2"/>
      <c r="J25" s="30"/>
      <c r="K25" s="30"/>
      <c r="M25" s="18"/>
      <c r="N25" s="19"/>
      <c r="O25" s="19"/>
      <c r="P25" s="19"/>
      <c r="Q25" s="2"/>
      <c r="R25" s="21"/>
      <c r="S25" s="2"/>
      <c r="U25" t="s">
        <v>40</v>
      </c>
      <c r="V25" s="2">
        <v>526776.95895</v>
      </c>
      <c r="W25" s="2">
        <v>175845.12505999999</v>
      </c>
      <c r="X25" s="2">
        <v>103.59027</v>
      </c>
      <c r="Y25" s="34"/>
      <c r="AA25" s="30"/>
      <c r="AB25" s="30"/>
      <c r="AC25" s="30"/>
      <c r="AE25" t="str">
        <f t="shared" si="4"/>
        <v>C     * * *</v>
      </c>
      <c r="AF25" t="str">
        <f t="shared" si="5"/>
        <v>C    * *</v>
      </c>
      <c r="AI25" s="2"/>
      <c r="AJ25" s="1"/>
      <c r="AK25" s="1"/>
    </row>
    <row r="26" spans="1:37" x14ac:dyDescent="0.25">
      <c r="E26" s="2"/>
      <c r="H26" s="2"/>
      <c r="J26" s="30"/>
      <c r="K26" s="30"/>
      <c r="M26" s="18"/>
      <c r="N26" s="19"/>
      <c r="O26" s="19"/>
      <c r="P26" s="19"/>
      <c r="Q26" s="2"/>
      <c r="R26" s="21"/>
      <c r="S26" s="2"/>
      <c r="U26" t="s">
        <v>67</v>
      </c>
      <c r="V26" s="2">
        <v>526698.38630000001</v>
      </c>
      <c r="W26" s="2">
        <v>175856.01156000001</v>
      </c>
      <c r="X26" s="2">
        <v>103.05355</v>
      </c>
      <c r="AA26" s="30"/>
      <c r="AB26" s="30"/>
      <c r="AC26" s="30"/>
      <c r="AE26" t="str">
        <f t="shared" si="4"/>
        <v>C     * * *</v>
      </c>
      <c r="AF26" t="str">
        <f t="shared" si="5"/>
        <v>C    * *</v>
      </c>
      <c r="AG26" s="20"/>
      <c r="AH26" s="20"/>
      <c r="AJ26" s="1"/>
      <c r="AK26" s="1"/>
    </row>
    <row r="27" spans="1:37" ht="15" customHeight="1" x14ac:dyDescent="0.25">
      <c r="E27" s="2"/>
      <c r="H27" s="2"/>
      <c r="J27" s="30"/>
      <c r="K27" s="30"/>
      <c r="M27" s="18"/>
      <c r="N27" s="19"/>
      <c r="O27" s="19"/>
      <c r="P27" s="19"/>
      <c r="Q27" s="2"/>
      <c r="R27" s="21"/>
      <c r="S27" s="2"/>
      <c r="U27" t="s">
        <v>65</v>
      </c>
      <c r="V27" s="2">
        <v>526719.99927000003</v>
      </c>
      <c r="W27" s="2">
        <v>175881.68833</v>
      </c>
      <c r="X27" s="2">
        <v>103.22901</v>
      </c>
      <c r="AA27" s="30"/>
      <c r="AB27" s="30"/>
      <c r="AC27" s="30"/>
      <c r="AE27" t="str">
        <f t="shared" si="4"/>
        <v>C     * * *</v>
      </c>
      <c r="AF27" t="str">
        <f t="shared" si="5"/>
        <v>C    * *</v>
      </c>
      <c r="AJ27" s="1"/>
      <c r="AK27" s="1"/>
    </row>
    <row r="28" spans="1:37" ht="15" customHeight="1" x14ac:dyDescent="0.25">
      <c r="A28" s="2" t="s">
        <v>60</v>
      </c>
      <c r="B28" s="2">
        <v>526445.64021999994</v>
      </c>
      <c r="C28" s="2">
        <v>176533.35556</v>
      </c>
      <c r="E28" t="s">
        <v>60</v>
      </c>
      <c r="F28" s="2">
        <v>526445.64179999998</v>
      </c>
      <c r="G28" s="2">
        <v>176533.35581000001</v>
      </c>
      <c r="H28" s="2">
        <v>5.2404500000000001</v>
      </c>
      <c r="J28" s="30">
        <f>(B28-F28)*1000</f>
        <v>-1.5800000401213765</v>
      </c>
      <c r="K28" s="30">
        <f>(C28-G28)*1000</f>
        <v>-0.25000001187436283</v>
      </c>
      <c r="M28" s="18" t="str">
        <f t="shared" si="0"/>
        <v>FB100</v>
      </c>
      <c r="N28" s="19">
        <f t="shared" si="2"/>
        <v>526445.64021999994</v>
      </c>
      <c r="O28" s="19">
        <f t="shared" si="3"/>
        <v>176533.35556</v>
      </c>
      <c r="P28" s="19">
        <f>H28+100</f>
        <v>105.24045</v>
      </c>
      <c r="Q28" s="2"/>
      <c r="R28" s="21" t="s">
        <v>25</v>
      </c>
      <c r="S28" s="2" t="s">
        <v>24</v>
      </c>
      <c r="U28" t="s">
        <v>60</v>
      </c>
      <c r="V28" s="2">
        <v>526445.64133000001</v>
      </c>
      <c r="W28" s="2">
        <v>176533.35328000001</v>
      </c>
      <c r="X28" s="2">
        <v>105.25065000000001</v>
      </c>
      <c r="AA28" s="30">
        <f t="shared" ref="AA28:AC34" si="6">(N28-V28)*1000</f>
        <v>-1.1100000701844692</v>
      </c>
      <c r="AB28" s="30">
        <f t="shared" si="6"/>
        <v>2.2799999860581011</v>
      </c>
      <c r="AC28" s="30">
        <f t="shared" si="6"/>
        <v>-10.200000000011755</v>
      </c>
      <c r="AE28" t="str">
        <f t="shared" si="4"/>
        <v>C FB100 526445.64022 176533.35556 105.24045 * * *</v>
      </c>
      <c r="AF28" t="str">
        <f t="shared" si="5"/>
        <v>C FB100 526445.64022 176533.35556 * *</v>
      </c>
      <c r="AJ28" s="1"/>
      <c r="AK28" s="1"/>
    </row>
    <row r="29" spans="1:37" ht="15" customHeight="1" x14ac:dyDescent="0.25">
      <c r="A29" s="2" t="s">
        <v>62</v>
      </c>
      <c r="B29" s="2">
        <v>526465.59878999996</v>
      </c>
      <c r="C29" s="2">
        <v>175890.95965999999</v>
      </c>
      <c r="E29" t="s">
        <v>62</v>
      </c>
      <c r="F29" s="2">
        <v>526465.60083000001</v>
      </c>
      <c r="G29" s="2">
        <v>175890.96009000001</v>
      </c>
      <c r="H29" s="2">
        <v>4.9750100000000002</v>
      </c>
      <c r="J29" s="30">
        <f>(B29-F29)*1000</f>
        <v>-2.0400000503286719</v>
      </c>
      <c r="K29" s="30">
        <f>(C29-G29)*1000</f>
        <v>-0.43000001460313797</v>
      </c>
      <c r="M29" s="18" t="str">
        <f t="shared" si="0"/>
        <v>FB101</v>
      </c>
      <c r="N29" s="19">
        <f t="shared" si="2"/>
        <v>526465.59878999996</v>
      </c>
      <c r="O29" s="19">
        <f t="shared" si="3"/>
        <v>175890.95965999999</v>
      </c>
      <c r="P29" s="19">
        <f>H29+100</f>
        <v>104.97501</v>
      </c>
      <c r="Q29" s="2"/>
      <c r="R29" s="21" t="s">
        <v>25</v>
      </c>
      <c r="S29" s="2" t="s">
        <v>24</v>
      </c>
      <c r="U29" t="s">
        <v>62</v>
      </c>
      <c r="V29" s="2">
        <v>526465.59782000002</v>
      </c>
      <c r="W29" s="2">
        <v>175890.95765999999</v>
      </c>
      <c r="X29" s="2">
        <v>104.98624</v>
      </c>
      <c r="AA29" s="30">
        <f t="shared" si="6"/>
        <v>0.96999993547797203</v>
      </c>
      <c r="AB29" s="30">
        <f t="shared" si="6"/>
        <v>2.0000000076834112</v>
      </c>
      <c r="AC29" s="30">
        <f t="shared" si="6"/>
        <v>-11.229999999997631</v>
      </c>
      <c r="AE29" t="str">
        <f t="shared" si="4"/>
        <v>C FB101 526465.59879 175890.95966 104.97501 * * *</v>
      </c>
      <c r="AF29" t="str">
        <f t="shared" si="5"/>
        <v>C FB101 526465.59879 175890.95966 * *</v>
      </c>
      <c r="AG29" s="20"/>
      <c r="AH29" s="20"/>
      <c r="AJ29" s="1"/>
      <c r="AK29" s="1"/>
    </row>
    <row r="30" spans="1:37" ht="15" customHeight="1" x14ac:dyDescent="0.25">
      <c r="E30" s="2"/>
      <c r="H30" s="2"/>
      <c r="J30" s="30"/>
      <c r="K30" s="30"/>
      <c r="M30" s="18"/>
      <c r="N30" s="19"/>
      <c r="O30" s="19"/>
      <c r="P30" s="19"/>
      <c r="Q30" s="2"/>
      <c r="R30" s="21"/>
      <c r="S30" s="2"/>
      <c r="U30" t="s">
        <v>64</v>
      </c>
      <c r="V30" s="2">
        <v>526668.89743000001</v>
      </c>
      <c r="W30" s="2">
        <v>175731.43173000001</v>
      </c>
      <c r="X30" s="2">
        <v>104.31525000000001</v>
      </c>
      <c r="AA30" s="30"/>
      <c r="AB30" s="30"/>
      <c r="AC30" s="30"/>
      <c r="AE30" t="str">
        <f t="shared" si="4"/>
        <v>C     * * *</v>
      </c>
      <c r="AF30" t="str">
        <f t="shared" si="5"/>
        <v>C    * *</v>
      </c>
      <c r="AJ30" s="1"/>
      <c r="AK30" s="1"/>
    </row>
    <row r="31" spans="1:37" ht="15" customHeight="1" x14ac:dyDescent="0.25">
      <c r="A31" s="2" t="s">
        <v>63</v>
      </c>
      <c r="B31" s="2">
        <v>526027.89257999999</v>
      </c>
      <c r="C31" s="2">
        <v>175462.16623999999</v>
      </c>
      <c r="E31" s="2" t="s">
        <v>63</v>
      </c>
      <c r="F31" s="2">
        <v>526027.89512</v>
      </c>
      <c r="G31" s="2">
        <v>175462.16667999999</v>
      </c>
      <c r="H31" s="2">
        <v>9.1143999999999998</v>
      </c>
      <c r="J31" s="30">
        <f t="shared" ref="J31:K37" si="7">(B31-F31)*1000</f>
        <v>-2.5400000158697367</v>
      </c>
      <c r="K31" s="30">
        <f t="shared" si="7"/>
        <v>-0.4400000034365803</v>
      </c>
      <c r="M31" s="18" t="str">
        <f t="shared" si="0"/>
        <v>FB103</v>
      </c>
      <c r="N31" s="19">
        <f t="shared" si="2"/>
        <v>526027.89257999999</v>
      </c>
      <c r="O31" s="19">
        <f t="shared" si="3"/>
        <v>175462.16623999999</v>
      </c>
      <c r="P31" s="19">
        <f t="shared" ref="P31:P37" si="8">H31+100</f>
        <v>109.1144</v>
      </c>
      <c r="Q31" s="2"/>
      <c r="R31" s="21" t="s">
        <v>25</v>
      </c>
      <c r="S31" s="2" t="s">
        <v>24</v>
      </c>
      <c r="U31" t="s">
        <v>63</v>
      </c>
      <c r="V31" s="2">
        <v>526027.88968000002</v>
      </c>
      <c r="W31" s="2">
        <v>175462.16495999999</v>
      </c>
      <c r="X31" s="2">
        <v>109.12682</v>
      </c>
      <c r="AA31" s="30">
        <f t="shared" si="6"/>
        <v>2.899999963119626</v>
      </c>
      <c r="AB31" s="30">
        <f t="shared" si="6"/>
        <v>1.2799999967683107</v>
      </c>
      <c r="AC31" s="30">
        <f t="shared" si="6"/>
        <v>-12.41999999999166</v>
      </c>
      <c r="AE31" t="str">
        <f t="shared" si="4"/>
        <v>C FB103 526027.89258 175462.16624 109.1144 * * *</v>
      </c>
      <c r="AF31" t="str">
        <f t="shared" si="5"/>
        <v>C FB103 526027.89258 175462.16624 * *</v>
      </c>
      <c r="AJ31" s="1"/>
      <c r="AK31" s="1"/>
    </row>
    <row r="32" spans="1:37" x14ac:dyDescent="0.25">
      <c r="A32" t="s">
        <v>75</v>
      </c>
      <c r="B32" s="2">
        <v>534602.54954000004</v>
      </c>
      <c r="C32" s="2">
        <v>179504.4363</v>
      </c>
      <c r="E32" s="28" t="s">
        <v>75</v>
      </c>
      <c r="F32" s="2">
        <v>534602.54828999995</v>
      </c>
      <c r="G32" s="2">
        <v>179504.43625999999</v>
      </c>
      <c r="H32" s="2">
        <v>2.6245500000000002</v>
      </c>
      <c r="J32" s="30">
        <f t="shared" si="7"/>
        <v>1.2500000884756446</v>
      </c>
      <c r="K32" s="30">
        <f t="shared" si="7"/>
        <v>4.0000013541430235E-2</v>
      </c>
      <c r="M32" s="18" t="str">
        <f t="shared" si="0"/>
        <v>JM9000</v>
      </c>
      <c r="N32" s="19">
        <f t="shared" si="2"/>
        <v>534602.54954000004</v>
      </c>
      <c r="O32" s="19">
        <f t="shared" si="3"/>
        <v>179504.4363</v>
      </c>
      <c r="P32" s="19">
        <f t="shared" si="8"/>
        <v>102.62455</v>
      </c>
      <c r="Q32" s="2"/>
      <c r="R32" s="21" t="s">
        <v>25</v>
      </c>
      <c r="S32" s="2" t="s">
        <v>24</v>
      </c>
      <c r="U32" t="s">
        <v>75</v>
      </c>
      <c r="V32" s="2">
        <v>534602.56131000002</v>
      </c>
      <c r="W32" s="2">
        <v>179504.39165999999</v>
      </c>
      <c r="X32" s="2">
        <v>102.59232</v>
      </c>
      <c r="AA32" s="30">
        <f t="shared" si="6"/>
        <v>-11.769999982789159</v>
      </c>
      <c r="AB32" s="30">
        <f t="shared" si="6"/>
        <v>44.640000007348135</v>
      </c>
      <c r="AC32" s="30">
        <f t="shared" si="6"/>
        <v>32.229999999998427</v>
      </c>
      <c r="AE32" t="str">
        <f t="shared" si="4"/>
        <v>C JM9000 534602.54954 179504.4363 102.62455 * * *</v>
      </c>
      <c r="AF32" t="str">
        <f t="shared" si="5"/>
        <v>C JM9000 534602.54954 179504.4363 * *</v>
      </c>
      <c r="AI32" s="2"/>
      <c r="AJ32" s="1"/>
      <c r="AK32" s="1"/>
    </row>
    <row r="33" spans="1:37" x14ac:dyDescent="0.25">
      <c r="A33" s="2" t="s">
        <v>47</v>
      </c>
      <c r="B33" s="2">
        <v>534307.66324000002</v>
      </c>
      <c r="C33" s="2">
        <v>179429.06182999999</v>
      </c>
      <c r="E33" s="28" t="s">
        <v>47</v>
      </c>
      <c r="F33" s="2">
        <v>534307.66197000002</v>
      </c>
      <c r="G33" s="2">
        <v>179429.06174</v>
      </c>
      <c r="H33" s="1">
        <v>3.5258500000000002</v>
      </c>
      <c r="J33" s="30">
        <f t="shared" si="7"/>
        <v>1.2700000079348683</v>
      </c>
      <c r="K33" s="30">
        <f t="shared" si="7"/>
        <v>8.9999986812472343E-2</v>
      </c>
      <c r="M33" s="18" t="str">
        <f t="shared" si="0"/>
        <v>JM9001</v>
      </c>
      <c r="N33" s="19">
        <f t="shared" si="2"/>
        <v>534307.66324000002</v>
      </c>
      <c r="O33" s="19">
        <f t="shared" si="3"/>
        <v>179429.06182999999</v>
      </c>
      <c r="P33" s="19">
        <f t="shared" si="8"/>
        <v>103.52585000000001</v>
      </c>
      <c r="R33" s="21" t="s">
        <v>25</v>
      </c>
      <c r="S33" s="2" t="s">
        <v>24</v>
      </c>
      <c r="U33" s="32" t="s">
        <v>47</v>
      </c>
      <c r="V33" s="33">
        <v>534307.67099999997</v>
      </c>
      <c r="W33" s="33">
        <v>179429.014</v>
      </c>
      <c r="X33" s="33">
        <v>103.518</v>
      </c>
      <c r="Y33" s="36" t="s">
        <v>81</v>
      </c>
      <c r="AA33" s="30">
        <f t="shared" si="6"/>
        <v>-7.7599999494850636</v>
      </c>
      <c r="AB33" s="30">
        <f t="shared" si="6"/>
        <v>47.829999995883554</v>
      </c>
      <c r="AC33" s="30">
        <f t="shared" si="6"/>
        <v>7.8500000000047976</v>
      </c>
      <c r="AE33" t="str">
        <f t="shared" si="4"/>
        <v>C JM9001 534307.66324 179429.06183 103.52585 * * *</v>
      </c>
      <c r="AF33" t="str">
        <f t="shared" si="5"/>
        <v>C JM9001 534307.66324 179429.06183 * *</v>
      </c>
      <c r="AJ33" s="1"/>
      <c r="AK33" s="1"/>
    </row>
    <row r="34" spans="1:37" x14ac:dyDescent="0.25">
      <c r="A34" s="2" t="s">
        <v>48</v>
      </c>
      <c r="B34" s="2">
        <v>534122.56238999998</v>
      </c>
      <c r="C34" s="2">
        <v>179506.71544</v>
      </c>
      <c r="E34" s="29" t="s">
        <v>48</v>
      </c>
      <c r="F34" s="2">
        <v>534122.56110000005</v>
      </c>
      <c r="G34" s="2">
        <v>179506.71531999999</v>
      </c>
      <c r="H34" s="1">
        <v>2.7507600000000001</v>
      </c>
      <c r="J34" s="30">
        <f t="shared" si="7"/>
        <v>1.2899999273940921</v>
      </c>
      <c r="K34" s="30">
        <f t="shared" si="7"/>
        <v>0.12000001152046025</v>
      </c>
      <c r="M34" s="18" t="str">
        <f t="shared" si="0"/>
        <v>JM9002</v>
      </c>
      <c r="N34" s="19">
        <f t="shared" si="2"/>
        <v>534122.56238999998</v>
      </c>
      <c r="O34" s="19">
        <f t="shared" si="3"/>
        <v>179506.71544</v>
      </c>
      <c r="P34" s="19">
        <f t="shared" si="8"/>
        <v>102.75076</v>
      </c>
      <c r="R34" s="21" t="s">
        <v>25</v>
      </c>
      <c r="S34" s="2" t="s">
        <v>24</v>
      </c>
      <c r="U34" s="32" t="s">
        <v>48</v>
      </c>
      <c r="V34" s="33">
        <v>534122.56900000002</v>
      </c>
      <c r="W34" s="33">
        <v>179506.67499999999</v>
      </c>
      <c r="X34" s="33">
        <v>102.74</v>
      </c>
      <c r="Y34" s="36" t="s">
        <v>80</v>
      </c>
      <c r="AA34" s="30">
        <f t="shared" si="6"/>
        <v>-6.6100000403821468</v>
      </c>
      <c r="AB34" s="30">
        <f t="shared" si="6"/>
        <v>40.440000011585653</v>
      </c>
      <c r="AC34" s="30">
        <f t="shared" si="6"/>
        <v>10.760000000004766</v>
      </c>
      <c r="AE34" t="str">
        <f t="shared" si="4"/>
        <v>C JM9002 534122.56239 179506.71544 102.75076 * * *</v>
      </c>
      <c r="AF34" t="str">
        <f t="shared" si="5"/>
        <v>C JM9002 534122.56239 179506.71544 * *</v>
      </c>
      <c r="AI34" s="2"/>
      <c r="AJ34" s="1"/>
      <c r="AK34" s="1"/>
    </row>
    <row r="35" spans="1:37" x14ac:dyDescent="0.25">
      <c r="A35" s="2" t="s">
        <v>102</v>
      </c>
      <c r="B35" s="2">
        <v>534453.58640000003</v>
      </c>
      <c r="C35" s="2">
        <v>179755.84491000001</v>
      </c>
      <c r="E35" s="2" t="s">
        <v>102</v>
      </c>
      <c r="F35" s="2">
        <v>534453.58507999999</v>
      </c>
      <c r="G35" s="2">
        <v>179755.84484999999</v>
      </c>
      <c r="H35" s="1">
        <v>5.0567099999999998</v>
      </c>
      <c r="J35" s="30">
        <f t="shared" si="7"/>
        <v>1.3200000394135714</v>
      </c>
      <c r="K35" s="30">
        <f t="shared" si="7"/>
        <v>6.0000020312145352E-2</v>
      </c>
      <c r="M35" s="18" t="str">
        <f t="shared" si="0"/>
        <v>JM9003</v>
      </c>
      <c r="N35" s="19">
        <f t="shared" si="2"/>
        <v>534453.58640000003</v>
      </c>
      <c r="O35" s="19">
        <f t="shared" si="3"/>
        <v>179755.84491000001</v>
      </c>
      <c r="P35" s="19">
        <f t="shared" si="8"/>
        <v>105.05671</v>
      </c>
      <c r="R35" s="21"/>
      <c r="S35" s="2"/>
      <c r="U35" s="32"/>
      <c r="V35" s="33"/>
      <c r="W35" s="33"/>
      <c r="X35" s="33"/>
      <c r="Y35" s="36"/>
      <c r="AA35" s="30"/>
      <c r="AB35" s="30"/>
      <c r="AC35" s="30"/>
      <c r="AI35" s="2"/>
      <c r="AJ35" s="1"/>
      <c r="AK35" s="1"/>
    </row>
    <row r="36" spans="1:37" x14ac:dyDescent="0.25">
      <c r="A36" s="2" t="s">
        <v>97</v>
      </c>
      <c r="B36" s="2">
        <v>529320.95103999996</v>
      </c>
      <c r="C36" s="2">
        <v>177605.29553999999</v>
      </c>
      <c r="E36" s="2" t="s">
        <v>97</v>
      </c>
      <c r="F36" s="2">
        <v>529320.95100999996</v>
      </c>
      <c r="G36" s="2">
        <v>177605.29625000001</v>
      </c>
      <c r="H36" s="1">
        <v>9.2811400000000006</v>
      </c>
      <c r="J36" s="30">
        <f t="shared" si="7"/>
        <v>2.9999995604157448E-2</v>
      </c>
      <c r="K36" s="30">
        <f t="shared" si="7"/>
        <v>-0.71000002208165824</v>
      </c>
      <c r="M36" s="18" t="str">
        <f t="shared" si="0"/>
        <v>KRS06</v>
      </c>
      <c r="N36" s="19">
        <f t="shared" si="2"/>
        <v>529320.95103999996</v>
      </c>
      <c r="O36" s="19">
        <f t="shared" si="3"/>
        <v>177605.29553999999</v>
      </c>
      <c r="P36" s="19">
        <f t="shared" si="8"/>
        <v>109.28113999999999</v>
      </c>
      <c r="R36" s="21"/>
      <c r="S36" s="2"/>
      <c r="U36" s="32" t="s">
        <v>108</v>
      </c>
      <c r="V36" s="33">
        <v>529320.94649999996</v>
      </c>
      <c r="W36" s="33">
        <v>177605.29459999999</v>
      </c>
      <c r="X36" s="33">
        <f>109.5391-0.24</f>
        <v>109.29910000000001</v>
      </c>
      <c r="Y36" s="36" t="s">
        <v>107</v>
      </c>
      <c r="AA36" s="30">
        <f t="shared" ref="AA36:AC37" si="9">(N36-V36)*1000</f>
        <v>4.5399999944493175</v>
      </c>
      <c r="AB36" s="30">
        <f t="shared" si="9"/>
        <v>0.9399999980814755</v>
      </c>
      <c r="AC36" s="30">
        <f t="shared" si="9"/>
        <v>-17.960000000016407</v>
      </c>
      <c r="AI36" s="2"/>
      <c r="AJ36" s="1"/>
      <c r="AK36" s="1"/>
    </row>
    <row r="37" spans="1:37" x14ac:dyDescent="0.25">
      <c r="A37" s="2" t="s">
        <v>98</v>
      </c>
      <c r="B37" s="2">
        <v>529209.87465999997</v>
      </c>
      <c r="C37" s="2">
        <v>177596.23701000001</v>
      </c>
      <c r="E37" s="2" t="s">
        <v>98</v>
      </c>
      <c r="F37" s="2">
        <v>529209.87467000005</v>
      </c>
      <c r="G37" s="2">
        <v>177596.23772</v>
      </c>
      <c r="H37" s="1">
        <v>7.1977599999999997</v>
      </c>
      <c r="J37" s="30">
        <f t="shared" si="7"/>
        <v>-1.0000076144933701E-2</v>
      </c>
      <c r="K37" s="30">
        <f t="shared" si="7"/>
        <v>-0.70999999297782779</v>
      </c>
      <c r="M37" s="18" t="str">
        <f t="shared" si="0"/>
        <v>KRT04</v>
      </c>
      <c r="N37" s="19">
        <f t="shared" si="2"/>
        <v>529209.87465999997</v>
      </c>
      <c r="O37" s="19">
        <f t="shared" si="3"/>
        <v>177596.23701000001</v>
      </c>
      <c r="P37" s="19">
        <f t="shared" si="8"/>
        <v>107.19776</v>
      </c>
      <c r="R37" s="21"/>
      <c r="S37" s="2"/>
      <c r="U37" s="32" t="s">
        <v>109</v>
      </c>
      <c r="V37" s="33">
        <v>529209.87040000001</v>
      </c>
      <c r="W37" s="33">
        <v>177596.23420000001</v>
      </c>
      <c r="X37" s="33">
        <f>107.4509-0.24</f>
        <v>107.21090000000001</v>
      </c>
      <c r="Y37" s="36" t="s">
        <v>107</v>
      </c>
      <c r="AA37" s="30">
        <f t="shared" si="9"/>
        <v>4.2599999578669667</v>
      </c>
      <c r="AB37" s="30">
        <f t="shared" si="9"/>
        <v>2.8100000054109842</v>
      </c>
      <c r="AC37" s="30">
        <f t="shared" si="9"/>
        <v>-13.140000000007035</v>
      </c>
      <c r="AI37" s="2"/>
      <c r="AJ37" s="1"/>
      <c r="AK37" s="1"/>
    </row>
    <row r="38" spans="1:37" x14ac:dyDescent="0.25">
      <c r="J38" s="30"/>
      <c r="K38" s="30"/>
      <c r="M38" s="18"/>
      <c r="N38" s="19"/>
      <c r="O38" s="19"/>
      <c r="P38" s="19"/>
      <c r="R38" s="21"/>
      <c r="S38" s="2"/>
      <c r="U38" t="s">
        <v>54</v>
      </c>
      <c r="V38" s="2">
        <v>529378.22438999999</v>
      </c>
      <c r="W38" s="2">
        <v>177849.69349999999</v>
      </c>
      <c r="X38" s="2">
        <v>104.31905</v>
      </c>
      <c r="AA38" s="30"/>
      <c r="AB38" s="30"/>
      <c r="AC38" s="30"/>
      <c r="AE38" t="str">
        <f t="shared" si="4"/>
        <v>C     * * *</v>
      </c>
      <c r="AF38" t="str">
        <f t="shared" si="5"/>
        <v>C    * *</v>
      </c>
      <c r="AG38" s="20"/>
      <c r="AH38" s="20"/>
      <c r="AJ38" s="1"/>
      <c r="AK38" s="1"/>
    </row>
    <row r="39" spans="1:37" x14ac:dyDescent="0.25">
      <c r="J39" s="30"/>
      <c r="K39" s="30"/>
      <c r="M39" s="18"/>
      <c r="N39" s="19"/>
      <c r="O39" s="19"/>
      <c r="P39" s="19"/>
      <c r="R39" s="21"/>
      <c r="S39" s="2"/>
      <c r="U39" t="s">
        <v>56</v>
      </c>
      <c r="V39" s="2">
        <v>529217.35528000002</v>
      </c>
      <c r="W39" s="2">
        <v>177618.53868</v>
      </c>
      <c r="X39" s="2">
        <v>107.37384</v>
      </c>
      <c r="AA39" s="30"/>
      <c r="AB39" s="30"/>
      <c r="AC39" s="30"/>
      <c r="AE39" t="str">
        <f t="shared" si="4"/>
        <v>C     * * *</v>
      </c>
      <c r="AF39" t="str">
        <f t="shared" si="5"/>
        <v>C    * *</v>
      </c>
      <c r="AJ39" s="1"/>
      <c r="AK39" s="1"/>
    </row>
    <row r="40" spans="1:37" x14ac:dyDescent="0.25">
      <c r="J40" s="30"/>
      <c r="K40" s="30"/>
      <c r="M40" s="18"/>
      <c r="N40" s="19"/>
      <c r="O40" s="19"/>
      <c r="P40" s="19"/>
      <c r="R40" s="21"/>
      <c r="S40" s="2"/>
      <c r="U40" s="32" t="s">
        <v>52</v>
      </c>
      <c r="V40" s="33">
        <v>524165.70400000003</v>
      </c>
      <c r="W40" s="33">
        <v>175656.15</v>
      </c>
      <c r="X40" s="33"/>
      <c r="Y40" s="35" t="s">
        <v>77</v>
      </c>
      <c r="AA40" s="30"/>
      <c r="AB40" s="30"/>
      <c r="AC40" s="30"/>
      <c r="AE40" t="str">
        <f t="shared" si="4"/>
        <v>C     * * *</v>
      </c>
      <c r="AF40" t="str">
        <f t="shared" si="5"/>
        <v>C    * *</v>
      </c>
      <c r="AG40" s="20"/>
      <c r="AH40" s="20"/>
      <c r="AI40" s="2"/>
      <c r="AJ40" s="1"/>
      <c r="AK40" s="1"/>
    </row>
    <row r="41" spans="1:37" x14ac:dyDescent="0.25">
      <c r="J41" s="30"/>
      <c r="K41" s="30"/>
      <c r="M41" s="18"/>
      <c r="N41" s="19"/>
      <c r="O41" s="19"/>
      <c r="P41" s="19"/>
      <c r="R41" s="21"/>
      <c r="S41" s="2"/>
      <c r="U41" t="s">
        <v>66</v>
      </c>
      <c r="V41" s="2">
        <v>526697.55441999994</v>
      </c>
      <c r="W41" s="2">
        <v>175852.15606000001</v>
      </c>
      <c r="X41" s="2">
        <v>103.10120000000001</v>
      </c>
      <c r="AA41" s="30"/>
      <c r="AB41" s="30"/>
      <c r="AC41" s="30"/>
      <c r="AE41" t="str">
        <f t="shared" si="4"/>
        <v>C     * * *</v>
      </c>
      <c r="AF41" t="str">
        <f t="shared" si="5"/>
        <v>C    * *</v>
      </c>
      <c r="AJ41" s="1"/>
      <c r="AK41" s="1"/>
    </row>
    <row r="42" spans="1:37" x14ac:dyDescent="0.25">
      <c r="A42" s="2" t="s">
        <v>90</v>
      </c>
      <c r="B42" s="2">
        <v>526556.66263000004</v>
      </c>
      <c r="C42" s="2">
        <v>177097.93453999999</v>
      </c>
      <c r="E42" s="2" t="s">
        <v>90</v>
      </c>
      <c r="F42" s="2">
        <v>526556.66402999999</v>
      </c>
      <c r="G42" s="2">
        <v>177097.93474</v>
      </c>
      <c r="H42" s="1">
        <v>5.5529299999999999</v>
      </c>
      <c r="J42" s="30">
        <f>(B42-F42)*1000</f>
        <v>-1.39999995008111</v>
      </c>
      <c r="K42" s="30">
        <f>(C42-G42)*1000</f>
        <v>-0.20000000949949026</v>
      </c>
      <c r="M42" s="18" t="str">
        <f t="shared" si="0"/>
        <v>TR100</v>
      </c>
      <c r="N42" s="19">
        <f t="shared" si="2"/>
        <v>526556.66263000004</v>
      </c>
      <c r="O42" s="19">
        <f t="shared" si="3"/>
        <v>177097.93453999999</v>
      </c>
      <c r="P42" s="19">
        <f t="shared" ref="P42:P48" si="10">H42+100</f>
        <v>105.55293</v>
      </c>
      <c r="R42" s="21"/>
      <c r="S42" s="2"/>
      <c r="V42" s="2"/>
      <c r="W42" s="2"/>
      <c r="X42" s="2"/>
      <c r="AA42" s="30"/>
      <c r="AB42" s="30"/>
      <c r="AC42" s="30"/>
      <c r="AJ42" s="1"/>
      <c r="AK42" s="1"/>
    </row>
    <row r="43" spans="1:37" x14ac:dyDescent="0.25">
      <c r="A43" s="2" t="s">
        <v>95</v>
      </c>
      <c r="B43" s="2">
        <v>527731.18662000005</v>
      </c>
      <c r="C43" s="2">
        <v>177478.09239999999</v>
      </c>
      <c r="E43" s="2" t="s">
        <v>95</v>
      </c>
      <c r="F43" s="2">
        <v>527731.18720000004</v>
      </c>
      <c r="G43" s="2">
        <v>177478.09271999999</v>
      </c>
      <c r="H43" s="1">
        <v>5.2610700000000001</v>
      </c>
      <c r="J43" s="30">
        <f t="shared" ref="J43:J48" si="11">(B43-F43)*1000</f>
        <v>-0.57999999262392521</v>
      </c>
      <c r="K43" s="30">
        <f t="shared" ref="K43:K48" si="12">(C43-G43)*1000</f>
        <v>-0.31999999191612005</v>
      </c>
      <c r="M43" s="18" t="str">
        <f t="shared" si="0"/>
        <v>TR102</v>
      </c>
      <c r="N43" s="19">
        <f t="shared" si="2"/>
        <v>527731.18662000005</v>
      </c>
      <c r="O43" s="19">
        <f t="shared" si="3"/>
        <v>177478.09239999999</v>
      </c>
      <c r="P43" s="19">
        <f t="shared" si="10"/>
        <v>105.26107</v>
      </c>
      <c r="R43" s="21"/>
      <c r="S43" s="2"/>
      <c r="V43" s="2"/>
      <c r="W43" s="2"/>
      <c r="X43" s="2"/>
      <c r="AA43" s="30"/>
      <c r="AB43" s="30"/>
      <c r="AC43" s="30"/>
      <c r="AJ43" s="1"/>
      <c r="AK43" s="1"/>
    </row>
    <row r="44" spans="1:37" x14ac:dyDescent="0.25">
      <c r="A44" s="2" t="s">
        <v>94</v>
      </c>
      <c r="B44" s="2">
        <v>527772.53249999997</v>
      </c>
      <c r="C44" s="2">
        <v>177717.57331000001</v>
      </c>
      <c r="E44" s="2" t="s">
        <v>94</v>
      </c>
      <c r="F44" s="2">
        <v>527772.53322999994</v>
      </c>
      <c r="G44" s="2">
        <v>177717.57358</v>
      </c>
      <c r="H44" s="1">
        <v>4.8275899999999998</v>
      </c>
      <c r="J44" s="30">
        <f t="shared" si="11"/>
        <v>-0.72999997064471245</v>
      </c>
      <c r="K44" s="30">
        <f t="shared" si="12"/>
        <v>-0.26999998954124749</v>
      </c>
      <c r="M44" s="18" t="str">
        <f t="shared" si="0"/>
        <v>TR103</v>
      </c>
      <c r="N44" s="19">
        <f t="shared" si="2"/>
        <v>527772.53249999997</v>
      </c>
      <c r="O44" s="19">
        <f t="shared" si="3"/>
        <v>177717.57331000001</v>
      </c>
      <c r="P44" s="19">
        <f t="shared" si="10"/>
        <v>104.82759</v>
      </c>
      <c r="R44" s="21"/>
      <c r="S44" s="2"/>
      <c r="V44" s="2"/>
      <c r="W44" s="2"/>
      <c r="X44" s="2"/>
      <c r="AA44" s="30"/>
      <c r="AB44" s="30"/>
      <c r="AC44" s="30"/>
      <c r="AJ44" s="1"/>
      <c r="AK44" s="1"/>
    </row>
    <row r="45" spans="1:37" x14ac:dyDescent="0.25">
      <c r="A45" s="2" t="s">
        <v>96</v>
      </c>
      <c r="B45" s="2">
        <v>528830.21929000004</v>
      </c>
      <c r="C45" s="2">
        <v>177929.04986999999</v>
      </c>
      <c r="E45" s="2" t="s">
        <v>96</v>
      </c>
      <c r="F45" s="2">
        <v>528830.21946000005</v>
      </c>
      <c r="G45" s="2">
        <v>177929.05041</v>
      </c>
      <c r="H45" s="1">
        <v>5.1992200000000004</v>
      </c>
      <c r="J45" s="30">
        <f t="shared" si="11"/>
        <v>-0.17000001389533281</v>
      </c>
      <c r="K45" s="30">
        <f t="shared" si="12"/>
        <v>-0.54000000818632543</v>
      </c>
      <c r="M45" s="18" t="str">
        <f t="shared" si="0"/>
        <v>TR104</v>
      </c>
      <c r="N45" s="19">
        <f t="shared" si="2"/>
        <v>528830.21929000004</v>
      </c>
      <c r="O45" s="19">
        <f t="shared" si="3"/>
        <v>177929.04986999999</v>
      </c>
      <c r="P45" s="19">
        <f t="shared" si="10"/>
        <v>105.19922</v>
      </c>
      <c r="R45" s="21"/>
      <c r="S45" s="2"/>
      <c r="V45" s="2"/>
      <c r="W45" s="2"/>
      <c r="X45" s="2"/>
      <c r="AA45" s="30"/>
      <c r="AB45" s="30"/>
      <c r="AC45" s="30"/>
      <c r="AJ45" s="1"/>
      <c r="AK45" s="1"/>
    </row>
    <row r="46" spans="1:37" x14ac:dyDescent="0.25">
      <c r="A46" s="2" t="s">
        <v>99</v>
      </c>
      <c r="B46" s="2">
        <v>530348.62812000001</v>
      </c>
      <c r="C46" s="2">
        <v>179903.59909999999</v>
      </c>
      <c r="E46" s="2" t="s">
        <v>99</v>
      </c>
      <c r="F46" s="2">
        <v>530348.62795999995</v>
      </c>
      <c r="G46" s="2">
        <v>179903.59860999999</v>
      </c>
      <c r="H46" s="1">
        <v>4.66974</v>
      </c>
      <c r="J46" s="30">
        <f t="shared" si="11"/>
        <v>0.16000005416572094</v>
      </c>
      <c r="K46" s="30">
        <f t="shared" si="12"/>
        <v>0.49000000581145287</v>
      </c>
      <c r="M46" s="18" t="str">
        <f t="shared" si="0"/>
        <v>TR105</v>
      </c>
      <c r="N46" s="19">
        <f t="shared" si="2"/>
        <v>530348.62812000001</v>
      </c>
      <c r="O46" s="19">
        <f t="shared" si="3"/>
        <v>179903.59909999999</v>
      </c>
      <c r="P46" s="19">
        <f t="shared" si="10"/>
        <v>104.66974</v>
      </c>
      <c r="R46" s="21"/>
      <c r="S46" s="2"/>
      <c r="V46" s="2"/>
      <c r="W46" s="2"/>
      <c r="X46" s="2"/>
      <c r="AA46" s="30"/>
      <c r="AB46" s="30"/>
      <c r="AC46" s="30"/>
      <c r="AJ46" s="1"/>
      <c r="AK46" s="1"/>
    </row>
    <row r="47" spans="1:37" x14ac:dyDescent="0.25">
      <c r="A47" s="2" t="s">
        <v>100</v>
      </c>
      <c r="B47" s="2">
        <v>532611.98228999996</v>
      </c>
      <c r="C47" s="2">
        <v>180639.27168000001</v>
      </c>
      <c r="E47" s="2" t="s">
        <v>100</v>
      </c>
      <c r="F47" s="2">
        <v>532611.98126999999</v>
      </c>
      <c r="G47" s="2">
        <v>180639.27126000001</v>
      </c>
      <c r="H47" s="1">
        <v>4.8186999999999998</v>
      </c>
      <c r="J47" s="30">
        <f t="shared" si="11"/>
        <v>1.0199999669566751</v>
      </c>
      <c r="K47" s="30">
        <f t="shared" si="12"/>
        <v>0.41999999666586518</v>
      </c>
      <c r="M47" s="18" t="str">
        <f t="shared" si="0"/>
        <v>TR106</v>
      </c>
      <c r="N47" s="19">
        <f t="shared" si="2"/>
        <v>532611.98228999996</v>
      </c>
      <c r="O47" s="19">
        <f t="shared" si="3"/>
        <v>180639.27168000001</v>
      </c>
      <c r="P47" s="19">
        <f t="shared" si="10"/>
        <v>104.81870000000001</v>
      </c>
      <c r="R47" s="21"/>
      <c r="S47" s="2"/>
      <c r="V47" s="2"/>
      <c r="W47" s="2"/>
      <c r="X47" s="2"/>
      <c r="AA47" s="30"/>
      <c r="AB47" s="30"/>
      <c r="AC47" s="30"/>
      <c r="AJ47" s="1"/>
      <c r="AK47" s="1"/>
    </row>
    <row r="48" spans="1:37" x14ac:dyDescent="0.25">
      <c r="A48" s="2" t="s">
        <v>101</v>
      </c>
      <c r="B48" s="2">
        <v>533083.90783000004</v>
      </c>
      <c r="C48" s="2">
        <v>180572.70978999999</v>
      </c>
      <c r="E48" s="2" t="s">
        <v>101</v>
      </c>
      <c r="F48" s="2">
        <v>533083.90677</v>
      </c>
      <c r="G48" s="2">
        <v>180572.70936000001</v>
      </c>
      <c r="H48" s="1">
        <v>5.3767899999999997</v>
      </c>
      <c r="J48" s="30">
        <f t="shared" si="11"/>
        <v>1.0600000387057662</v>
      </c>
      <c r="K48" s="30">
        <f t="shared" si="12"/>
        <v>0.42999998549930751</v>
      </c>
      <c r="M48" s="18" t="str">
        <f t="shared" si="0"/>
        <v>TR107</v>
      </c>
      <c r="N48" s="19">
        <f t="shared" si="2"/>
        <v>533083.90783000004</v>
      </c>
      <c r="O48" s="19">
        <f t="shared" si="3"/>
        <v>180572.70978999999</v>
      </c>
      <c r="P48" s="19">
        <f t="shared" si="10"/>
        <v>105.37679</v>
      </c>
      <c r="R48" s="21"/>
      <c r="S48" s="2"/>
      <c r="V48" s="2"/>
      <c r="W48" s="2"/>
      <c r="X48" s="2"/>
      <c r="AA48" s="30"/>
      <c r="AB48" s="30"/>
      <c r="AC48" s="30"/>
      <c r="AJ48" s="1"/>
      <c r="AK48" s="1"/>
    </row>
    <row r="49" spans="1:37" x14ac:dyDescent="0.25">
      <c r="J49" s="30"/>
      <c r="K49" s="30"/>
      <c r="M49" s="18"/>
      <c r="N49" s="19"/>
      <c r="O49" s="19"/>
      <c r="P49" s="19"/>
      <c r="R49" s="21"/>
      <c r="S49" s="2"/>
      <c r="U49" t="s">
        <v>69</v>
      </c>
      <c r="V49" s="2">
        <v>532370.65115000005</v>
      </c>
      <c r="W49" s="2">
        <v>180706.86309999999</v>
      </c>
      <c r="X49" s="2">
        <v>104.49862</v>
      </c>
      <c r="AA49" s="30"/>
      <c r="AB49" s="30"/>
      <c r="AC49" s="30"/>
      <c r="AE49" t="str">
        <f t="shared" si="4"/>
        <v>C     * * *</v>
      </c>
      <c r="AF49" t="str">
        <f t="shared" si="5"/>
        <v>C    * *</v>
      </c>
      <c r="AI49" s="2"/>
      <c r="AJ49" s="1"/>
      <c r="AK49" s="1"/>
    </row>
    <row r="50" spans="1:37" x14ac:dyDescent="0.25">
      <c r="J50" s="30"/>
      <c r="K50" s="30"/>
      <c r="L50" s="2"/>
      <c r="M50" s="18"/>
      <c r="N50" s="19"/>
      <c r="O50" s="19"/>
      <c r="P50" s="19"/>
      <c r="R50" s="21"/>
      <c r="S50" s="2"/>
      <c r="U50" t="s">
        <v>70</v>
      </c>
      <c r="V50" s="2">
        <v>532692.06129999994</v>
      </c>
      <c r="W50" s="2">
        <v>180399.52067</v>
      </c>
      <c r="X50" s="2">
        <v>104.61882</v>
      </c>
      <c r="AA50" s="30"/>
      <c r="AB50" s="30"/>
      <c r="AC50" s="30"/>
      <c r="AE50" t="str">
        <f t="shared" si="4"/>
        <v>C     * * *</v>
      </c>
      <c r="AF50" t="str">
        <f t="shared" si="5"/>
        <v>C    * *</v>
      </c>
      <c r="AJ50" s="1"/>
      <c r="AK50" s="1"/>
    </row>
    <row r="51" spans="1:37" x14ac:dyDescent="0.25">
      <c r="E51" s="2"/>
      <c r="J51" s="30"/>
      <c r="K51" s="30"/>
      <c r="M51" s="18"/>
      <c r="N51" s="19"/>
      <c r="O51" s="19"/>
      <c r="P51" s="19"/>
      <c r="R51" s="21"/>
      <c r="S51" s="2"/>
      <c r="U51" t="s">
        <v>72</v>
      </c>
      <c r="V51" s="2">
        <v>533173.20661999995</v>
      </c>
      <c r="W51" s="2">
        <v>180581.57991999999</v>
      </c>
      <c r="X51" s="2">
        <v>104.4091</v>
      </c>
      <c r="AA51" s="30"/>
      <c r="AB51" s="30"/>
      <c r="AC51" s="30"/>
      <c r="AE51" t="str">
        <f t="shared" si="4"/>
        <v>C     * * *</v>
      </c>
      <c r="AF51" t="str">
        <f t="shared" si="5"/>
        <v>C    * *</v>
      </c>
      <c r="AG51" s="20"/>
      <c r="AH51" s="20"/>
      <c r="AI51" s="2"/>
      <c r="AJ51" s="1"/>
      <c r="AK51" s="1"/>
    </row>
    <row r="52" spans="1:37" x14ac:dyDescent="0.25">
      <c r="A52" s="2" t="s">
        <v>74</v>
      </c>
      <c r="B52" s="2">
        <v>533744.10360999999</v>
      </c>
      <c r="C52" s="2">
        <v>180360.72309000001</v>
      </c>
      <c r="E52" t="s">
        <v>74</v>
      </c>
      <c r="F52" s="2">
        <v>533744.10234999994</v>
      </c>
      <c r="G52" s="2">
        <v>180360.72281000001</v>
      </c>
      <c r="H52" s="1">
        <v>4.78104</v>
      </c>
      <c r="J52" s="30">
        <f>(B52-F52)*1000</f>
        <v>1.2600000482052565</v>
      </c>
      <c r="K52" s="30">
        <f>(C52-G52)*1000</f>
        <v>0.28000000747852027</v>
      </c>
      <c r="M52" s="18" t="str">
        <f t="shared" si="0"/>
        <v>TR8003</v>
      </c>
      <c r="N52" s="19">
        <f t="shared" si="2"/>
        <v>533744.10360999999</v>
      </c>
      <c r="O52" s="19">
        <f t="shared" si="3"/>
        <v>180360.72309000001</v>
      </c>
      <c r="P52" s="19">
        <f>H52+100</f>
        <v>104.78104</v>
      </c>
      <c r="R52" s="21" t="s">
        <v>25</v>
      </c>
      <c r="S52" s="2" t="s">
        <v>24</v>
      </c>
      <c r="U52" t="s">
        <v>74</v>
      </c>
      <c r="V52" s="2">
        <v>533744.12543999997</v>
      </c>
      <c r="W52" s="2">
        <v>180360.68436000001</v>
      </c>
      <c r="X52" s="2">
        <v>104.74231</v>
      </c>
      <c r="AA52" s="30">
        <f t="shared" ref="AA52:AC53" si="13">(N52-V52)*1000</f>
        <v>-21.829999983310699</v>
      </c>
      <c r="AB52" s="30">
        <f t="shared" si="13"/>
        <v>38.730000000214204</v>
      </c>
      <c r="AC52" s="30">
        <f t="shared" si="13"/>
        <v>38.730000000001041</v>
      </c>
      <c r="AE52" t="str">
        <f t="shared" si="4"/>
        <v>C TR8003 533744.10361 180360.72309 104.78104 * * *</v>
      </c>
      <c r="AF52" t="str">
        <f t="shared" si="5"/>
        <v>C TR8003 533744.10361 180360.72309 * *</v>
      </c>
      <c r="AJ52" s="1"/>
      <c r="AK52" s="1"/>
    </row>
    <row r="53" spans="1:37" x14ac:dyDescent="0.25">
      <c r="A53" s="2" t="s">
        <v>73</v>
      </c>
      <c r="B53" s="2">
        <v>534569.39888999995</v>
      </c>
      <c r="C53" s="2">
        <v>179751.05895999999</v>
      </c>
      <c r="E53" t="s">
        <v>73</v>
      </c>
      <c r="F53" s="2">
        <v>534569.39760999999</v>
      </c>
      <c r="G53" s="2">
        <v>179751.05892000001</v>
      </c>
      <c r="H53" s="1">
        <v>4.8303000000000003</v>
      </c>
      <c r="J53" s="30">
        <f>(B53-F53)*1000</f>
        <v>1.2799999676644802</v>
      </c>
      <c r="K53" s="30">
        <f>(C53-G53)*1000</f>
        <v>3.9999984437599778E-2</v>
      </c>
      <c r="M53" s="18" t="str">
        <f t="shared" si="0"/>
        <v>TR8004</v>
      </c>
      <c r="N53" s="19">
        <f t="shared" si="2"/>
        <v>534569.39888999995</v>
      </c>
      <c r="O53" s="19">
        <f t="shared" si="3"/>
        <v>179751.05895999999</v>
      </c>
      <c r="P53" s="19">
        <f>H53+100</f>
        <v>104.83029999999999</v>
      </c>
      <c r="R53" s="21" t="s">
        <v>25</v>
      </c>
      <c r="S53" s="2" t="s">
        <v>24</v>
      </c>
      <c r="U53" t="s">
        <v>73</v>
      </c>
      <c r="V53" s="2">
        <v>534569.41391</v>
      </c>
      <c r="W53" s="2">
        <v>179751.01449999999</v>
      </c>
      <c r="X53" s="2">
        <v>104.80172</v>
      </c>
      <c r="AA53" s="30">
        <f>(N53-V53)*1000</f>
        <v>-15.020000049844384</v>
      </c>
      <c r="AB53" s="30">
        <f t="shared" si="13"/>
        <v>44.46000000461936</v>
      </c>
      <c r="AC53" s="30">
        <f t="shared" si="13"/>
        <v>28.579999999990946</v>
      </c>
      <c r="AE53" t="str">
        <f t="shared" si="4"/>
        <v>C TR8004 534569.39889 179751.05896 104.8303 * * *</v>
      </c>
      <c r="AF53" t="str">
        <f t="shared" si="5"/>
        <v>C TR8004 534569.39889 179751.05896 * *</v>
      </c>
      <c r="AI53" s="2"/>
      <c r="AJ53" s="1"/>
      <c r="AK53" s="1"/>
    </row>
    <row r="54" spans="1:37" x14ac:dyDescent="0.25">
      <c r="J54" s="30"/>
      <c r="K54" s="30"/>
      <c r="M54" s="18"/>
      <c r="N54" s="19"/>
      <c r="O54" s="19"/>
      <c r="P54" s="19"/>
      <c r="R54" s="21"/>
      <c r="S54" s="2"/>
      <c r="U54" s="32" t="s">
        <v>0</v>
      </c>
      <c r="V54" s="33">
        <v>529987.95299999998</v>
      </c>
      <c r="W54" s="33">
        <v>177837.97</v>
      </c>
      <c r="X54" s="33">
        <v>104.44199999999999</v>
      </c>
      <c r="Y54" s="34" t="s">
        <v>79</v>
      </c>
      <c r="AA54" s="30"/>
      <c r="AB54" s="30"/>
      <c r="AC54" s="30"/>
      <c r="AE54" t="str">
        <f t="shared" si="4"/>
        <v>C     * * *</v>
      </c>
      <c r="AF54" t="str">
        <f t="shared" si="5"/>
        <v>C    * *</v>
      </c>
      <c r="AJ54" s="1"/>
      <c r="AK54" s="1"/>
    </row>
    <row r="55" spans="1:37" x14ac:dyDescent="0.25">
      <c r="J55" s="30"/>
      <c r="K55" s="30"/>
      <c r="M55" s="18"/>
      <c r="N55" s="19"/>
      <c r="O55" s="19"/>
      <c r="P55" s="19"/>
      <c r="R55" s="21"/>
      <c r="S55" s="2"/>
      <c r="U55" s="32" t="s">
        <v>1</v>
      </c>
      <c r="V55" s="33">
        <v>530207.22699999996</v>
      </c>
      <c r="W55" s="33">
        <v>178144.43900000001</v>
      </c>
      <c r="X55" s="33">
        <v>109.997</v>
      </c>
      <c r="Y55" s="34" t="s">
        <v>79</v>
      </c>
      <c r="AA55" s="30"/>
      <c r="AB55" s="30"/>
      <c r="AC55" s="30"/>
      <c r="AE55" t="str">
        <f t="shared" si="4"/>
        <v>C     * * *</v>
      </c>
      <c r="AF55" t="str">
        <f t="shared" si="5"/>
        <v>C    * *</v>
      </c>
      <c r="AG55" s="20"/>
      <c r="AH55" s="20"/>
      <c r="AJ55" s="1"/>
      <c r="AK55" s="1"/>
    </row>
    <row r="56" spans="1:37" x14ac:dyDescent="0.25">
      <c r="J56" s="30"/>
      <c r="K56" s="30"/>
      <c r="M56" s="18"/>
      <c r="N56" s="19"/>
      <c r="O56" s="19"/>
      <c r="P56" s="19"/>
      <c r="R56" s="21"/>
      <c r="S56" s="2"/>
      <c r="U56" s="32" t="s">
        <v>44</v>
      </c>
      <c r="V56" s="33">
        <v>530347.06700000004</v>
      </c>
      <c r="W56" s="33">
        <v>179883.84599999999</v>
      </c>
      <c r="X56" s="33">
        <v>104.611</v>
      </c>
      <c r="Y56" s="34" t="s">
        <v>79</v>
      </c>
      <c r="AA56" s="30"/>
      <c r="AB56" s="30"/>
      <c r="AC56" s="30"/>
      <c r="AE56" t="str">
        <f t="shared" si="4"/>
        <v>C     * * *</v>
      </c>
      <c r="AF56" t="str">
        <f t="shared" si="5"/>
        <v>C    * *</v>
      </c>
      <c r="AG56" s="20"/>
      <c r="AH56" s="20"/>
      <c r="AI56" s="2"/>
      <c r="AJ56" s="1"/>
      <c r="AK56" s="1"/>
    </row>
    <row r="57" spans="1:37" x14ac:dyDescent="0.25">
      <c r="E57" s="2"/>
      <c r="J57" s="30"/>
      <c r="K57" s="30"/>
      <c r="M57" s="18"/>
      <c r="N57" s="19"/>
      <c r="O57" s="19"/>
      <c r="P57" s="19"/>
      <c r="R57" s="21"/>
      <c r="S57" s="2"/>
      <c r="AJ57" s="1"/>
      <c r="AK57" s="1"/>
    </row>
    <row r="58" spans="1:37" x14ac:dyDescent="0.25">
      <c r="A58" s="2" t="s">
        <v>83</v>
      </c>
      <c r="B58" s="2">
        <v>530294.00743</v>
      </c>
      <c r="C58" s="2">
        <v>179235.96028999999</v>
      </c>
      <c r="E58" s="2" t="s">
        <v>83</v>
      </c>
      <c r="F58" s="2">
        <v>530294.00736000005</v>
      </c>
      <c r="G58" s="2">
        <v>179235.95991999999</v>
      </c>
      <c r="H58" s="1">
        <v>4.5912699999999997</v>
      </c>
      <c r="J58" s="30">
        <f>(B58-F58)*1000</f>
        <v>6.9999950937926769E-2</v>
      </c>
      <c r="K58" s="30">
        <f>(C58-G58)*1000</f>
        <v>0.36999999429099262</v>
      </c>
      <c r="M58" s="18" t="str">
        <f t="shared" si="0"/>
        <v>W1001</v>
      </c>
      <c r="N58" s="19">
        <f>B58</f>
        <v>530294.00743</v>
      </c>
      <c r="O58" s="19">
        <f>C58</f>
        <v>179235.96028999999</v>
      </c>
      <c r="P58" s="19">
        <f>H58+100</f>
        <v>104.59126999999999</v>
      </c>
      <c r="R58" s="21" t="s">
        <v>25</v>
      </c>
      <c r="S58" s="2" t="s">
        <v>24</v>
      </c>
      <c r="AA58" s="13"/>
      <c r="AB58" s="13"/>
      <c r="AC58" s="13"/>
      <c r="AF58" s="20"/>
      <c r="AG58" s="20"/>
      <c r="AH58" s="20"/>
      <c r="AJ58" s="1"/>
      <c r="AK58" s="1"/>
    </row>
    <row r="59" spans="1:37" x14ac:dyDescent="0.25">
      <c r="B59" s="1"/>
      <c r="C59" s="1"/>
      <c r="E59" s="2"/>
      <c r="AJ59" s="1"/>
      <c r="AK59" s="1"/>
    </row>
    <row r="60" spans="1:37" x14ac:dyDescent="0.25">
      <c r="B60" s="1"/>
      <c r="C60" s="1"/>
      <c r="P60" s="2"/>
    </row>
    <row r="61" spans="1:37" x14ac:dyDescent="0.25">
      <c r="B61" s="1"/>
      <c r="C61" s="1"/>
      <c r="E61" s="2"/>
      <c r="M61" s="177" t="s">
        <v>110</v>
      </c>
      <c r="N61" s="177"/>
      <c r="O61" s="177"/>
      <c r="P61" s="177"/>
    </row>
    <row r="62" spans="1:37" x14ac:dyDescent="0.25">
      <c r="A62" t="s">
        <v>93</v>
      </c>
      <c r="B62" s="2">
        <v>526538.46868000005</v>
      </c>
      <c r="C62" s="2">
        <v>177071.68017000001</v>
      </c>
      <c r="E62" t="s">
        <v>93</v>
      </c>
      <c r="F62" s="2">
        <v>526538.47008</v>
      </c>
      <c r="G62" s="2">
        <v>177071.68032000001</v>
      </c>
      <c r="H62" s="1">
        <v>7.85602</v>
      </c>
      <c r="J62" s="30">
        <f t="shared" ref="J62:K64" si="14">(B62-F62)*1000</f>
        <v>-1.39999995008111</v>
      </c>
      <c r="K62" s="30">
        <f t="shared" si="14"/>
        <v>-0.1500000071246177</v>
      </c>
      <c r="M62" s="18" t="str">
        <f t="shared" ref="M62:O64" si="15">A62</f>
        <v>CRS1</v>
      </c>
      <c r="N62" s="19">
        <f t="shared" si="15"/>
        <v>526538.46868000005</v>
      </c>
      <c r="O62" s="19">
        <f t="shared" si="15"/>
        <v>177071.68017000001</v>
      </c>
      <c r="P62" s="19">
        <f>H62+100</f>
        <v>107.85602</v>
      </c>
    </row>
    <row r="63" spans="1:37" x14ac:dyDescent="0.25">
      <c r="A63" t="s">
        <v>92</v>
      </c>
      <c r="B63" s="2">
        <v>526498.91431000002</v>
      </c>
      <c r="C63" s="2">
        <v>177082.16948000001</v>
      </c>
      <c r="E63" t="s">
        <v>92</v>
      </c>
      <c r="F63" s="2">
        <v>526498.91570999997</v>
      </c>
      <c r="G63" s="2">
        <v>177082.16965</v>
      </c>
      <c r="H63" s="1">
        <v>7.3183299999999996</v>
      </c>
      <c r="J63" s="30">
        <f t="shared" si="14"/>
        <v>-1.39999995008111</v>
      </c>
      <c r="K63" s="30">
        <f t="shared" si="14"/>
        <v>-0.16999998479150236</v>
      </c>
      <c r="M63" s="18" t="str">
        <f t="shared" si="15"/>
        <v>CRS2</v>
      </c>
      <c r="N63" s="19">
        <f t="shared" si="15"/>
        <v>526498.91431000002</v>
      </c>
      <c r="O63" s="19">
        <f t="shared" si="15"/>
        <v>177082.16948000001</v>
      </c>
      <c r="P63" s="19">
        <f>H63+100</f>
        <v>107.31833</v>
      </c>
    </row>
    <row r="64" spans="1:37" x14ac:dyDescent="0.25">
      <c r="A64" t="s">
        <v>91</v>
      </c>
      <c r="B64" s="2">
        <v>526528.41732999997</v>
      </c>
      <c r="C64" s="2">
        <v>177135.74723000001</v>
      </c>
      <c r="E64" t="s">
        <v>91</v>
      </c>
      <c r="F64" s="2">
        <v>526528.41873999999</v>
      </c>
      <c r="G64" s="2">
        <v>177135.74737999999</v>
      </c>
      <c r="H64" s="1">
        <v>7.5651299999999999</v>
      </c>
      <c r="J64" s="30">
        <f t="shared" si="14"/>
        <v>-1.4100000262260437</v>
      </c>
      <c r="K64" s="30">
        <f t="shared" si="14"/>
        <v>-0.14999997802078724</v>
      </c>
      <c r="M64" s="18" t="str">
        <f t="shared" si="15"/>
        <v>CRS3</v>
      </c>
      <c r="N64" s="19">
        <f t="shared" si="15"/>
        <v>526528.41732999997</v>
      </c>
      <c r="O64" s="19">
        <f t="shared" si="15"/>
        <v>177135.74723000001</v>
      </c>
      <c r="P64" s="19">
        <f>H64+100</f>
        <v>107.56513</v>
      </c>
    </row>
    <row r="65" spans="1:10" x14ac:dyDescent="0.25">
      <c r="B65" s="1"/>
      <c r="C65" s="1"/>
      <c r="E65" s="2"/>
    </row>
    <row r="66" spans="1:10" x14ac:dyDescent="0.25">
      <c r="B66" s="1"/>
      <c r="C66" s="1"/>
    </row>
    <row r="67" spans="1:10" x14ac:dyDescent="0.25">
      <c r="B67" s="1"/>
      <c r="C67" s="1"/>
      <c r="E67" s="2"/>
    </row>
    <row r="68" spans="1:10" x14ac:dyDescent="0.25">
      <c r="B68" s="1"/>
      <c r="C68" s="3"/>
    </row>
    <row r="69" spans="1:10" x14ac:dyDescent="0.25">
      <c r="B69" s="1"/>
      <c r="C69"/>
      <c r="E69" s="2"/>
    </row>
    <row r="70" spans="1:10" x14ac:dyDescent="0.25">
      <c r="B70" s="1"/>
      <c r="C70"/>
      <c r="E70" s="3"/>
      <c r="J70" s="2"/>
    </row>
    <row r="71" spans="1:10" x14ac:dyDescent="0.25">
      <c r="A71"/>
      <c r="B71"/>
      <c r="C71"/>
    </row>
    <row r="72" spans="1:10" x14ac:dyDescent="0.25">
      <c r="A72"/>
      <c r="B72"/>
      <c r="C72"/>
    </row>
    <row r="73" spans="1:10" x14ac:dyDescent="0.25">
      <c r="A73"/>
      <c r="B73"/>
      <c r="C73"/>
      <c r="E73" s="2"/>
    </row>
    <row r="74" spans="1:10" x14ac:dyDescent="0.25">
      <c r="B74" s="1"/>
      <c r="E74" s="2"/>
    </row>
    <row r="75" spans="1:10" x14ac:dyDescent="0.25">
      <c r="B75" s="1"/>
      <c r="E75" s="2"/>
    </row>
    <row r="76" spans="1:10" x14ac:dyDescent="0.25">
      <c r="B76" s="1"/>
      <c r="C76"/>
      <c r="E76" s="2"/>
    </row>
    <row r="77" spans="1:10" x14ac:dyDescent="0.25">
      <c r="B77" s="1"/>
      <c r="C77"/>
      <c r="E77" s="2"/>
    </row>
    <row r="78" spans="1:10" x14ac:dyDescent="0.25">
      <c r="B78" s="1"/>
      <c r="C78"/>
    </row>
    <row r="79" spans="1:10" x14ac:dyDescent="0.25">
      <c r="B79" s="1"/>
      <c r="C79"/>
      <c r="J79" s="2"/>
    </row>
    <row r="80" spans="1:10" x14ac:dyDescent="0.25">
      <c r="B80" s="1"/>
      <c r="C80"/>
    </row>
    <row r="81" spans="1:38" x14ac:dyDescent="0.25">
      <c r="B81" s="1"/>
      <c r="C81"/>
    </row>
    <row r="82" spans="1:38" x14ac:dyDescent="0.25">
      <c r="B82" s="1"/>
      <c r="C82"/>
      <c r="J82"/>
    </row>
    <row r="83" spans="1:38" x14ac:dyDescent="0.25">
      <c r="B83" s="1"/>
      <c r="J83"/>
    </row>
    <row r="84" spans="1:38" x14ac:dyDescent="0.25">
      <c r="B84" s="1"/>
    </row>
    <row r="85" spans="1:38" x14ac:dyDescent="0.25">
      <c r="B85" s="1"/>
      <c r="E85" s="2"/>
      <c r="I85"/>
      <c r="J85" s="2"/>
    </row>
    <row r="86" spans="1:38" x14ac:dyDescent="0.25">
      <c r="B86" s="1"/>
      <c r="E86" s="2"/>
    </row>
    <row r="87" spans="1:38" x14ac:dyDescent="0.25">
      <c r="B87" s="1"/>
      <c r="E87" s="2"/>
    </row>
    <row r="88" spans="1:38" x14ac:dyDescent="0.25">
      <c r="B88" s="1"/>
      <c r="E88" s="2"/>
    </row>
    <row r="89" spans="1:38" x14ac:dyDescent="0.25">
      <c r="B89" s="1"/>
      <c r="E89" s="2"/>
    </row>
    <row r="90" spans="1:38" x14ac:dyDescent="0.25">
      <c r="B90" s="1"/>
      <c r="E90" s="2"/>
      <c r="J90" s="2"/>
    </row>
    <row r="91" spans="1:38" s="3" customFormat="1" x14ac:dyDescent="0.25">
      <c r="A91" s="2"/>
      <c r="B91" s="1"/>
      <c r="C91" s="2"/>
      <c r="D91"/>
      <c r="E91" s="2"/>
      <c r="F91" s="2"/>
      <c r="G91" s="2"/>
      <c r="H91" s="1"/>
      <c r="I91" s="1"/>
      <c r="J91" s="2"/>
      <c r="L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s="3" customFormat="1" x14ac:dyDescent="0.25">
      <c r="D92"/>
      <c r="E92" s="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s="3" customFormat="1" x14ac:dyDescent="0.25">
      <c r="D93"/>
      <c r="E93" s="2"/>
      <c r="F93" s="2"/>
      <c r="G93" s="2"/>
      <c r="H93" s="1"/>
      <c r="I93" s="1"/>
      <c r="J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s="3" customFormat="1" x14ac:dyDescent="0.25">
      <c r="D94"/>
      <c r="E94"/>
      <c r="F94" s="2"/>
      <c r="G94" s="2"/>
      <c r="H94" s="1"/>
      <c r="I94" s="1"/>
      <c r="J94"/>
      <c r="L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s="3" customFormat="1" x14ac:dyDescent="0.25">
      <c r="A95" s="2"/>
      <c r="B95" s="1"/>
      <c r="C95" s="2"/>
      <c r="D95"/>
      <c r="E95" s="2"/>
      <c r="F95" s="2"/>
      <c r="G95" s="2"/>
      <c r="H95" s="1"/>
      <c r="I95" s="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s="3" customFormat="1" x14ac:dyDescent="0.25">
      <c r="A96" s="2"/>
      <c r="B96" s="1"/>
      <c r="C96" s="2"/>
      <c r="D96"/>
      <c r="E96" s="2"/>
      <c r="F96" s="2"/>
      <c r="G96" s="2"/>
      <c r="H96" s="1"/>
      <c r="I96" s="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s="3" customFormat="1" x14ac:dyDescent="0.25">
      <c r="A97" s="2"/>
      <c r="B97" s="1"/>
      <c r="C97" s="2"/>
      <c r="D97"/>
      <c r="E97" s="2"/>
      <c r="F97" s="2"/>
      <c r="G97" s="2"/>
      <c r="H97" s="1"/>
      <c r="I97" s="1"/>
      <c r="J97" s="2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s="3" customFormat="1" x14ac:dyDescent="0.25">
      <c r="A98" s="2"/>
      <c r="B98" s="1"/>
      <c r="C98" s="2"/>
      <c r="D98"/>
      <c r="E98" s="2"/>
      <c r="F98" s="2"/>
      <c r="G98" s="2"/>
      <c r="H98" s="1"/>
      <c r="I98" s="1"/>
      <c r="J98" s="2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s="3" customFormat="1" x14ac:dyDescent="0.25">
      <c r="A99" s="2"/>
      <c r="B99" s="1"/>
      <c r="C99" s="2"/>
      <c r="D99"/>
      <c r="E99" s="2"/>
      <c r="F99" s="2"/>
      <c r="G99" s="2"/>
      <c r="H99" s="1"/>
      <c r="I99" s="1"/>
      <c r="J99" s="2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s="3" customFormat="1" x14ac:dyDescent="0.25">
      <c r="A100" s="2"/>
      <c r="B100" s="1"/>
      <c r="C100" s="2"/>
      <c r="D100"/>
      <c r="E100" s="2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s="3" customFormat="1" x14ac:dyDescent="0.25">
      <c r="A101" s="2"/>
      <c r="B101" s="2"/>
      <c r="C101" s="2"/>
      <c r="D101"/>
      <c r="E101" s="2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s="3" customFormat="1" x14ac:dyDescent="0.25">
      <c r="A102" s="2"/>
      <c r="B102" s="2"/>
      <c r="C102" s="2"/>
      <c r="D102"/>
      <c r="E102" s="2"/>
      <c r="L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s="3" customFormat="1" x14ac:dyDescent="0.25">
      <c r="A103" s="2"/>
      <c r="B103" s="2"/>
      <c r="C103" s="2"/>
      <c r="D103"/>
      <c r="E103" s="2"/>
      <c r="J103"/>
      <c r="L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s="3" customFormat="1" x14ac:dyDescent="0.25">
      <c r="A104" s="2"/>
      <c r="B104" s="2"/>
      <c r="C104" s="2"/>
      <c r="D104"/>
      <c r="E104" s="2"/>
      <c r="F104" s="2"/>
      <c r="G104" s="2"/>
      <c r="H104" s="1"/>
      <c r="I104" s="1"/>
      <c r="J104" s="2"/>
      <c r="L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s="3" customFormat="1" x14ac:dyDescent="0.25">
      <c r="A105" s="2"/>
      <c r="B105" s="2"/>
      <c r="C105" s="2"/>
      <c r="D105"/>
      <c r="E105" s="2"/>
      <c r="F105" s="2"/>
      <c r="G105" s="2"/>
      <c r="H105" s="1"/>
      <c r="I105" s="1"/>
      <c r="J105" s="2"/>
      <c r="L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s="3" customFormat="1" x14ac:dyDescent="0.25">
      <c r="A106" s="2"/>
      <c r="B106" s="2"/>
      <c r="C106" s="2"/>
      <c r="D106"/>
      <c r="E106" s="2"/>
      <c r="F106" s="2"/>
      <c r="G106" s="2"/>
      <c r="H106" s="1"/>
      <c r="I106" s="1"/>
      <c r="J106" s="2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s="3" customFormat="1" x14ac:dyDescent="0.25">
      <c r="A107" s="2"/>
      <c r="B107" s="2"/>
      <c r="C107" s="2"/>
      <c r="D107"/>
      <c r="E107" s="2"/>
      <c r="F107" s="2"/>
      <c r="G107" s="2"/>
      <c r="H107" s="1"/>
      <c r="I107" s="1"/>
      <c r="J107" s="2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s="3" customFormat="1" x14ac:dyDescent="0.25">
      <c r="A108" s="2"/>
      <c r="B108" s="2"/>
      <c r="C108" s="2"/>
      <c r="D108"/>
      <c r="E108" s="2"/>
      <c r="F108" s="2"/>
      <c r="G108" s="2"/>
      <c r="H108" s="1"/>
      <c r="I108" s="1"/>
      <c r="J108" s="2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s="3" customFormat="1" x14ac:dyDescent="0.25">
      <c r="A109" s="2"/>
      <c r="B109" s="2"/>
      <c r="C109" s="2"/>
      <c r="D109"/>
      <c r="E109" s="2"/>
      <c r="F109" s="2"/>
      <c r="G109" s="2"/>
      <c r="H109" s="1"/>
      <c r="I109" s="1"/>
      <c r="J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s="3" customFormat="1" x14ac:dyDescent="0.25">
      <c r="A110" s="2"/>
      <c r="B110" s="2"/>
      <c r="C110" s="2"/>
      <c r="D110"/>
      <c r="E110" s="2"/>
      <c r="F110" s="2"/>
      <c r="G110" s="2"/>
      <c r="H110" s="1"/>
      <c r="I110" s="1"/>
      <c r="J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s="3" customFormat="1" x14ac:dyDescent="0.25">
      <c r="A111" s="2"/>
      <c r="B111" s="2"/>
      <c r="C111" s="2"/>
      <c r="D111"/>
      <c r="E111" s="2"/>
      <c r="J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s="3" customFormat="1" x14ac:dyDescent="0.25">
      <c r="A112" s="2"/>
      <c r="B112" s="2"/>
      <c r="C112" s="2"/>
      <c r="D112"/>
      <c r="E112" s="2"/>
      <c r="J112" s="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s="3" customFormat="1" x14ac:dyDescent="0.25">
      <c r="A113" s="2"/>
      <c r="B113" s="2"/>
      <c r="C113" s="2"/>
      <c r="D113"/>
      <c r="E113" s="2"/>
      <c r="J113" s="2"/>
      <c r="L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s="3" customFormat="1" x14ac:dyDescent="0.25">
      <c r="A114" s="2"/>
      <c r="B114" s="2"/>
      <c r="C114" s="2"/>
      <c r="D114"/>
      <c r="E114" s="2"/>
      <c r="F114" s="2"/>
      <c r="G114" s="2"/>
      <c r="H114" s="1"/>
      <c r="I114" s="1"/>
      <c r="J114" s="2"/>
      <c r="L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s="3" customFormat="1" x14ac:dyDescent="0.25">
      <c r="A115" s="2"/>
      <c r="B115" s="2"/>
      <c r="C115" s="2"/>
      <c r="D115"/>
      <c r="E115" s="2"/>
      <c r="F115" s="2"/>
      <c r="G115" s="2"/>
      <c r="H115" s="1"/>
      <c r="I115" s="1"/>
      <c r="J115" s="2"/>
      <c r="L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s="3" customFormat="1" x14ac:dyDescent="0.25">
      <c r="A116" s="2"/>
      <c r="B116" s="2"/>
      <c r="C116" s="2"/>
      <c r="D116"/>
      <c r="E116" s="2"/>
      <c r="J116" s="2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s="3" customFormat="1" x14ac:dyDescent="0.25">
      <c r="A117" s="2"/>
      <c r="B117" s="2"/>
      <c r="C117" s="2"/>
      <c r="D117"/>
      <c r="E117" s="2"/>
      <c r="H117" s="1"/>
      <c r="I117" s="1"/>
      <c r="J117" s="2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s="3" customFormat="1" x14ac:dyDescent="0.25">
      <c r="A118" s="2"/>
      <c r="B118" s="2"/>
      <c r="C118" s="2"/>
      <c r="D118"/>
      <c r="E118" s="2"/>
      <c r="F118" s="2"/>
      <c r="G118" s="2"/>
      <c r="H118" s="1"/>
      <c r="I118" s="1"/>
      <c r="J118" s="2"/>
      <c r="L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s="3" customFormat="1" x14ac:dyDescent="0.25">
      <c r="A119" s="2"/>
      <c r="B119" s="2"/>
      <c r="C119" s="2"/>
      <c r="D119"/>
      <c r="E119" s="2"/>
      <c r="H119" s="1"/>
      <c r="I119" s="1"/>
      <c r="J119" s="2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s="3" customFormat="1" x14ac:dyDescent="0.25">
      <c r="A120" s="2"/>
      <c r="B120" s="2"/>
      <c r="C120" s="2"/>
      <c r="D120"/>
      <c r="E120" s="2"/>
      <c r="F120" s="2"/>
      <c r="G120" s="2"/>
      <c r="H120" s="1"/>
      <c r="I120" s="1"/>
      <c r="J120" s="2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25">
      <c r="E121" s="2"/>
      <c r="J121" s="2"/>
    </row>
    <row r="122" spans="1:38" x14ac:dyDescent="0.25">
      <c r="E122" s="2"/>
      <c r="J122" s="2"/>
    </row>
    <row r="123" spans="1:38" x14ac:dyDescent="0.25">
      <c r="E123" s="2"/>
      <c r="F123"/>
      <c r="G123"/>
      <c r="J123" s="2"/>
    </row>
    <row r="124" spans="1:38" x14ac:dyDescent="0.25">
      <c r="J124"/>
    </row>
    <row r="125" spans="1:38" x14ac:dyDescent="0.25">
      <c r="J125"/>
    </row>
    <row r="126" spans="1:38" x14ac:dyDescent="0.25">
      <c r="J126" s="2"/>
    </row>
    <row r="127" spans="1:38" x14ac:dyDescent="0.25">
      <c r="J127"/>
    </row>
    <row r="128" spans="1:38" x14ac:dyDescent="0.25">
      <c r="J128"/>
    </row>
  </sheetData>
  <sortState xmlns:xlrd2="http://schemas.microsoft.com/office/spreadsheetml/2017/richdata2" ref="F70:J97">
    <sortCondition ref="F70:F97"/>
  </sortState>
  <mergeCells count="36">
    <mergeCell ref="M61:P61"/>
    <mergeCell ref="A6:C6"/>
    <mergeCell ref="E6:H6"/>
    <mergeCell ref="J6:K6"/>
    <mergeCell ref="M6:S6"/>
    <mergeCell ref="U6:Y6"/>
    <mergeCell ref="AA6:AC6"/>
    <mergeCell ref="X3:Y3"/>
    <mergeCell ref="AB3:AC3"/>
    <mergeCell ref="A4:B4"/>
    <mergeCell ref="C4:E4"/>
    <mergeCell ref="F4:G4"/>
    <mergeCell ref="H4:K4"/>
    <mergeCell ref="N4:O4"/>
    <mergeCell ref="U4:W4"/>
    <mergeCell ref="X4:Y4"/>
    <mergeCell ref="AB4:AC4"/>
    <mergeCell ref="A3:B3"/>
    <mergeCell ref="C3:E3"/>
    <mergeCell ref="F3:G3"/>
    <mergeCell ref="H3:K3"/>
    <mergeCell ref="N3:O3"/>
    <mergeCell ref="U3:W3"/>
    <mergeCell ref="AB1:AC1"/>
    <mergeCell ref="C2:E2"/>
    <mergeCell ref="H2:K2"/>
    <mergeCell ref="N2:O2"/>
    <mergeCell ref="U2:W2"/>
    <mergeCell ref="X2:Y2"/>
    <mergeCell ref="AB2:AC2"/>
    <mergeCell ref="X1:Y1"/>
    <mergeCell ref="A1:B1"/>
    <mergeCell ref="F1:G1"/>
    <mergeCell ref="H1:K1"/>
    <mergeCell ref="M1:O1"/>
    <mergeCell ref="U1:W1"/>
  </mergeCells>
  <pageMargins left="0.7" right="0.7" top="0.75" bottom="0.75" header="0.3" footer="0.3"/>
  <pageSetup paperSize="8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89"/>
  <sheetViews>
    <sheetView topLeftCell="A13" zoomScale="85" zoomScaleNormal="85" workbookViewId="0">
      <selection activeCell="K19" sqref="K19"/>
    </sheetView>
  </sheetViews>
  <sheetFormatPr defaultRowHeight="15" x14ac:dyDescent="0.25"/>
  <cols>
    <col min="1" max="2" width="11.4531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9.1796875" bestFit="1" customWidth="1"/>
    <col min="25" max="25" width="11.90625" bestFit="1" customWidth="1"/>
    <col min="26" max="26" width="1.453125" customWidth="1"/>
    <col min="27" max="27" width="5" customWidth="1"/>
    <col min="28" max="28" width="5.36328125" customWidth="1"/>
    <col min="29" max="29" width="5" customWidth="1"/>
    <col min="31" max="31" width="48.90625" bestFit="1" customWidth="1"/>
    <col min="32" max="32" width="37.90625" bestFit="1" customWidth="1"/>
  </cols>
  <sheetData>
    <row r="1" spans="1:37" ht="15.6" x14ac:dyDescent="0.3">
      <c r="A1" s="167" t="s">
        <v>2</v>
      </c>
      <c r="B1" s="167"/>
      <c r="F1" s="167" t="s">
        <v>3</v>
      </c>
      <c r="G1" s="167"/>
      <c r="H1" s="166"/>
      <c r="I1" s="166"/>
      <c r="J1" s="166"/>
      <c r="K1" s="166"/>
      <c r="M1" s="160" t="s">
        <v>30</v>
      </c>
      <c r="N1" s="160"/>
      <c r="O1" s="160"/>
      <c r="U1" s="161" t="s">
        <v>26</v>
      </c>
      <c r="V1" s="162"/>
      <c r="W1" s="163"/>
      <c r="X1" s="175">
        <f>AVERAGE(X2:Y4)</f>
        <v>0.99980633333333335</v>
      </c>
      <c r="Y1" s="172"/>
      <c r="AA1" s="25">
        <f>(1000-(X1*1000))*1000</f>
        <v>193.66666666667243</v>
      </c>
      <c r="AB1" s="173" t="s">
        <v>82</v>
      </c>
      <c r="AC1" s="174"/>
      <c r="AE1" t="s">
        <v>103</v>
      </c>
    </row>
    <row r="2" spans="1:37" x14ac:dyDescent="0.25">
      <c r="A2" s="4" t="s">
        <v>31</v>
      </c>
      <c r="B2" s="5"/>
      <c r="C2" s="166" t="s">
        <v>4</v>
      </c>
      <c r="D2" s="166"/>
      <c r="E2" s="166"/>
      <c r="F2" s="4" t="s">
        <v>31</v>
      </c>
      <c r="G2" s="5"/>
      <c r="H2" s="166" t="s">
        <v>4</v>
      </c>
      <c r="I2" s="166"/>
      <c r="J2" s="166"/>
      <c r="K2" s="166"/>
      <c r="M2" s="14" t="s">
        <v>17</v>
      </c>
      <c r="N2" s="160" t="s">
        <v>18</v>
      </c>
      <c r="O2" s="160"/>
      <c r="U2" s="161" t="s">
        <v>27</v>
      </c>
      <c r="V2" s="162"/>
      <c r="W2" s="163"/>
      <c r="X2" s="175">
        <v>0.99978999999999996</v>
      </c>
      <c r="Y2" s="176"/>
      <c r="AA2" s="25">
        <f>(1000-(X2*1000))*1000</f>
        <v>210.00000000003638</v>
      </c>
      <c r="AB2" s="173" t="s">
        <v>82</v>
      </c>
      <c r="AC2" s="174"/>
    </row>
    <row r="3" spans="1:37" x14ac:dyDescent="0.25">
      <c r="A3" s="157" t="s">
        <v>5</v>
      </c>
      <c r="B3" s="158"/>
      <c r="C3" s="159" t="s">
        <v>85</v>
      </c>
      <c r="D3" s="159"/>
      <c r="E3" s="159"/>
      <c r="F3" s="157" t="s">
        <v>5</v>
      </c>
      <c r="G3" s="158"/>
      <c r="H3" s="159" t="s">
        <v>6</v>
      </c>
      <c r="I3" s="159"/>
      <c r="J3" s="159"/>
      <c r="K3" s="159"/>
      <c r="M3" s="15" t="s">
        <v>19</v>
      </c>
      <c r="N3" s="160" t="s">
        <v>20</v>
      </c>
      <c r="O3" s="160"/>
      <c r="U3" s="161" t="s">
        <v>28</v>
      </c>
      <c r="V3" s="162"/>
      <c r="W3" s="163"/>
      <c r="X3" s="171">
        <v>0.99980599999999997</v>
      </c>
      <c r="Y3" s="172"/>
      <c r="AA3" s="25">
        <f>(1000-(X3*1000))*1000</f>
        <v>194.00000000007367</v>
      </c>
      <c r="AB3" s="173" t="s">
        <v>82</v>
      </c>
      <c r="AC3" s="174"/>
    </row>
    <row r="4" spans="1:37" x14ac:dyDescent="0.25">
      <c r="A4" s="157" t="s">
        <v>84</v>
      </c>
      <c r="B4" s="158"/>
      <c r="C4" s="159" t="s">
        <v>7</v>
      </c>
      <c r="D4" s="159"/>
      <c r="E4" s="159"/>
      <c r="F4" s="157" t="s">
        <v>84</v>
      </c>
      <c r="G4" s="158"/>
      <c r="H4" s="159" t="s">
        <v>7</v>
      </c>
      <c r="I4" s="159"/>
      <c r="J4" s="159"/>
      <c r="K4" s="159"/>
      <c r="M4" s="15" t="s">
        <v>21</v>
      </c>
      <c r="N4" s="160" t="s">
        <v>22</v>
      </c>
      <c r="O4" s="160"/>
      <c r="U4" s="161" t="s">
        <v>29</v>
      </c>
      <c r="V4" s="162"/>
      <c r="W4" s="163"/>
      <c r="X4" s="175">
        <v>0.99982300000000002</v>
      </c>
      <c r="Y4" s="176"/>
      <c r="AA4" s="25">
        <f>(1000-(X4*1000))*1000</f>
        <v>177.00000000002092</v>
      </c>
      <c r="AB4" s="173" t="s">
        <v>82</v>
      </c>
      <c r="AC4" s="174"/>
    </row>
    <row r="5" spans="1:37" x14ac:dyDescent="0.25">
      <c r="J5" s="6"/>
      <c r="U5" t="s">
        <v>38</v>
      </c>
    </row>
    <row r="6" spans="1:37" ht="15.6" x14ac:dyDescent="0.3">
      <c r="A6" s="142" t="s">
        <v>8</v>
      </c>
      <c r="B6" s="142"/>
      <c r="C6" s="142"/>
      <c r="D6" s="3"/>
      <c r="E6" s="142" t="s">
        <v>9</v>
      </c>
      <c r="F6" s="142"/>
      <c r="G6" s="142"/>
      <c r="H6" s="142"/>
      <c r="I6" s="3"/>
      <c r="J6" s="142" t="s">
        <v>10</v>
      </c>
      <c r="K6" s="142"/>
      <c r="L6" s="3"/>
      <c r="M6" s="149" t="s">
        <v>37</v>
      </c>
      <c r="N6" s="150"/>
      <c r="O6" s="150"/>
      <c r="P6" s="150"/>
      <c r="Q6" s="150"/>
      <c r="R6" s="150"/>
      <c r="S6" s="151"/>
      <c r="T6" s="3"/>
      <c r="U6" s="141" t="s">
        <v>89</v>
      </c>
      <c r="V6" s="141"/>
      <c r="W6" s="141"/>
      <c r="X6" s="141"/>
      <c r="Y6" s="141"/>
      <c r="Z6" s="3"/>
      <c r="AA6" s="141" t="s">
        <v>10</v>
      </c>
      <c r="AB6" s="141"/>
      <c r="AC6" s="141"/>
      <c r="AE6" t="s">
        <v>86</v>
      </c>
      <c r="AF6" t="s">
        <v>86</v>
      </c>
    </row>
    <row r="7" spans="1:3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E7" s="31" t="s">
        <v>87</v>
      </c>
      <c r="AF7" s="31" t="s">
        <v>88</v>
      </c>
    </row>
    <row r="8" spans="1:37" ht="15.6" x14ac:dyDescent="0.3">
      <c r="A8" s="3" t="s">
        <v>53</v>
      </c>
      <c r="B8" s="6">
        <v>529988.75702999998</v>
      </c>
      <c r="C8" s="6">
        <v>177858.51332999999</v>
      </c>
      <c r="D8" s="3"/>
      <c r="E8" s="3" t="s">
        <v>53</v>
      </c>
      <c r="F8" s="3">
        <v>529988.75668999995</v>
      </c>
      <c r="G8" s="3">
        <v>177858.51420000001</v>
      </c>
      <c r="H8" s="3">
        <v>4.80891</v>
      </c>
      <c r="I8" s="3"/>
      <c r="J8" s="30">
        <f>(B8-F8)*1000</f>
        <v>0.34000002779066563</v>
      </c>
      <c r="K8" s="30">
        <f>(C8-G8)*1000</f>
        <v>-0.87000001803971827</v>
      </c>
      <c r="L8" s="9"/>
      <c r="M8" s="18" t="str">
        <f t="shared" ref="M8:M15" si="0">A8</f>
        <v>AE100</v>
      </c>
      <c r="N8" s="19">
        <f>F8</f>
        <v>529988.75668999995</v>
      </c>
      <c r="O8" s="19">
        <f>G8</f>
        <v>177858.51420000001</v>
      </c>
      <c r="P8" s="19">
        <f>H8+100</f>
        <v>104.80891</v>
      </c>
      <c r="Q8" s="22"/>
      <c r="R8" s="21" t="s">
        <v>25</v>
      </c>
      <c r="S8" s="2" t="s">
        <v>24</v>
      </c>
      <c r="T8" s="9"/>
      <c r="U8" s="3"/>
      <c r="V8" s="3"/>
      <c r="W8" s="3"/>
      <c r="X8" s="3"/>
      <c r="Y8" s="3"/>
      <c r="Z8" s="3"/>
      <c r="AA8" s="9"/>
      <c r="AB8" s="9"/>
      <c r="AC8" s="9"/>
      <c r="AE8" t="str">
        <f>"C "&amp;M8&amp;" "&amp;N8&amp;" "&amp;O8&amp;" "&amp;P8&amp;" * * *"</f>
        <v>C AE100 529988.75669 177858.5142 104.80891 * * *</v>
      </c>
      <c r="AF8" t="str">
        <f>"C "&amp;M8&amp;" "&amp;N8&amp;" "&amp;O8&amp;" * *"</f>
        <v>C AE100 529988.75669 177858.5142 * *</v>
      </c>
      <c r="AJ8" s="1"/>
      <c r="AK8" s="1"/>
    </row>
    <row r="9" spans="1:37" x14ac:dyDescent="0.25">
      <c r="A9" t="s">
        <v>49</v>
      </c>
      <c r="B9" s="2">
        <v>530433.58374000003</v>
      </c>
      <c r="C9" s="2">
        <v>178544.65351</v>
      </c>
      <c r="E9" t="s">
        <v>49</v>
      </c>
      <c r="F9" s="2">
        <v>530433.58291999996</v>
      </c>
      <c r="G9" s="2">
        <v>178544.65448</v>
      </c>
      <c r="H9" s="2">
        <v>4.6963900000000001</v>
      </c>
      <c r="J9" s="30">
        <f>(B9-F9)*1000</f>
        <v>0.82000007387250662</v>
      </c>
      <c r="K9" s="30">
        <f>(C9-G9)*1000</f>
        <v>-0.96999999368563294</v>
      </c>
      <c r="M9" s="18" t="str">
        <f t="shared" si="0"/>
        <v>AL1001</v>
      </c>
      <c r="N9" s="19">
        <f t="shared" ref="N9:N47" si="1">F9</f>
        <v>530433.58291999996</v>
      </c>
      <c r="O9" s="19">
        <f t="shared" ref="O9:O47" si="2">G9</f>
        <v>178544.65448</v>
      </c>
      <c r="P9" s="19">
        <f t="shared" ref="P9:P15" si="3">H9+100</f>
        <v>104.69638999999999</v>
      </c>
      <c r="Q9" s="2"/>
      <c r="R9" s="21" t="s">
        <v>25</v>
      </c>
      <c r="S9" s="2" t="s">
        <v>24</v>
      </c>
      <c r="U9" t="s">
        <v>49</v>
      </c>
      <c r="V9" s="2">
        <v>530433.58380000002</v>
      </c>
      <c r="W9" s="2">
        <v>178544.65590000001</v>
      </c>
      <c r="X9" s="2"/>
      <c r="Y9" t="s">
        <v>78</v>
      </c>
      <c r="AA9" s="13">
        <f>(N9-V9)*1000</f>
        <v>-0.88000006508082151</v>
      </c>
      <c r="AB9" s="13">
        <f>(O9-W9)*1000</f>
        <v>-1.420000015059486</v>
      </c>
      <c r="AC9" s="13"/>
      <c r="AE9" t="str">
        <f t="shared" ref="AE9:AE46" si="4">"C "&amp;M9&amp;" "&amp;N9&amp;" "&amp;O9&amp;" "&amp;P9&amp;" * * *"</f>
        <v>C AL1001 530433.58292 178544.65448 104.69639 * * *</v>
      </c>
      <c r="AF9" t="str">
        <f t="shared" ref="AF9:AF46" si="5">"C "&amp;M9&amp;" "&amp;N9&amp;" "&amp;O9&amp;" * *"</f>
        <v>C AL1001 530433.58292 178544.65448 * *</v>
      </c>
      <c r="AI9" s="2"/>
      <c r="AJ9" s="1"/>
      <c r="AK9" s="1"/>
    </row>
    <row r="10" spans="1:37" x14ac:dyDescent="0.25">
      <c r="A10" t="s">
        <v>46</v>
      </c>
      <c r="B10" s="2">
        <v>531627.20819000003</v>
      </c>
      <c r="C10" s="2">
        <v>180553.41631</v>
      </c>
      <c r="E10" t="s">
        <v>46</v>
      </c>
      <c r="F10" s="2">
        <v>531627.2058</v>
      </c>
      <c r="G10" s="2">
        <v>180553.41746</v>
      </c>
      <c r="H10" s="1">
        <v>9.4420800000000007</v>
      </c>
      <c r="J10" s="30">
        <f t="shared" ref="J10:J15" si="6">(B10-F10)*1000</f>
        <v>2.3900000378489494</v>
      </c>
      <c r="K10" s="30">
        <f t="shared" ref="K10:K15" si="7">(C10-G10)*1000</f>
        <v>-1.1499999964144081</v>
      </c>
      <c r="M10" s="18" t="str">
        <f t="shared" si="0"/>
        <v>BF03</v>
      </c>
      <c r="N10" s="19">
        <f t="shared" si="1"/>
        <v>531627.2058</v>
      </c>
      <c r="O10" s="19">
        <f t="shared" si="2"/>
        <v>180553.41746</v>
      </c>
      <c r="P10" s="19">
        <f t="shared" si="3"/>
        <v>109.44208</v>
      </c>
      <c r="Q10" s="2"/>
      <c r="R10" s="21" t="s">
        <v>25</v>
      </c>
      <c r="S10" s="2" t="s">
        <v>24</v>
      </c>
      <c r="U10" t="s">
        <v>46</v>
      </c>
      <c r="V10" s="2">
        <v>531627.19999999995</v>
      </c>
      <c r="W10" s="2">
        <v>180553.41899999999</v>
      </c>
      <c r="X10" s="2">
        <v>109.449</v>
      </c>
      <c r="Y10" s="24" t="s">
        <v>79</v>
      </c>
      <c r="AA10" s="13">
        <f>(N10-V10)*1000</f>
        <v>5.8000000426545739</v>
      </c>
      <c r="AB10" s="13">
        <f>(O10-W10)*1000</f>
        <v>-1.5399999974761158</v>
      </c>
      <c r="AC10" s="13">
        <f>(P10-X10)*1000</f>
        <v>-6.91999999999382</v>
      </c>
      <c r="AE10" t="str">
        <f t="shared" si="4"/>
        <v>C BF03 531627.2058 180553.41746 109.44208 * * *</v>
      </c>
      <c r="AF10" t="str">
        <f t="shared" si="5"/>
        <v>C BF03 531627.2058 180553.41746 * *</v>
      </c>
      <c r="AG10" s="20"/>
      <c r="AH10" s="20"/>
      <c r="AJ10" s="1"/>
      <c r="AK10" s="1"/>
    </row>
    <row r="11" spans="1:37" x14ac:dyDescent="0.25">
      <c r="A11" s="2" t="s">
        <v>71</v>
      </c>
      <c r="B11" s="2">
        <v>531864.58582000004</v>
      </c>
      <c r="C11" s="2">
        <v>180810.9198</v>
      </c>
      <c r="E11" t="s">
        <v>71</v>
      </c>
      <c r="F11" s="2">
        <v>531864.58340999996</v>
      </c>
      <c r="G11" s="2">
        <v>180810.92099000001</v>
      </c>
      <c r="H11" s="1">
        <v>4.7117100000000001</v>
      </c>
      <c r="J11" s="30">
        <f t="shared" si="6"/>
        <v>2.410000073723495</v>
      </c>
      <c r="K11" s="30">
        <f t="shared" si="7"/>
        <v>-1.1900000099558383</v>
      </c>
      <c r="M11" s="18" t="str">
        <f t="shared" si="0"/>
        <v>BF5013</v>
      </c>
      <c r="N11" s="19">
        <f t="shared" si="1"/>
        <v>531864.58340999996</v>
      </c>
      <c r="O11" s="19">
        <f t="shared" si="2"/>
        <v>180810.92099000001</v>
      </c>
      <c r="P11" s="19">
        <f t="shared" si="3"/>
        <v>104.71171</v>
      </c>
      <c r="Q11" s="2"/>
      <c r="R11" s="21" t="s">
        <v>25</v>
      </c>
      <c r="S11" s="2" t="s">
        <v>24</v>
      </c>
      <c r="V11" s="2"/>
      <c r="W11" s="2"/>
      <c r="X11" s="2"/>
      <c r="AA11" s="13"/>
      <c r="AB11" s="13"/>
      <c r="AC11" s="13"/>
      <c r="AE11" t="str">
        <f t="shared" si="4"/>
        <v>C BF5013 531864.58341 180810.92099 104.71171 * * *</v>
      </c>
      <c r="AF11" t="str">
        <f t="shared" si="5"/>
        <v>C BF5013 531864.58341 180810.92099 * *</v>
      </c>
      <c r="AJ11" s="1"/>
      <c r="AK11" s="1"/>
    </row>
    <row r="12" spans="1:37" x14ac:dyDescent="0.25">
      <c r="A12" s="2" t="s">
        <v>43</v>
      </c>
      <c r="B12" s="2">
        <v>528418.33878999995</v>
      </c>
      <c r="C12" s="2">
        <v>177885.10144999999</v>
      </c>
      <c r="E12" t="s">
        <v>43</v>
      </c>
      <c r="F12" s="2">
        <v>528418.33883000002</v>
      </c>
      <c r="G12" s="2">
        <v>177885.10133999999</v>
      </c>
      <c r="H12" s="1">
        <v>6.1172899999999997</v>
      </c>
      <c r="J12" s="30">
        <f t="shared" si="6"/>
        <v>-4.0000071749091148E-2</v>
      </c>
      <c r="K12" s="30">
        <f t="shared" si="7"/>
        <v>0.10999999358318746</v>
      </c>
      <c r="M12" s="18" t="str">
        <f t="shared" si="0"/>
        <v>CB01</v>
      </c>
      <c r="N12" s="19">
        <f t="shared" si="1"/>
        <v>528418.33883000002</v>
      </c>
      <c r="O12" s="19">
        <f t="shared" si="2"/>
        <v>177885.10133999999</v>
      </c>
      <c r="P12" s="19">
        <f t="shared" si="3"/>
        <v>106.11729</v>
      </c>
      <c r="Q12" s="2"/>
      <c r="R12" s="21" t="s">
        <v>25</v>
      </c>
      <c r="S12" s="2" t="s">
        <v>24</v>
      </c>
      <c r="U12" t="s">
        <v>43</v>
      </c>
      <c r="V12" s="2">
        <v>528418.33900000004</v>
      </c>
      <c r="W12" s="2">
        <v>177885.103</v>
      </c>
      <c r="X12" s="2">
        <v>106.111</v>
      </c>
      <c r="Y12" s="24" t="s">
        <v>79</v>
      </c>
      <c r="AA12" s="13">
        <f t="shared" ref="AA12:AC13" si="8">(N12-V12)*1000</f>
        <v>-0.17000001389533281</v>
      </c>
      <c r="AB12" s="13">
        <f t="shared" si="8"/>
        <v>-1.6600000089965761</v>
      </c>
      <c r="AC12" s="13">
        <f t="shared" si="8"/>
        <v>6.2899999999928013</v>
      </c>
      <c r="AE12" t="str">
        <f t="shared" si="4"/>
        <v>C CB01 528418.33883 177885.10134 106.11729 * * *</v>
      </c>
      <c r="AF12" t="str">
        <f t="shared" si="5"/>
        <v>C CB01 528418.33883 177885.10134 * *</v>
      </c>
      <c r="AG12" s="20"/>
      <c r="AH12" s="20"/>
      <c r="AJ12" s="1"/>
      <c r="AK12" s="1"/>
    </row>
    <row r="13" spans="1:37" x14ac:dyDescent="0.25">
      <c r="A13" s="2" t="s">
        <v>42</v>
      </c>
      <c r="B13" s="2">
        <v>528258.13800000004</v>
      </c>
      <c r="C13" s="2">
        <v>177841.37400000001</v>
      </c>
      <c r="E13" t="s">
        <v>42</v>
      </c>
      <c r="F13" s="2">
        <v>528258.13800000004</v>
      </c>
      <c r="G13" s="2">
        <v>177841.37400000001</v>
      </c>
      <c r="H13" s="2">
        <v>4.8330000000000002</v>
      </c>
      <c r="J13" s="30">
        <f t="shared" si="6"/>
        <v>0</v>
      </c>
      <c r="K13" s="30">
        <f t="shared" si="7"/>
        <v>0</v>
      </c>
      <c r="M13" s="18" t="str">
        <f t="shared" si="0"/>
        <v>CB04</v>
      </c>
      <c r="N13" s="19">
        <f t="shared" si="1"/>
        <v>528258.13800000004</v>
      </c>
      <c r="O13" s="19">
        <f t="shared" si="2"/>
        <v>177841.37400000001</v>
      </c>
      <c r="P13" s="19">
        <f t="shared" si="3"/>
        <v>104.833</v>
      </c>
      <c r="Q13" s="2"/>
      <c r="R13" s="21" t="s">
        <v>25</v>
      </c>
      <c r="S13" s="2" t="s">
        <v>24</v>
      </c>
      <c r="U13" s="32" t="s">
        <v>42</v>
      </c>
      <c r="V13" s="2">
        <v>528258.13800000004</v>
      </c>
      <c r="W13" s="2">
        <v>177841.37400000001</v>
      </c>
      <c r="X13" s="2">
        <v>104.833</v>
      </c>
      <c r="Y13" s="24" t="s">
        <v>79</v>
      </c>
      <c r="AA13" s="54">
        <f t="shared" si="8"/>
        <v>0</v>
      </c>
      <c r="AB13" s="54">
        <f t="shared" si="8"/>
        <v>0</v>
      </c>
      <c r="AC13" s="54">
        <f t="shared" si="8"/>
        <v>0</v>
      </c>
      <c r="AE13" t="str">
        <f t="shared" si="4"/>
        <v>C CB04 528258.138 177841.374 104.833 * * *</v>
      </c>
      <c r="AF13" t="str">
        <f t="shared" si="5"/>
        <v>C CB04 528258.138 177841.374 * *</v>
      </c>
      <c r="AJ13" s="1"/>
      <c r="AK13" s="1"/>
    </row>
    <row r="14" spans="1:37" x14ac:dyDescent="0.25">
      <c r="A14" s="2" t="s">
        <v>55</v>
      </c>
      <c r="B14" s="2">
        <v>528645.68454000005</v>
      </c>
      <c r="C14" s="2">
        <v>177695.43414999999</v>
      </c>
      <c r="E14" t="s">
        <v>55</v>
      </c>
      <c r="F14" s="2">
        <v>528645.68449999997</v>
      </c>
      <c r="G14" s="2">
        <v>177695.43432999999</v>
      </c>
      <c r="H14" s="2">
        <v>4.9779099999999996</v>
      </c>
      <c r="J14" s="30">
        <f t="shared" si="6"/>
        <v>4.0000071749091148E-2</v>
      </c>
      <c r="K14" s="30">
        <f t="shared" si="7"/>
        <v>-0.18000000272877514</v>
      </c>
      <c r="M14" s="18" t="str">
        <f t="shared" si="0"/>
        <v>CB100</v>
      </c>
      <c r="N14" s="19">
        <f t="shared" si="1"/>
        <v>528645.68449999997</v>
      </c>
      <c r="O14" s="19">
        <f t="shared" si="2"/>
        <v>177695.43432999999</v>
      </c>
      <c r="P14" s="19">
        <f t="shared" si="3"/>
        <v>104.97790999999999</v>
      </c>
      <c r="Q14" s="2"/>
      <c r="R14" s="21" t="s">
        <v>25</v>
      </c>
      <c r="S14" s="2" t="s">
        <v>24</v>
      </c>
      <c r="V14" s="2"/>
      <c r="W14" s="2"/>
      <c r="X14" s="2"/>
      <c r="AA14" s="13"/>
      <c r="AB14" s="13"/>
      <c r="AC14" s="13"/>
      <c r="AE14" t="str">
        <f t="shared" si="4"/>
        <v>C CB100 528645.6845 177695.43433 104.97791 * * *</v>
      </c>
      <c r="AF14" t="str">
        <f t="shared" si="5"/>
        <v>C CB100 528645.6845 177695.43433 * *</v>
      </c>
      <c r="AJ14" s="1"/>
      <c r="AK14" s="1"/>
    </row>
    <row r="15" spans="1:37" x14ac:dyDescent="0.25">
      <c r="A15" s="2" t="s">
        <v>57</v>
      </c>
      <c r="B15" s="2">
        <v>527682.85241000005</v>
      </c>
      <c r="C15" s="2">
        <v>177466.34195</v>
      </c>
      <c r="E15" s="2" t="s">
        <v>57</v>
      </c>
      <c r="F15" s="2">
        <v>527682.85273000004</v>
      </c>
      <c r="G15" s="2">
        <v>177466.34174</v>
      </c>
      <c r="H15" s="2">
        <v>5.2423400000000004</v>
      </c>
      <c r="J15" s="30">
        <f t="shared" si="6"/>
        <v>-0.31999999191612005</v>
      </c>
      <c r="K15" s="30">
        <f t="shared" si="7"/>
        <v>0.20999999833293259</v>
      </c>
      <c r="M15" s="18" t="str">
        <f t="shared" si="0"/>
        <v>CB101</v>
      </c>
      <c r="N15" s="19">
        <f t="shared" si="1"/>
        <v>527682.85273000004</v>
      </c>
      <c r="O15" s="19">
        <f t="shared" si="2"/>
        <v>177466.34174</v>
      </c>
      <c r="P15" s="19">
        <f t="shared" si="3"/>
        <v>105.24234</v>
      </c>
      <c r="Q15" s="2"/>
      <c r="R15" s="21" t="s">
        <v>25</v>
      </c>
      <c r="S15" s="2" t="s">
        <v>24</v>
      </c>
      <c r="V15" s="2"/>
      <c r="W15" s="2"/>
      <c r="X15" s="2"/>
      <c r="AA15" s="13"/>
      <c r="AB15" s="13"/>
      <c r="AC15" s="13"/>
      <c r="AE15" t="str">
        <f t="shared" si="4"/>
        <v>C CB101 527682.85273 177466.34174 105.24234 * * *</v>
      </c>
      <c r="AF15" t="str">
        <f t="shared" si="5"/>
        <v>C CB101 527682.85273 177466.34174 * *</v>
      </c>
      <c r="AJ15" s="1"/>
      <c r="AK15" s="1"/>
    </row>
    <row r="16" spans="1:37" x14ac:dyDescent="0.25">
      <c r="A16" t="s">
        <v>41</v>
      </c>
      <c r="B16" s="2">
        <v>528103.37126000004</v>
      </c>
      <c r="C16" s="2">
        <v>177797.6588</v>
      </c>
      <c r="E16" t="s">
        <v>41</v>
      </c>
      <c r="F16" s="2">
        <v>528103.37138999999</v>
      </c>
      <c r="G16" s="2">
        <v>177797.65865</v>
      </c>
      <c r="H16" s="2">
        <v>4.8928500000000001</v>
      </c>
      <c r="J16" s="30">
        <f t="shared" ref="J16:J47" si="9">(B16-F16)*1000</f>
        <v>-0.12999994214624166</v>
      </c>
      <c r="K16" s="30">
        <f t="shared" ref="K16:K47" si="10">(C16-G16)*1000</f>
        <v>0.1500000071246177</v>
      </c>
      <c r="M16" s="18" t="str">
        <f t="shared" ref="M16:M30" si="11">A16</f>
        <v>CHEL03</v>
      </c>
      <c r="N16" s="19">
        <f t="shared" si="1"/>
        <v>528103.37138999999</v>
      </c>
      <c r="O16" s="19">
        <f t="shared" si="2"/>
        <v>177797.65865</v>
      </c>
      <c r="P16" s="19">
        <f t="shared" ref="P16:P47" si="12">H16+100</f>
        <v>104.89285</v>
      </c>
      <c r="Q16" s="2"/>
      <c r="R16" s="21" t="s">
        <v>25</v>
      </c>
      <c r="S16" s="2" t="s">
        <v>24</v>
      </c>
      <c r="V16" s="2"/>
      <c r="W16" s="2"/>
      <c r="X16" s="2"/>
      <c r="AA16" s="13"/>
      <c r="AB16" s="13"/>
      <c r="AC16" s="13"/>
      <c r="AE16" t="str">
        <f t="shared" si="4"/>
        <v>C CHEL03 528103.37139 177797.65865 104.89285 * * *</v>
      </c>
      <c r="AF16" t="str">
        <f t="shared" si="5"/>
        <v>C CHEL03 528103.37139 177797.65865 * *</v>
      </c>
      <c r="AJ16" s="1"/>
      <c r="AK16" s="1"/>
    </row>
    <row r="17" spans="1:37" x14ac:dyDescent="0.25">
      <c r="A17" t="s">
        <v>58</v>
      </c>
      <c r="B17" s="2">
        <v>526933.93154999998</v>
      </c>
      <c r="C17" s="2">
        <v>177472.84398000001</v>
      </c>
      <c r="E17" t="s">
        <v>58</v>
      </c>
      <c r="F17" s="2">
        <v>526933.93214000005</v>
      </c>
      <c r="G17" s="2">
        <v>177472.84353000001</v>
      </c>
      <c r="H17" s="1">
        <v>7.6148400000000001</v>
      </c>
      <c r="J17" s="30">
        <f t="shared" si="9"/>
        <v>-0.59000006876885891</v>
      </c>
      <c r="K17" s="30">
        <f t="shared" si="10"/>
        <v>0.44999999227002263</v>
      </c>
      <c r="M17" s="18" t="str">
        <f t="shared" si="11"/>
        <v>CR100</v>
      </c>
      <c r="N17" s="19">
        <f t="shared" si="1"/>
        <v>526933.93214000005</v>
      </c>
      <c r="O17" s="19">
        <f t="shared" si="2"/>
        <v>177472.84353000001</v>
      </c>
      <c r="P17" s="19">
        <f t="shared" si="12"/>
        <v>107.61484</v>
      </c>
      <c r="Q17" s="2"/>
      <c r="R17" s="21" t="s">
        <v>25</v>
      </c>
      <c r="S17" s="2" t="s">
        <v>24</v>
      </c>
      <c r="V17" s="2"/>
      <c r="W17" s="2"/>
      <c r="X17" s="2"/>
      <c r="AA17" s="13"/>
      <c r="AB17" s="13"/>
      <c r="AC17" s="13"/>
      <c r="AE17" t="str">
        <f t="shared" si="4"/>
        <v>C CR100 526933.93214 177472.84353 107.61484 * * *</v>
      </c>
      <c r="AF17" t="str">
        <f t="shared" si="5"/>
        <v>C CR100 526933.93214 177472.84353 * *</v>
      </c>
      <c r="AJ17" s="1"/>
      <c r="AK17" s="1"/>
    </row>
    <row r="18" spans="1:37" x14ac:dyDescent="0.25">
      <c r="A18" t="s">
        <v>59</v>
      </c>
      <c r="B18" s="2">
        <v>526581.94996</v>
      </c>
      <c r="C18" s="2">
        <v>177256.73493999999</v>
      </c>
      <c r="E18" t="s">
        <v>59</v>
      </c>
      <c r="F18" s="2">
        <v>526581.95088000002</v>
      </c>
      <c r="G18" s="2">
        <v>177256.73452999999</v>
      </c>
      <c r="H18" s="2">
        <v>4.7390800000000004</v>
      </c>
      <c r="J18" s="30">
        <f t="shared" si="9"/>
        <v>-0.92000002041459084</v>
      </c>
      <c r="K18" s="30">
        <f t="shared" si="10"/>
        <v>0.41000000783242285</v>
      </c>
      <c r="M18" s="18" t="str">
        <f t="shared" si="11"/>
        <v>CR101</v>
      </c>
      <c r="N18" s="19">
        <f t="shared" si="1"/>
        <v>526581.95088000002</v>
      </c>
      <c r="O18" s="19">
        <f t="shared" si="2"/>
        <v>177256.73452999999</v>
      </c>
      <c r="P18" s="19">
        <f t="shared" si="12"/>
        <v>104.73908</v>
      </c>
      <c r="Q18" s="2"/>
      <c r="R18" s="21" t="s">
        <v>25</v>
      </c>
      <c r="S18" s="2" t="s">
        <v>24</v>
      </c>
      <c r="V18" s="2"/>
      <c r="W18" s="2"/>
      <c r="X18" s="2"/>
      <c r="AA18" s="13"/>
      <c r="AB18" s="13"/>
      <c r="AC18" s="13"/>
      <c r="AE18" t="str">
        <f t="shared" si="4"/>
        <v>C CR101 526581.95088 177256.73453 104.73908 * * *</v>
      </c>
      <c r="AF18" t="str">
        <f t="shared" si="5"/>
        <v>C CR101 526581.95088 177256.73453 * *</v>
      </c>
      <c r="AJ18" s="1"/>
      <c r="AK18" s="1"/>
    </row>
    <row r="19" spans="1:37" x14ac:dyDescent="0.25">
      <c r="A19" t="s">
        <v>61</v>
      </c>
      <c r="B19" s="2">
        <v>526579.58030999999</v>
      </c>
      <c r="C19" s="2">
        <v>177106.06062</v>
      </c>
      <c r="E19" t="s">
        <v>61</v>
      </c>
      <c r="F19" s="2">
        <v>526579.58123000001</v>
      </c>
      <c r="G19" s="2">
        <v>177106.06028000001</v>
      </c>
      <c r="H19" s="2">
        <v>5.5290499999999998</v>
      </c>
      <c r="J19" s="30">
        <f t="shared" si="9"/>
        <v>-0.92000002041459084</v>
      </c>
      <c r="K19" s="30">
        <f t="shared" si="10"/>
        <v>0.33999999868683517</v>
      </c>
      <c r="M19" s="18" t="str">
        <f t="shared" si="11"/>
        <v>CR12</v>
      </c>
      <c r="N19" s="19">
        <f t="shared" si="1"/>
        <v>526579.58123000001</v>
      </c>
      <c r="O19" s="19">
        <f t="shared" si="2"/>
        <v>177106.06028000001</v>
      </c>
      <c r="P19" s="19">
        <f t="shared" si="12"/>
        <v>105.52905</v>
      </c>
      <c r="Q19" s="2"/>
      <c r="R19" s="21" t="s">
        <v>25</v>
      </c>
      <c r="S19" s="2" t="s">
        <v>24</v>
      </c>
      <c r="V19" s="2"/>
      <c r="W19" s="2"/>
      <c r="X19" s="2"/>
      <c r="AA19" s="13"/>
      <c r="AB19" s="13"/>
      <c r="AC19" s="13"/>
      <c r="AE19" t="str">
        <f t="shared" si="4"/>
        <v>C CR12 526579.58123 177106.06028 105.52905 * * *</v>
      </c>
      <c r="AF19" t="str">
        <f t="shared" si="5"/>
        <v>C CR12 526579.58123 177106.06028 * *</v>
      </c>
      <c r="AG19" s="20"/>
      <c r="AH19" s="20"/>
      <c r="AJ19" s="1"/>
      <c r="AK19" s="1"/>
    </row>
    <row r="20" spans="1:37" x14ac:dyDescent="0.25">
      <c r="A20" t="s">
        <v>50</v>
      </c>
      <c r="B20" s="2">
        <v>524935.09406999999</v>
      </c>
      <c r="C20" s="2">
        <v>175320.28059000001</v>
      </c>
      <c r="E20" t="s">
        <v>50</v>
      </c>
      <c r="F20" s="2">
        <v>524935.09597999998</v>
      </c>
      <c r="G20" s="2">
        <v>175320.28085000001</v>
      </c>
      <c r="H20" s="1">
        <v>4.8593500000000001</v>
      </c>
      <c r="J20" s="30">
        <f t="shared" si="9"/>
        <v>-1.9099999917671084</v>
      </c>
      <c r="K20" s="30">
        <f t="shared" si="10"/>
        <v>-0.26000000070780516</v>
      </c>
      <c r="M20" s="18" t="str">
        <f t="shared" si="11"/>
        <v>CRNL01</v>
      </c>
      <c r="N20" s="19">
        <f t="shared" si="1"/>
        <v>524935.09597999998</v>
      </c>
      <c r="O20" s="19">
        <f t="shared" si="2"/>
        <v>175320.28085000001</v>
      </c>
      <c r="P20" s="19">
        <f t="shared" si="12"/>
        <v>104.85935000000001</v>
      </c>
      <c r="Q20" s="2"/>
      <c r="R20" s="21" t="s">
        <v>25</v>
      </c>
      <c r="S20" s="2" t="s">
        <v>24</v>
      </c>
      <c r="U20" t="s">
        <v>50</v>
      </c>
      <c r="V20" s="2">
        <v>524935.09100000001</v>
      </c>
      <c r="W20" s="2">
        <v>175320.27600000001</v>
      </c>
      <c r="X20" s="2"/>
      <c r="Y20" s="26" t="s">
        <v>77</v>
      </c>
      <c r="AA20" s="13">
        <f t="shared" ref="AA20:AA25" si="13">(N20-V20)*1000</f>
        <v>4.9799999687820673</v>
      </c>
      <c r="AB20" s="13">
        <f t="shared" ref="AB20:AB25" si="14">(O20-W20)*1000</f>
        <v>4.8499999975319952</v>
      </c>
      <c r="AC20" s="13"/>
      <c r="AE20" t="str">
        <f t="shared" si="4"/>
        <v>C CRNL01 524935.09598 175320.28085 104.85935 * * *</v>
      </c>
      <c r="AF20" t="str">
        <f t="shared" si="5"/>
        <v>C CRNL01 524935.09598 175320.28085 * *</v>
      </c>
      <c r="AJ20" s="1"/>
      <c r="AK20" s="1"/>
    </row>
    <row r="21" spans="1:37" x14ac:dyDescent="0.25">
      <c r="A21" t="s">
        <v>51</v>
      </c>
      <c r="B21" s="2">
        <v>525332.70926999999</v>
      </c>
      <c r="C21" s="2">
        <v>175542.36799999999</v>
      </c>
      <c r="E21" t="s">
        <v>51</v>
      </c>
      <c r="F21" s="2">
        <v>525332.71114000003</v>
      </c>
      <c r="G21" s="2">
        <v>175542.36799999999</v>
      </c>
      <c r="H21" s="1">
        <v>5.1613600000000002</v>
      </c>
      <c r="J21" s="30">
        <f t="shared" si="9"/>
        <v>-1.8700000364333391</v>
      </c>
      <c r="K21" s="30">
        <f t="shared" si="10"/>
        <v>0</v>
      </c>
      <c r="M21" s="18" t="str">
        <f t="shared" si="11"/>
        <v>CRNL11</v>
      </c>
      <c r="N21" s="19">
        <f t="shared" si="1"/>
        <v>525332.71114000003</v>
      </c>
      <c r="O21" s="19">
        <f t="shared" si="2"/>
        <v>175542.36799999999</v>
      </c>
      <c r="P21" s="19">
        <f t="shared" si="12"/>
        <v>105.16136</v>
      </c>
      <c r="Q21" s="2"/>
      <c r="R21" s="21" t="s">
        <v>25</v>
      </c>
      <c r="S21" s="2" t="s">
        <v>24</v>
      </c>
      <c r="U21" s="32" t="s">
        <v>51</v>
      </c>
      <c r="V21" s="2">
        <v>525332.70600000001</v>
      </c>
      <c r="W21" s="2">
        <v>175542.36799999999</v>
      </c>
      <c r="X21" s="2"/>
      <c r="Y21" s="26" t="s">
        <v>77</v>
      </c>
      <c r="AA21" s="13">
        <f t="shared" si="13"/>
        <v>5.1400000229477882</v>
      </c>
      <c r="AB21" s="54">
        <f t="shared" si="14"/>
        <v>0</v>
      </c>
      <c r="AC21" s="13"/>
      <c r="AE21" t="str">
        <f t="shared" si="4"/>
        <v>C CRNL11 525332.71114 175542.368 105.16136 * * *</v>
      </c>
      <c r="AF21" t="str">
        <f t="shared" si="5"/>
        <v>C CRNL11 525332.71114 175542.368 * *</v>
      </c>
      <c r="AJ21" s="1"/>
      <c r="AK21" s="1"/>
    </row>
    <row r="22" spans="1:37" x14ac:dyDescent="0.25">
      <c r="A22" t="s">
        <v>45</v>
      </c>
      <c r="B22" s="2">
        <v>530358.48569999996</v>
      </c>
      <c r="C22" s="2">
        <v>179989.65396</v>
      </c>
      <c r="E22" t="s">
        <v>45</v>
      </c>
      <c r="F22" s="2">
        <v>530358.48410999996</v>
      </c>
      <c r="G22" s="2">
        <v>179989.65457000001</v>
      </c>
      <c r="H22" s="1">
        <v>4.6834899999999999</v>
      </c>
      <c r="J22" s="30">
        <f t="shared" si="9"/>
        <v>1.5899999998509884</v>
      </c>
      <c r="K22" s="30">
        <f t="shared" si="10"/>
        <v>-0.61000001733191311</v>
      </c>
      <c r="M22" s="18" t="str">
        <f t="shared" si="11"/>
        <v>EB02</v>
      </c>
      <c r="N22" s="19">
        <f t="shared" si="1"/>
        <v>530358.48410999996</v>
      </c>
      <c r="O22" s="19">
        <f t="shared" si="2"/>
        <v>179989.65457000001</v>
      </c>
      <c r="P22" s="19">
        <f t="shared" si="12"/>
        <v>104.68349000000001</v>
      </c>
      <c r="Q22" s="2"/>
      <c r="R22" s="21" t="s">
        <v>25</v>
      </c>
      <c r="S22" s="2" t="s">
        <v>24</v>
      </c>
      <c r="U22" t="s">
        <v>45</v>
      </c>
      <c r="V22" s="2">
        <v>530358.46400000004</v>
      </c>
      <c r="W22" s="2">
        <v>179989.66699999999</v>
      </c>
      <c r="X22" s="2">
        <v>104.684</v>
      </c>
      <c r="Y22" s="24" t="s">
        <v>79</v>
      </c>
      <c r="AA22" s="13">
        <f t="shared" si="13"/>
        <v>20.109999924898148</v>
      </c>
      <c r="AB22" s="13">
        <f t="shared" si="14"/>
        <v>-12.429999973392114</v>
      </c>
      <c r="AC22" s="13">
        <f>(P22-X22)*1000</f>
        <v>-0.50999999999135071</v>
      </c>
      <c r="AE22" t="str">
        <f t="shared" si="4"/>
        <v>C EB02 530358.48411 179989.65457 104.68349 * * *</v>
      </c>
      <c r="AF22" t="str">
        <f t="shared" si="5"/>
        <v>C EB02 530358.48411 179989.65457 * *</v>
      </c>
      <c r="AG22" s="20"/>
      <c r="AH22" s="20"/>
      <c r="AJ22" s="1"/>
      <c r="AK22" s="1"/>
    </row>
    <row r="23" spans="1:37" x14ac:dyDescent="0.25">
      <c r="A23" s="2" t="s">
        <v>68</v>
      </c>
      <c r="B23" s="2">
        <v>530703.82583999995</v>
      </c>
      <c r="C23" s="2">
        <v>180654.82414000001</v>
      </c>
      <c r="E23" t="s">
        <v>68</v>
      </c>
      <c r="F23" s="2">
        <v>530703.82380000001</v>
      </c>
      <c r="G23" s="2">
        <v>180654.82472999999</v>
      </c>
      <c r="H23" s="2">
        <v>5.7571700000000003</v>
      </c>
      <c r="J23" s="30">
        <f t="shared" si="9"/>
        <v>2.0399999339133501</v>
      </c>
      <c r="K23" s="30">
        <f t="shared" si="10"/>
        <v>-0.58999998145736754</v>
      </c>
      <c r="M23" s="18" t="str">
        <f t="shared" si="11"/>
        <v>EB1000</v>
      </c>
      <c r="N23" s="19">
        <f t="shared" si="1"/>
        <v>530703.82380000001</v>
      </c>
      <c r="O23" s="19">
        <f t="shared" si="2"/>
        <v>180654.82472999999</v>
      </c>
      <c r="P23" s="19">
        <f t="shared" si="12"/>
        <v>105.75717</v>
      </c>
      <c r="Q23" s="2"/>
      <c r="R23" s="21" t="s">
        <v>25</v>
      </c>
      <c r="S23" s="2" t="s">
        <v>24</v>
      </c>
      <c r="V23" s="2"/>
      <c r="W23" s="2"/>
      <c r="X23" s="2"/>
      <c r="AA23" s="13"/>
      <c r="AB23" s="13"/>
      <c r="AC23" s="13"/>
      <c r="AE23" t="str">
        <f t="shared" si="4"/>
        <v>C EB1000 530703.8238 180654.82473 105.75717 * * *</v>
      </c>
      <c r="AF23" t="str">
        <f t="shared" si="5"/>
        <v>C EB1000 530703.8238 180654.82473 * *</v>
      </c>
      <c r="AJ23" s="1"/>
      <c r="AK23" s="1"/>
    </row>
    <row r="24" spans="1:37" x14ac:dyDescent="0.25">
      <c r="A24" s="2" t="s">
        <v>39</v>
      </c>
      <c r="B24" s="2">
        <v>526720.67053999996</v>
      </c>
      <c r="C24" s="2">
        <v>175752.68815999999</v>
      </c>
      <c r="E24" t="s">
        <v>39</v>
      </c>
      <c r="F24" s="2">
        <v>526720.67231000005</v>
      </c>
      <c r="G24" s="2">
        <v>175752.68826</v>
      </c>
      <c r="H24" s="2">
        <v>4.0039100000000003</v>
      </c>
      <c r="J24" s="30">
        <f t="shared" si="9"/>
        <v>-1.7700000898912549</v>
      </c>
      <c r="K24" s="30">
        <f t="shared" si="10"/>
        <v>-0.10000000474974513</v>
      </c>
      <c r="M24" s="18" t="str">
        <f t="shared" si="11"/>
        <v>FB01</v>
      </c>
      <c r="N24" s="19">
        <f t="shared" si="1"/>
        <v>526720.67231000005</v>
      </c>
      <c r="O24" s="19">
        <f t="shared" si="2"/>
        <v>175752.68826</v>
      </c>
      <c r="P24" s="19">
        <f t="shared" si="12"/>
        <v>104.00391</v>
      </c>
      <c r="Q24" s="2"/>
      <c r="R24" s="21" t="s">
        <v>25</v>
      </c>
      <c r="S24" s="2" t="s">
        <v>24</v>
      </c>
      <c r="U24" t="s">
        <v>39</v>
      </c>
      <c r="V24" s="2">
        <v>526720.64599999995</v>
      </c>
      <c r="W24" s="2">
        <v>175752.679</v>
      </c>
      <c r="X24" s="2">
        <v>103.991</v>
      </c>
      <c r="Y24" s="24" t="s">
        <v>79</v>
      </c>
      <c r="AA24" s="13">
        <f t="shared" si="13"/>
        <v>26.310000102967024</v>
      </c>
      <c r="AB24" s="13">
        <f t="shared" si="14"/>
        <v>9.2599999916274101</v>
      </c>
      <c r="AC24" s="13">
        <f>(P24-X24)*1000</f>
        <v>12.910000000005084</v>
      </c>
      <c r="AE24" t="str">
        <f t="shared" si="4"/>
        <v>C FB01 526720.67231 175752.68826 104.00391 * * *</v>
      </c>
      <c r="AF24" t="str">
        <f t="shared" si="5"/>
        <v>C FB01 526720.67231 175752.68826 * *</v>
      </c>
      <c r="AG24" s="20"/>
      <c r="AH24" s="20"/>
      <c r="AJ24" s="1"/>
      <c r="AK24" s="1"/>
    </row>
    <row r="25" spans="1:37" x14ac:dyDescent="0.25">
      <c r="A25" s="2" t="s">
        <v>40</v>
      </c>
      <c r="B25" s="2">
        <v>526776.95709000004</v>
      </c>
      <c r="C25" s="2">
        <v>175845.12474999999</v>
      </c>
      <c r="E25" t="s">
        <v>40</v>
      </c>
      <c r="F25" s="2">
        <v>526776.95895</v>
      </c>
      <c r="G25" s="2">
        <v>175845.12505999999</v>
      </c>
      <c r="H25" s="2">
        <v>3.5902699999999999</v>
      </c>
      <c r="J25" s="30">
        <f t="shared" si="9"/>
        <v>-1.8599999602884054</v>
      </c>
      <c r="K25" s="30">
        <f t="shared" si="10"/>
        <v>-0.31000000308267772</v>
      </c>
      <c r="M25" s="18" t="str">
        <f t="shared" si="11"/>
        <v>FB02</v>
      </c>
      <c r="N25" s="19">
        <f t="shared" si="1"/>
        <v>526776.95895</v>
      </c>
      <c r="O25" s="19">
        <f t="shared" si="2"/>
        <v>175845.12505999999</v>
      </c>
      <c r="P25" s="19">
        <f t="shared" si="12"/>
        <v>103.59027</v>
      </c>
      <c r="Q25" s="2"/>
      <c r="R25" s="21" t="s">
        <v>25</v>
      </c>
      <c r="S25" s="2" t="s">
        <v>24</v>
      </c>
      <c r="U25" t="s">
        <v>40</v>
      </c>
      <c r="V25" s="2">
        <v>526776.93000000005</v>
      </c>
      <c r="W25" s="2">
        <v>175845.122</v>
      </c>
      <c r="X25" s="2">
        <v>103.575</v>
      </c>
      <c r="Y25" s="24" t="s">
        <v>79</v>
      </c>
      <c r="AA25" s="13">
        <f t="shared" si="13"/>
        <v>28.949999948963523</v>
      </c>
      <c r="AB25" s="13">
        <f t="shared" si="14"/>
        <v>3.0599999881815165</v>
      </c>
      <c r="AC25" s="13">
        <f>(P25-X25)*1000</f>
        <v>15.270000000001005</v>
      </c>
      <c r="AE25" t="str">
        <f t="shared" si="4"/>
        <v>C FB02 526776.95895 175845.12506 103.59027 * * *</v>
      </c>
      <c r="AF25" t="str">
        <f t="shared" si="5"/>
        <v>C FB02 526776.95895 175845.12506 * *</v>
      </c>
      <c r="AI25" s="2"/>
      <c r="AJ25" s="1"/>
      <c r="AK25" s="1"/>
    </row>
    <row r="26" spans="1:37" x14ac:dyDescent="0.25">
      <c r="A26" s="2" t="s">
        <v>67</v>
      </c>
      <c r="B26" s="2">
        <v>526698.38456000003</v>
      </c>
      <c r="C26" s="2">
        <v>175856.01128999999</v>
      </c>
      <c r="E26" t="s">
        <v>67</v>
      </c>
      <c r="F26" s="2">
        <v>526698.38630000001</v>
      </c>
      <c r="G26" s="2">
        <v>175856.01156000001</v>
      </c>
      <c r="H26" s="2">
        <v>3.05355</v>
      </c>
      <c r="J26" s="30">
        <f t="shared" si="9"/>
        <v>-1.7399999778717756</v>
      </c>
      <c r="K26" s="30">
        <f t="shared" si="10"/>
        <v>-0.27000001864507794</v>
      </c>
      <c r="M26" s="18" t="str">
        <f t="shared" si="11"/>
        <v>FB04</v>
      </c>
      <c r="N26" s="19">
        <f t="shared" si="1"/>
        <v>526698.38630000001</v>
      </c>
      <c r="O26" s="19">
        <f t="shared" si="2"/>
        <v>175856.01156000001</v>
      </c>
      <c r="P26" s="19">
        <f t="shared" si="12"/>
        <v>103.05355</v>
      </c>
      <c r="Q26" s="2"/>
      <c r="R26" s="21" t="s">
        <v>25</v>
      </c>
      <c r="S26" s="2" t="s">
        <v>24</v>
      </c>
      <c r="V26" s="2"/>
      <c r="W26" s="2"/>
      <c r="X26" s="2"/>
      <c r="AA26" s="13"/>
      <c r="AB26" s="13"/>
      <c r="AC26" s="13"/>
      <c r="AE26" t="str">
        <f t="shared" si="4"/>
        <v>C FB04 526698.3863 175856.01156 103.05355 * * *</v>
      </c>
      <c r="AF26" t="str">
        <f t="shared" si="5"/>
        <v>C FB04 526698.3863 175856.01156 * *</v>
      </c>
      <c r="AG26" s="20"/>
      <c r="AH26" s="20"/>
      <c r="AJ26" s="1"/>
      <c r="AK26" s="1"/>
    </row>
    <row r="27" spans="1:37" ht="15" customHeight="1" x14ac:dyDescent="0.25">
      <c r="A27" s="2" t="s">
        <v>65</v>
      </c>
      <c r="B27" s="2">
        <v>526719.99754999997</v>
      </c>
      <c r="C27" s="2">
        <v>175881.68830000001</v>
      </c>
      <c r="E27" t="s">
        <v>65</v>
      </c>
      <c r="F27" s="2">
        <v>526719.99927000003</v>
      </c>
      <c r="G27" s="2">
        <v>175881.68833</v>
      </c>
      <c r="H27" s="2">
        <v>3.2290100000000002</v>
      </c>
      <c r="J27" s="30">
        <f t="shared" si="9"/>
        <v>-1.7200000584125519</v>
      </c>
      <c r="K27" s="30">
        <f t="shared" si="10"/>
        <v>-2.9999995604157448E-2</v>
      </c>
      <c r="M27" s="18" t="str">
        <f t="shared" si="11"/>
        <v>FB08</v>
      </c>
      <c r="N27" s="19">
        <f t="shared" si="1"/>
        <v>526719.99927000003</v>
      </c>
      <c r="O27" s="19">
        <f t="shared" si="2"/>
        <v>175881.68833</v>
      </c>
      <c r="P27" s="19">
        <f t="shared" si="12"/>
        <v>103.22901</v>
      </c>
      <c r="Q27" s="2"/>
      <c r="R27" s="21" t="s">
        <v>25</v>
      </c>
      <c r="S27" s="2" t="s">
        <v>24</v>
      </c>
      <c r="V27" s="2"/>
      <c r="W27" s="2"/>
      <c r="X27" s="2"/>
      <c r="AA27" s="13"/>
      <c r="AB27" s="13"/>
      <c r="AC27" s="13"/>
      <c r="AE27" t="str">
        <f t="shared" si="4"/>
        <v>C FB08 526719.99927 175881.68833 103.22901 * * *</v>
      </c>
      <c r="AF27" t="str">
        <f t="shared" si="5"/>
        <v>C FB08 526719.99927 175881.68833 * *</v>
      </c>
      <c r="AJ27" s="1"/>
      <c r="AK27" s="1"/>
    </row>
    <row r="28" spans="1:37" ht="15" customHeight="1" x14ac:dyDescent="0.25">
      <c r="A28" s="2" t="s">
        <v>60</v>
      </c>
      <c r="B28" s="2">
        <v>526445.64018999995</v>
      </c>
      <c r="C28" s="2">
        <v>176533.35339999999</v>
      </c>
      <c r="E28" t="s">
        <v>60</v>
      </c>
      <c r="F28" s="2">
        <v>526445.64133000001</v>
      </c>
      <c r="G28" s="2">
        <v>176533.35328000001</v>
      </c>
      <c r="H28" s="2">
        <v>5.2506500000000003</v>
      </c>
      <c r="J28" s="30">
        <f t="shared" si="9"/>
        <v>-1.1400000657886267</v>
      </c>
      <c r="K28" s="30">
        <f t="shared" si="10"/>
        <v>0.11999998241662979</v>
      </c>
      <c r="M28" s="18" t="str">
        <f t="shared" si="11"/>
        <v>FB100</v>
      </c>
      <c r="N28" s="19">
        <f t="shared" si="1"/>
        <v>526445.64133000001</v>
      </c>
      <c r="O28" s="19">
        <f t="shared" si="2"/>
        <v>176533.35328000001</v>
      </c>
      <c r="P28" s="19">
        <f t="shared" si="12"/>
        <v>105.25065000000001</v>
      </c>
      <c r="Q28" s="2"/>
      <c r="R28" s="21" t="s">
        <v>25</v>
      </c>
      <c r="S28" s="2" t="s">
        <v>24</v>
      </c>
      <c r="V28" s="2"/>
      <c r="W28" s="2"/>
      <c r="X28" s="2"/>
      <c r="AA28" s="13"/>
      <c r="AB28" s="13"/>
      <c r="AC28" s="13"/>
      <c r="AE28" t="str">
        <f t="shared" si="4"/>
        <v>C FB100 526445.64133 176533.35328 105.25065 * * *</v>
      </c>
      <c r="AF28" t="str">
        <f t="shared" si="5"/>
        <v>C FB100 526445.64133 176533.35328 * *</v>
      </c>
      <c r="AJ28" s="1"/>
      <c r="AK28" s="1"/>
    </row>
    <row r="29" spans="1:37" ht="15" customHeight="1" x14ac:dyDescent="0.25">
      <c r="A29" s="2" t="s">
        <v>62</v>
      </c>
      <c r="B29" s="2">
        <v>526465.59649000003</v>
      </c>
      <c r="C29" s="2">
        <v>175890.95756000001</v>
      </c>
      <c r="E29" t="s">
        <v>62</v>
      </c>
      <c r="F29" s="2">
        <v>526465.59782000002</v>
      </c>
      <c r="G29" s="2">
        <v>175890.95765999999</v>
      </c>
      <c r="H29" s="2">
        <v>4.9862399999999996</v>
      </c>
      <c r="J29" s="30">
        <f t="shared" si="9"/>
        <v>-1.3299999991431832</v>
      </c>
      <c r="K29" s="30">
        <f t="shared" si="10"/>
        <v>-9.9999975645914674E-2</v>
      </c>
      <c r="M29" s="18" t="str">
        <f t="shared" si="11"/>
        <v>FB101</v>
      </c>
      <c r="N29" s="19">
        <f t="shared" si="1"/>
        <v>526465.59782000002</v>
      </c>
      <c r="O29" s="19">
        <f t="shared" si="2"/>
        <v>175890.95765999999</v>
      </c>
      <c r="P29" s="19">
        <f t="shared" si="12"/>
        <v>104.98624</v>
      </c>
      <c r="Q29" s="2"/>
      <c r="R29" s="21" t="s">
        <v>25</v>
      </c>
      <c r="S29" s="2" t="s">
        <v>24</v>
      </c>
      <c r="V29" s="2"/>
      <c r="W29" s="2"/>
      <c r="X29" s="2"/>
      <c r="AA29" s="13"/>
      <c r="AB29" s="13"/>
      <c r="AC29" s="13"/>
      <c r="AE29" t="str">
        <f t="shared" si="4"/>
        <v>C FB101 526465.59782 175890.95766 104.98624 * * *</v>
      </c>
      <c r="AF29" t="str">
        <f t="shared" si="5"/>
        <v>C FB101 526465.59782 175890.95766 * *</v>
      </c>
      <c r="AG29" s="20"/>
      <c r="AH29" s="20"/>
      <c r="AJ29" s="1"/>
      <c r="AK29" s="1"/>
    </row>
    <row r="30" spans="1:37" ht="15" customHeight="1" x14ac:dyDescent="0.25">
      <c r="A30" s="2" t="s">
        <v>64</v>
      </c>
      <c r="B30" s="2">
        <v>526668.89584999997</v>
      </c>
      <c r="C30" s="2">
        <v>175731.43171999999</v>
      </c>
      <c r="E30" t="s">
        <v>64</v>
      </c>
      <c r="F30" s="2">
        <v>526668.89743000001</v>
      </c>
      <c r="G30" s="2">
        <v>175731.43173000001</v>
      </c>
      <c r="H30" s="2">
        <v>4.3152499999999998</v>
      </c>
      <c r="J30" s="30">
        <f t="shared" si="9"/>
        <v>-1.5800000401213765</v>
      </c>
      <c r="K30" s="30">
        <f t="shared" si="10"/>
        <v>-1.0000017937272787E-2</v>
      </c>
      <c r="M30" s="18" t="str">
        <f t="shared" si="11"/>
        <v>FB102</v>
      </c>
      <c r="N30" s="19">
        <f t="shared" si="1"/>
        <v>526668.89743000001</v>
      </c>
      <c r="O30" s="19">
        <f t="shared" si="2"/>
        <v>175731.43173000001</v>
      </c>
      <c r="P30" s="19">
        <f t="shared" si="12"/>
        <v>104.31525000000001</v>
      </c>
      <c r="Q30" s="2"/>
      <c r="R30" s="21" t="s">
        <v>25</v>
      </c>
      <c r="S30" s="2" t="s">
        <v>24</v>
      </c>
      <c r="V30" s="2"/>
      <c r="W30" s="2"/>
      <c r="X30" s="2"/>
      <c r="AA30" s="13"/>
      <c r="AB30" s="13"/>
      <c r="AC30" s="13"/>
      <c r="AE30" t="str">
        <f t="shared" si="4"/>
        <v>C FB102 526668.89743 175731.43173 104.31525 * * *</v>
      </c>
      <c r="AF30" t="str">
        <f t="shared" si="5"/>
        <v>C FB102 526668.89743 175731.43173 * *</v>
      </c>
      <c r="AJ30" s="1"/>
      <c r="AK30" s="1"/>
    </row>
    <row r="31" spans="1:37" ht="15" customHeight="1" x14ac:dyDescent="0.25">
      <c r="A31" s="2" t="s">
        <v>63</v>
      </c>
      <c r="B31" s="2">
        <v>526027.88792999997</v>
      </c>
      <c r="C31" s="2">
        <v>175462.16472</v>
      </c>
      <c r="E31" s="2" t="s">
        <v>63</v>
      </c>
      <c r="F31" s="2">
        <v>526027.88968000002</v>
      </c>
      <c r="G31" s="2">
        <v>175462.16495999999</v>
      </c>
      <c r="H31" s="2">
        <v>9.1268200000000004</v>
      </c>
      <c r="J31" s="30">
        <f t="shared" si="9"/>
        <v>-1.7500000540167093</v>
      </c>
      <c r="K31" s="30">
        <f t="shared" si="10"/>
        <v>-0.23999999393709004</v>
      </c>
      <c r="M31" s="18" t="str">
        <f>A31</f>
        <v>FB103</v>
      </c>
      <c r="N31" s="19">
        <f t="shared" si="1"/>
        <v>526027.88968000002</v>
      </c>
      <c r="O31" s="19">
        <f t="shared" si="2"/>
        <v>175462.16495999999</v>
      </c>
      <c r="P31" s="19">
        <f t="shared" si="12"/>
        <v>109.12682</v>
      </c>
      <c r="Q31" s="2"/>
      <c r="R31" s="21" t="s">
        <v>25</v>
      </c>
      <c r="S31" s="2" t="s">
        <v>24</v>
      </c>
      <c r="V31" s="2"/>
      <c r="W31" s="2"/>
      <c r="X31" s="2"/>
      <c r="AA31" s="13"/>
      <c r="AB31" s="13"/>
      <c r="AC31" s="13"/>
      <c r="AE31" t="str">
        <f t="shared" si="4"/>
        <v>C FB103 526027.88968 175462.16496 109.12682 * * *</v>
      </c>
      <c r="AF31" t="str">
        <f t="shared" si="5"/>
        <v>C FB103 526027.88968 175462.16496 * *</v>
      </c>
      <c r="AJ31" s="1"/>
      <c r="AK31" s="1"/>
    </row>
    <row r="32" spans="1:37" x14ac:dyDescent="0.25">
      <c r="A32" t="s">
        <v>75</v>
      </c>
      <c r="B32" s="2">
        <v>534602.56359000003</v>
      </c>
      <c r="C32" s="2">
        <v>179504.38875000001</v>
      </c>
      <c r="E32" s="28" t="s">
        <v>75</v>
      </c>
      <c r="F32" s="2">
        <v>534602.56131000002</v>
      </c>
      <c r="G32" s="2">
        <v>179504.39165999999</v>
      </c>
      <c r="H32" s="2">
        <v>2.59232</v>
      </c>
      <c r="J32" s="30">
        <f t="shared" si="9"/>
        <v>2.2800000151619315</v>
      </c>
      <c r="K32" s="30">
        <f t="shared" si="10"/>
        <v>-2.9099999810568988</v>
      </c>
      <c r="M32" s="18" t="str">
        <f t="shared" ref="M32:M47" si="15">A32</f>
        <v>JM9000</v>
      </c>
      <c r="N32" s="19">
        <f t="shared" si="1"/>
        <v>534602.56131000002</v>
      </c>
      <c r="O32" s="19">
        <f t="shared" si="2"/>
        <v>179504.39165999999</v>
      </c>
      <c r="P32" s="19">
        <f t="shared" si="12"/>
        <v>102.59232</v>
      </c>
      <c r="Q32" s="2"/>
      <c r="R32" s="21" t="s">
        <v>25</v>
      </c>
      <c r="S32" s="2" t="s">
        <v>24</v>
      </c>
      <c r="V32" s="2"/>
      <c r="W32" s="2"/>
      <c r="X32" s="2"/>
      <c r="AA32" s="13"/>
      <c r="AB32" s="13"/>
      <c r="AC32" s="13"/>
      <c r="AE32" t="str">
        <f t="shared" si="4"/>
        <v>C JM9000 534602.56131 179504.39166 102.59232 * * *</v>
      </c>
      <c r="AF32" t="str">
        <f t="shared" si="5"/>
        <v>C JM9000 534602.56131 179504.39166 * *</v>
      </c>
      <c r="AI32" s="2"/>
      <c r="AJ32" s="1"/>
      <c r="AK32" s="1"/>
    </row>
    <row r="33" spans="1:37" x14ac:dyDescent="0.25">
      <c r="A33" s="2" t="s">
        <v>47</v>
      </c>
      <c r="B33" s="2">
        <v>534307.67793000001</v>
      </c>
      <c r="C33" s="2">
        <v>179429.01540999999</v>
      </c>
      <c r="E33" s="28" t="s">
        <v>47</v>
      </c>
      <c r="F33" s="2">
        <v>534307.67567999999</v>
      </c>
      <c r="G33" s="2">
        <v>179429.01814</v>
      </c>
      <c r="H33" s="1">
        <v>3.4106900000000002</v>
      </c>
      <c r="J33" s="30">
        <f t="shared" si="9"/>
        <v>2.2500000195577741</v>
      </c>
      <c r="K33" s="30">
        <f t="shared" si="10"/>
        <v>-2.7300000074319541</v>
      </c>
      <c r="M33" s="18" t="str">
        <f t="shared" si="15"/>
        <v>JM9001</v>
      </c>
      <c r="N33" s="19">
        <f t="shared" si="1"/>
        <v>534307.67567999999</v>
      </c>
      <c r="O33" s="19">
        <f t="shared" si="2"/>
        <v>179429.01814</v>
      </c>
      <c r="P33" s="19">
        <f t="shared" si="12"/>
        <v>103.41069</v>
      </c>
      <c r="R33" s="21" t="s">
        <v>25</v>
      </c>
      <c r="S33" s="2" t="s">
        <v>24</v>
      </c>
      <c r="U33" t="s">
        <v>47</v>
      </c>
      <c r="V33" s="2">
        <v>534307.67099999997</v>
      </c>
      <c r="W33" s="2">
        <v>179429.014</v>
      </c>
      <c r="X33" s="2">
        <v>103.518</v>
      </c>
      <c r="Y33" s="27" t="s">
        <v>81</v>
      </c>
      <c r="AA33" s="13">
        <f>(N33-V33)*1000</f>
        <v>4.6800000127404928</v>
      </c>
      <c r="AB33" s="13">
        <f>(O33-W33)*1000</f>
        <v>4.1400000045541674</v>
      </c>
      <c r="AC33" s="13"/>
      <c r="AE33" t="str">
        <f t="shared" si="4"/>
        <v>C JM9001 534307.67568 179429.01814 103.41069 * * *</v>
      </c>
      <c r="AF33" t="str">
        <f t="shared" si="5"/>
        <v>C JM9001 534307.67568 179429.01814 * *</v>
      </c>
      <c r="AJ33" s="1"/>
      <c r="AK33" s="1"/>
    </row>
    <row r="34" spans="1:37" x14ac:dyDescent="0.25">
      <c r="A34" s="2" t="s">
        <v>48</v>
      </c>
      <c r="B34" s="2">
        <v>534122.57605000003</v>
      </c>
      <c r="C34" s="2">
        <v>179506.66529</v>
      </c>
      <c r="E34" s="29" t="s">
        <v>48</v>
      </c>
      <c r="F34" s="2">
        <v>534122.57380000001</v>
      </c>
      <c r="G34" s="2">
        <v>179506.66790999999</v>
      </c>
      <c r="H34" s="1">
        <v>2.7223199999999999</v>
      </c>
      <c r="J34" s="30">
        <f t="shared" si="9"/>
        <v>2.2500000195577741</v>
      </c>
      <c r="K34" s="30">
        <f t="shared" si="10"/>
        <v>-2.6199999847449362</v>
      </c>
      <c r="M34" s="18" t="str">
        <f t="shared" si="15"/>
        <v>JM9002</v>
      </c>
      <c r="N34" s="19">
        <f t="shared" si="1"/>
        <v>534122.57380000001</v>
      </c>
      <c r="O34" s="19">
        <f t="shared" si="2"/>
        <v>179506.66790999999</v>
      </c>
      <c r="P34" s="19">
        <f t="shared" si="12"/>
        <v>102.72232</v>
      </c>
      <c r="R34" s="21" t="s">
        <v>25</v>
      </c>
      <c r="S34" s="2" t="s">
        <v>24</v>
      </c>
      <c r="U34" t="s">
        <v>48</v>
      </c>
      <c r="V34" s="2">
        <v>534122.56900000002</v>
      </c>
      <c r="W34" s="2">
        <v>179506.67499999999</v>
      </c>
      <c r="X34" s="2">
        <v>102.74</v>
      </c>
      <c r="Y34" s="27" t="s">
        <v>80</v>
      </c>
      <c r="AA34" s="13">
        <f>(N34-V34)*1000</f>
        <v>4.7999999951571226</v>
      </c>
      <c r="AB34" s="13">
        <f>(O34-W34)*1000</f>
        <v>-7.0899999991524965</v>
      </c>
      <c r="AC34" s="13">
        <f>(P34-X34)*1000</f>
        <v>-17.679999999998586</v>
      </c>
      <c r="AE34" t="str">
        <f t="shared" si="4"/>
        <v>C JM9002 534122.5738 179506.66791 102.72232 * * *</v>
      </c>
      <c r="AF34" t="str">
        <f t="shared" si="5"/>
        <v>C JM9002 534122.5738 179506.66791 * *</v>
      </c>
      <c r="AI34" s="2"/>
      <c r="AJ34" s="1"/>
      <c r="AK34" s="1"/>
    </row>
    <row r="35" spans="1:37" x14ac:dyDescent="0.25">
      <c r="A35" s="2" t="s">
        <v>54</v>
      </c>
      <c r="B35" s="2">
        <v>529378.22473000002</v>
      </c>
      <c r="C35" s="2">
        <v>177849.69297</v>
      </c>
      <c r="E35" t="s">
        <v>54</v>
      </c>
      <c r="F35" s="2">
        <v>529378.22438999999</v>
      </c>
      <c r="G35" s="2">
        <v>177849.69349999999</v>
      </c>
      <c r="H35" s="1">
        <v>4.3190499999999998</v>
      </c>
      <c r="J35" s="30">
        <f t="shared" si="9"/>
        <v>0.34000002779066563</v>
      </c>
      <c r="K35" s="30">
        <f t="shared" si="10"/>
        <v>-0.52999999024905264</v>
      </c>
      <c r="M35" s="18" t="str">
        <f t="shared" si="15"/>
        <v>KS100</v>
      </c>
      <c r="N35" s="19">
        <f t="shared" si="1"/>
        <v>529378.22438999999</v>
      </c>
      <c r="O35" s="19">
        <f t="shared" si="2"/>
        <v>177849.69349999999</v>
      </c>
      <c r="P35" s="19">
        <f t="shared" si="12"/>
        <v>104.31905</v>
      </c>
      <c r="R35" s="21" t="s">
        <v>25</v>
      </c>
      <c r="S35" s="2" t="s">
        <v>24</v>
      </c>
      <c r="V35" s="2"/>
      <c r="W35" s="2"/>
      <c r="X35" s="2"/>
      <c r="AA35" s="13"/>
      <c r="AB35" s="13"/>
      <c r="AC35" s="13"/>
      <c r="AE35" t="str">
        <f t="shared" si="4"/>
        <v>C KS100 529378.22439 177849.6935 104.31905 * * *</v>
      </c>
      <c r="AF35" t="str">
        <f t="shared" si="5"/>
        <v>C KS100 529378.22439 177849.6935 * *</v>
      </c>
      <c r="AG35" s="20"/>
      <c r="AH35" s="20"/>
      <c r="AJ35" s="1"/>
      <c r="AK35" s="1"/>
    </row>
    <row r="36" spans="1:37" x14ac:dyDescent="0.25">
      <c r="A36" s="2" t="s">
        <v>56</v>
      </c>
      <c r="B36" s="2">
        <v>529217.35540999996</v>
      </c>
      <c r="C36" s="2">
        <v>177618.53810999999</v>
      </c>
      <c r="E36" t="s">
        <v>56</v>
      </c>
      <c r="F36" s="2">
        <v>529217.35528000002</v>
      </c>
      <c r="G36" s="2">
        <v>177618.53868</v>
      </c>
      <c r="H36" s="1">
        <v>7.3738400000000004</v>
      </c>
      <c r="J36" s="30">
        <f t="shared" si="9"/>
        <v>0.12999994214624166</v>
      </c>
      <c r="K36" s="30">
        <f t="shared" si="10"/>
        <v>-0.57000000379048288</v>
      </c>
      <c r="M36" s="18" t="str">
        <f t="shared" si="15"/>
        <v>KS101</v>
      </c>
      <c r="N36" s="19">
        <f t="shared" si="1"/>
        <v>529217.35528000002</v>
      </c>
      <c r="O36" s="19">
        <f t="shared" si="2"/>
        <v>177618.53868</v>
      </c>
      <c r="P36" s="19">
        <f t="shared" si="12"/>
        <v>107.37384</v>
      </c>
      <c r="R36" s="21" t="s">
        <v>25</v>
      </c>
      <c r="S36" s="2" t="s">
        <v>24</v>
      </c>
      <c r="V36" s="2"/>
      <c r="W36" s="2"/>
      <c r="X36" s="2"/>
      <c r="AA36" s="13"/>
      <c r="AB36" s="13"/>
      <c r="AC36" s="13"/>
      <c r="AE36" t="str">
        <f t="shared" si="4"/>
        <v>C KS101 529217.35528 177618.53868 107.37384 * * *</v>
      </c>
      <c r="AF36" t="str">
        <f t="shared" si="5"/>
        <v>C KS101 529217.35528 177618.53868 * *</v>
      </c>
      <c r="AJ36" s="1"/>
      <c r="AK36" s="1"/>
    </row>
    <row r="37" spans="1:37" x14ac:dyDescent="0.25">
      <c r="A37" s="2" t="s">
        <v>52</v>
      </c>
      <c r="B37" s="2">
        <v>524165.70539000002</v>
      </c>
      <c r="C37" s="2">
        <v>175656.15682</v>
      </c>
      <c r="E37" t="s">
        <v>52</v>
      </c>
      <c r="F37" s="2">
        <v>524165.70762</v>
      </c>
      <c r="G37" s="2">
        <v>175656.15737</v>
      </c>
      <c r="H37" s="1">
        <v>9.5959900000000005</v>
      </c>
      <c r="J37" s="30">
        <f t="shared" si="9"/>
        <v>-2.2299999836832285</v>
      </c>
      <c r="K37" s="30">
        <f t="shared" si="10"/>
        <v>-0.54999999701976776</v>
      </c>
      <c r="M37" s="18" t="str">
        <f t="shared" si="15"/>
        <v>PTNL10</v>
      </c>
      <c r="N37" s="19">
        <f t="shared" si="1"/>
        <v>524165.70762</v>
      </c>
      <c r="O37" s="19">
        <f t="shared" si="2"/>
        <v>175656.15737</v>
      </c>
      <c r="P37" s="19">
        <f t="shared" si="12"/>
        <v>109.59599</v>
      </c>
      <c r="R37" s="21" t="s">
        <v>25</v>
      </c>
      <c r="S37" s="2" t="s">
        <v>24</v>
      </c>
      <c r="U37" t="s">
        <v>52</v>
      </c>
      <c r="V37" s="2">
        <v>524165.70400000003</v>
      </c>
      <c r="W37" s="2">
        <v>175656.15</v>
      </c>
      <c r="X37" s="2"/>
      <c r="Y37" s="26" t="s">
        <v>77</v>
      </c>
      <c r="AA37" s="13">
        <f>(N37-V37)*1000</f>
        <v>3.6199999740347266</v>
      </c>
      <c r="AB37" s="13">
        <f>(O37-W37)*1000</f>
        <v>7.3700000066310167</v>
      </c>
      <c r="AC37" s="13"/>
      <c r="AE37" t="str">
        <f t="shared" si="4"/>
        <v>C PTNL10 524165.70762 175656.15737 109.59599 * * *</v>
      </c>
      <c r="AF37" t="str">
        <f t="shared" si="5"/>
        <v>C PTNL10 524165.70762 175656.15737 * *</v>
      </c>
      <c r="AG37" s="20"/>
      <c r="AH37" s="20"/>
      <c r="AI37" s="2"/>
      <c r="AJ37" s="1"/>
      <c r="AK37" s="1"/>
    </row>
    <row r="38" spans="1:37" x14ac:dyDescent="0.25">
      <c r="A38" s="2" t="s">
        <v>66</v>
      </c>
      <c r="B38" s="2">
        <v>526697.55255999998</v>
      </c>
      <c r="C38" s="2">
        <v>175852.15583999999</v>
      </c>
      <c r="E38" t="s">
        <v>66</v>
      </c>
      <c r="F38" s="2">
        <v>526697.55441999994</v>
      </c>
      <c r="G38" s="2">
        <v>175852.15606000001</v>
      </c>
      <c r="H38" s="1">
        <v>3.1012</v>
      </c>
      <c r="J38" s="30">
        <f t="shared" si="9"/>
        <v>-1.8599999602884054</v>
      </c>
      <c r="K38" s="30">
        <f t="shared" si="10"/>
        <v>-0.22000001627020538</v>
      </c>
      <c r="M38" s="18" t="str">
        <f t="shared" si="15"/>
        <v>SB14</v>
      </c>
      <c r="N38" s="19">
        <f t="shared" si="1"/>
        <v>526697.55441999994</v>
      </c>
      <c r="O38" s="19">
        <f t="shared" si="2"/>
        <v>175852.15606000001</v>
      </c>
      <c r="P38" s="19">
        <f t="shared" si="12"/>
        <v>103.10120000000001</v>
      </c>
      <c r="R38" s="21" t="s">
        <v>25</v>
      </c>
      <c r="S38" s="2" t="s">
        <v>24</v>
      </c>
      <c r="V38" s="2"/>
      <c r="W38" s="2"/>
      <c r="X38" s="2"/>
      <c r="AA38" s="13"/>
      <c r="AB38" s="13"/>
      <c r="AC38" s="13"/>
      <c r="AE38" t="str">
        <f t="shared" si="4"/>
        <v>C SB14 526697.55442 175852.15606 103.1012 * * *</v>
      </c>
      <c r="AF38" t="str">
        <f t="shared" si="5"/>
        <v>C SB14 526697.55442 175852.15606 * *</v>
      </c>
      <c r="AJ38" s="1"/>
      <c r="AK38" s="1"/>
    </row>
    <row r="39" spans="1:37" x14ac:dyDescent="0.25">
      <c r="A39" s="2" t="s">
        <v>69</v>
      </c>
      <c r="B39" s="2">
        <v>532370.65361000004</v>
      </c>
      <c r="C39" s="2">
        <v>180706.86160999999</v>
      </c>
      <c r="E39" t="s">
        <v>69</v>
      </c>
      <c r="F39" s="2">
        <v>532370.65115000005</v>
      </c>
      <c r="G39" s="2">
        <v>180706.86309999999</v>
      </c>
      <c r="H39" s="1">
        <v>4.4986199999999998</v>
      </c>
      <c r="J39" s="30">
        <f t="shared" si="9"/>
        <v>2.4599999887868762</v>
      </c>
      <c r="K39" s="30">
        <f t="shared" si="10"/>
        <v>-1.4899999951012433</v>
      </c>
      <c r="M39" s="18" t="str">
        <f t="shared" si="15"/>
        <v>TR8000</v>
      </c>
      <c r="N39" s="19">
        <f t="shared" si="1"/>
        <v>532370.65115000005</v>
      </c>
      <c r="O39" s="19">
        <f t="shared" si="2"/>
        <v>180706.86309999999</v>
      </c>
      <c r="P39" s="19">
        <f t="shared" si="12"/>
        <v>104.49862</v>
      </c>
      <c r="R39" s="21" t="s">
        <v>25</v>
      </c>
      <c r="S39" s="2" t="s">
        <v>24</v>
      </c>
      <c r="V39" s="2"/>
      <c r="W39" s="2"/>
      <c r="X39" s="2"/>
      <c r="AA39" s="13"/>
      <c r="AB39" s="13"/>
      <c r="AC39" s="13"/>
      <c r="AE39" t="str">
        <f t="shared" si="4"/>
        <v>C TR8000 532370.65115 180706.8631 104.49862 * * *</v>
      </c>
      <c r="AF39" t="str">
        <f t="shared" si="5"/>
        <v>C TR8000 532370.65115 180706.8631 * *</v>
      </c>
      <c r="AI39" s="2"/>
      <c r="AJ39" s="1"/>
      <c r="AK39" s="1"/>
    </row>
    <row r="40" spans="1:37" x14ac:dyDescent="0.25">
      <c r="A40" s="2" t="s">
        <v>70</v>
      </c>
      <c r="B40" s="2">
        <v>532692.06365999999</v>
      </c>
      <c r="C40" s="2">
        <v>180399.51894000001</v>
      </c>
      <c r="E40" t="s">
        <v>70</v>
      </c>
      <c r="F40" s="2">
        <v>532692.06129999994</v>
      </c>
      <c r="G40" s="2">
        <v>180399.52067</v>
      </c>
      <c r="H40" s="1">
        <v>4.6188200000000004</v>
      </c>
      <c r="J40" s="30">
        <f t="shared" si="9"/>
        <v>2.360000042244792</v>
      </c>
      <c r="K40" s="30">
        <f t="shared" si="10"/>
        <v>-1.7299999890383333</v>
      </c>
      <c r="L40" s="2"/>
      <c r="M40" s="18" t="str">
        <f t="shared" si="15"/>
        <v>TR8001</v>
      </c>
      <c r="N40" s="19">
        <f t="shared" si="1"/>
        <v>532692.06129999994</v>
      </c>
      <c r="O40" s="19">
        <f t="shared" si="2"/>
        <v>180399.52067</v>
      </c>
      <c r="P40" s="19">
        <f t="shared" si="12"/>
        <v>104.61882</v>
      </c>
      <c r="R40" s="21" t="s">
        <v>25</v>
      </c>
      <c r="S40" s="2" t="s">
        <v>24</v>
      </c>
      <c r="V40" s="2"/>
      <c r="W40" s="2"/>
      <c r="X40" s="2"/>
      <c r="AA40" s="13"/>
      <c r="AB40" s="13"/>
      <c r="AC40" s="13"/>
      <c r="AE40" t="str">
        <f t="shared" si="4"/>
        <v>C TR8001 532692.0613 180399.52067 104.61882 * * *</v>
      </c>
      <c r="AF40" t="str">
        <f t="shared" si="5"/>
        <v>C TR8001 532692.0613 180399.52067 * *</v>
      </c>
      <c r="AJ40" s="1"/>
      <c r="AK40" s="1"/>
    </row>
    <row r="41" spans="1:37" x14ac:dyDescent="0.25">
      <c r="A41" s="2" t="s">
        <v>72</v>
      </c>
      <c r="B41" s="2">
        <v>533173.20920000004</v>
      </c>
      <c r="C41" s="2">
        <v>180581.57797000001</v>
      </c>
      <c r="E41" s="2" t="s">
        <v>72</v>
      </c>
      <c r="F41" s="2">
        <v>533173.20661999995</v>
      </c>
      <c r="G41" s="2">
        <v>180581.57991999999</v>
      </c>
      <c r="H41" s="1">
        <v>4.4090999999999996</v>
      </c>
      <c r="J41" s="30">
        <f t="shared" si="9"/>
        <v>2.5800000876188278</v>
      </c>
      <c r="K41" s="30">
        <f t="shared" si="10"/>
        <v>-1.9499999762047082</v>
      </c>
      <c r="M41" s="18" t="str">
        <f t="shared" si="15"/>
        <v>TR8002</v>
      </c>
      <c r="N41" s="19">
        <f t="shared" si="1"/>
        <v>533173.20661999995</v>
      </c>
      <c r="O41" s="19">
        <f t="shared" si="2"/>
        <v>180581.57991999999</v>
      </c>
      <c r="P41" s="19">
        <f t="shared" si="12"/>
        <v>104.4091</v>
      </c>
      <c r="R41" s="21" t="s">
        <v>25</v>
      </c>
      <c r="S41" s="2" t="s">
        <v>24</v>
      </c>
      <c r="V41" s="2"/>
      <c r="W41" s="2"/>
      <c r="X41" s="2"/>
      <c r="AA41" s="13"/>
      <c r="AB41" s="13"/>
      <c r="AC41" s="13"/>
      <c r="AE41" t="str">
        <f t="shared" si="4"/>
        <v>C TR8002 533173.20662 180581.57992 104.4091 * * *</v>
      </c>
      <c r="AF41" t="str">
        <f t="shared" si="5"/>
        <v>C TR8002 533173.20662 180581.57992 * *</v>
      </c>
      <c r="AG41" s="20"/>
      <c r="AH41" s="20"/>
      <c r="AI41" s="2"/>
      <c r="AJ41" s="1"/>
      <c r="AK41" s="1"/>
    </row>
    <row r="42" spans="1:37" x14ac:dyDescent="0.25">
      <c r="A42" s="2" t="s">
        <v>74</v>
      </c>
      <c r="B42" s="2">
        <v>533744.12800000003</v>
      </c>
      <c r="C42" s="2">
        <v>180360.68207000001</v>
      </c>
      <c r="E42" t="s">
        <v>74</v>
      </c>
      <c r="F42" s="2">
        <v>533744.12543999997</v>
      </c>
      <c r="G42" s="2">
        <v>180360.68436000001</v>
      </c>
      <c r="H42" s="1">
        <v>4.7423099999999998</v>
      </c>
      <c r="J42" s="30">
        <f t="shared" si="9"/>
        <v>2.5600000517442822</v>
      </c>
      <c r="K42" s="30">
        <f t="shared" si="10"/>
        <v>-2.2900000039953738</v>
      </c>
      <c r="M42" s="18" t="str">
        <f t="shared" si="15"/>
        <v>TR8003</v>
      </c>
      <c r="N42" s="19">
        <f t="shared" si="1"/>
        <v>533744.12543999997</v>
      </c>
      <c r="O42" s="19">
        <f t="shared" si="2"/>
        <v>180360.68436000001</v>
      </c>
      <c r="P42" s="19">
        <f t="shared" si="12"/>
        <v>104.74231</v>
      </c>
      <c r="R42" s="21" t="s">
        <v>25</v>
      </c>
      <c r="S42" s="2" t="s">
        <v>24</v>
      </c>
      <c r="V42" s="2"/>
      <c r="W42" s="2"/>
      <c r="X42" s="2"/>
      <c r="AA42" s="13"/>
      <c r="AB42" s="13"/>
      <c r="AC42" s="13"/>
      <c r="AE42" t="str">
        <f t="shared" si="4"/>
        <v>C TR8003 533744.12544 180360.68436 104.74231 * * *</v>
      </c>
      <c r="AF42" t="str">
        <f t="shared" si="5"/>
        <v>C TR8003 533744.12544 180360.68436 * *</v>
      </c>
      <c r="AJ42" s="1"/>
      <c r="AK42" s="1"/>
    </row>
    <row r="43" spans="1:37" x14ac:dyDescent="0.25">
      <c r="A43" s="2" t="s">
        <v>73</v>
      </c>
      <c r="B43" s="2">
        <v>534569.41631999996</v>
      </c>
      <c r="C43" s="2">
        <v>179751.01162</v>
      </c>
      <c r="E43" t="s">
        <v>73</v>
      </c>
      <c r="F43" s="2">
        <v>534569.41391</v>
      </c>
      <c r="G43" s="2">
        <v>179751.01449999999</v>
      </c>
      <c r="H43" s="1">
        <v>4.8017200000000004</v>
      </c>
      <c r="J43" s="30">
        <f t="shared" si="9"/>
        <v>2.4099999573081732</v>
      </c>
      <c r="K43" s="30">
        <f t="shared" si="10"/>
        <v>-2.8799999854527414</v>
      </c>
      <c r="M43" s="18" t="str">
        <f t="shared" si="15"/>
        <v>TR8004</v>
      </c>
      <c r="N43" s="19">
        <f t="shared" si="1"/>
        <v>534569.41391</v>
      </c>
      <c r="O43" s="19">
        <f t="shared" si="2"/>
        <v>179751.01449999999</v>
      </c>
      <c r="P43" s="19">
        <f t="shared" si="12"/>
        <v>104.80172</v>
      </c>
      <c r="R43" s="21" t="s">
        <v>25</v>
      </c>
      <c r="S43" s="2" t="s">
        <v>24</v>
      </c>
      <c r="V43" s="2"/>
      <c r="W43" s="2"/>
      <c r="X43" s="2"/>
      <c r="AA43" s="13"/>
      <c r="AB43" s="13"/>
      <c r="AC43" s="13"/>
      <c r="AE43" t="str">
        <f t="shared" si="4"/>
        <v>C TR8004 534569.41391 179751.0145 104.80172 * * *</v>
      </c>
      <c r="AF43" t="str">
        <f t="shared" si="5"/>
        <v>C TR8004 534569.41391 179751.0145 * *</v>
      </c>
      <c r="AI43" s="2"/>
      <c r="AJ43" s="1"/>
      <c r="AK43" s="1"/>
    </row>
    <row r="44" spans="1:37" x14ac:dyDescent="0.25">
      <c r="A44" s="2" t="s">
        <v>0</v>
      </c>
      <c r="B44" s="2">
        <v>529987.94302000001</v>
      </c>
      <c r="C44" s="2">
        <v>177837.97140000001</v>
      </c>
      <c r="E44" t="s">
        <v>0</v>
      </c>
      <c r="F44" s="2">
        <v>529987.94267999998</v>
      </c>
      <c r="G44" s="2">
        <v>177837.97211999999</v>
      </c>
      <c r="H44" s="1">
        <v>4.44895</v>
      </c>
      <c r="J44" s="30">
        <f t="shared" si="9"/>
        <v>0.34000002779066563</v>
      </c>
      <c r="K44" s="30">
        <f t="shared" si="10"/>
        <v>-0.71999998181127012</v>
      </c>
      <c r="M44" s="18" t="str">
        <f t="shared" si="15"/>
        <v>VB01</v>
      </c>
      <c r="N44" s="19">
        <f t="shared" si="1"/>
        <v>529987.94267999998</v>
      </c>
      <c r="O44" s="19">
        <f t="shared" si="2"/>
        <v>177837.97211999999</v>
      </c>
      <c r="P44" s="19">
        <f t="shared" si="12"/>
        <v>104.44895</v>
      </c>
      <c r="R44" s="21" t="s">
        <v>25</v>
      </c>
      <c r="S44" s="2" t="s">
        <v>24</v>
      </c>
      <c r="U44" t="s">
        <v>0</v>
      </c>
      <c r="V44" s="2">
        <v>529987.95299999998</v>
      </c>
      <c r="W44" s="2">
        <v>177837.97</v>
      </c>
      <c r="X44" s="2">
        <v>104.44199999999999</v>
      </c>
      <c r="Y44" s="24" t="s">
        <v>79</v>
      </c>
      <c r="AA44" s="13">
        <f t="shared" ref="AA44:AC46" si="16">(N44-V44)*1000</f>
        <v>-10.320000001229346</v>
      </c>
      <c r="AB44" s="13">
        <f t="shared" si="16"/>
        <v>2.119999990100041</v>
      </c>
      <c r="AC44" s="13">
        <f t="shared" si="16"/>
        <v>6.9500000000033424</v>
      </c>
      <c r="AE44" t="str">
        <f t="shared" si="4"/>
        <v>C VB01 529987.94268 177837.97212 104.44895 * * *</v>
      </c>
      <c r="AF44" t="str">
        <f t="shared" si="5"/>
        <v>C VB01 529987.94268 177837.97212 * *</v>
      </c>
      <c r="AJ44" s="1"/>
      <c r="AK44" s="1"/>
    </row>
    <row r="45" spans="1:37" x14ac:dyDescent="0.25">
      <c r="A45" s="2" t="s">
        <v>1</v>
      </c>
      <c r="B45" s="2">
        <v>530207.22175999999</v>
      </c>
      <c r="C45" s="2">
        <v>178144.43541999999</v>
      </c>
      <c r="E45" t="s">
        <v>1</v>
      </c>
      <c r="F45" s="2">
        <v>530207.22114000004</v>
      </c>
      <c r="G45" s="2">
        <v>178144.43625999999</v>
      </c>
      <c r="H45" s="1">
        <v>10.016299999999999</v>
      </c>
      <c r="J45" s="30">
        <f t="shared" si="9"/>
        <v>0.61999994795769453</v>
      </c>
      <c r="K45" s="30">
        <f t="shared" si="10"/>
        <v>-0.83999999333173037</v>
      </c>
      <c r="M45" s="18" t="str">
        <f t="shared" si="15"/>
        <v>VB02</v>
      </c>
      <c r="N45" s="19">
        <f t="shared" si="1"/>
        <v>530207.22114000004</v>
      </c>
      <c r="O45" s="19">
        <f t="shared" si="2"/>
        <v>178144.43625999999</v>
      </c>
      <c r="P45" s="19">
        <f t="shared" si="12"/>
        <v>110.0163</v>
      </c>
      <c r="R45" s="21" t="s">
        <v>25</v>
      </c>
      <c r="S45" s="2" t="s">
        <v>24</v>
      </c>
      <c r="U45" t="s">
        <v>1</v>
      </c>
      <c r="V45" s="2">
        <v>530207.22699999996</v>
      </c>
      <c r="W45" s="2">
        <v>178144.43900000001</v>
      </c>
      <c r="X45" s="2">
        <v>109.997</v>
      </c>
      <c r="Y45" s="24" t="s">
        <v>79</v>
      </c>
      <c r="AA45" s="13">
        <f t="shared" si="16"/>
        <v>-5.859999917447567</v>
      </c>
      <c r="AB45" s="13">
        <f t="shared" si="16"/>
        <v>-2.7400000253692269</v>
      </c>
      <c r="AC45" s="13">
        <f t="shared" si="16"/>
        <v>19.300000000001205</v>
      </c>
      <c r="AE45" t="str">
        <f t="shared" si="4"/>
        <v>C VB02 530207.22114 178144.43626 110.0163 * * *</v>
      </c>
      <c r="AF45" t="str">
        <f t="shared" si="5"/>
        <v>C VB02 530207.22114 178144.43626 * *</v>
      </c>
      <c r="AG45" s="20"/>
      <c r="AH45" s="20"/>
      <c r="AJ45" s="1"/>
      <c r="AK45" s="1"/>
    </row>
    <row r="46" spans="1:37" x14ac:dyDescent="0.25">
      <c r="A46" s="2" t="s">
        <v>44</v>
      </c>
      <c r="B46" s="2">
        <v>530347.06669999997</v>
      </c>
      <c r="C46" s="2">
        <v>179883.82678999999</v>
      </c>
      <c r="E46" t="s">
        <v>44</v>
      </c>
      <c r="F46" s="2">
        <v>530347.06533999997</v>
      </c>
      <c r="G46" s="2">
        <v>179883.82772999999</v>
      </c>
      <c r="H46" s="1">
        <v>4.5932199999999996</v>
      </c>
      <c r="J46" s="30">
        <f t="shared" si="9"/>
        <v>1.3599999947473407</v>
      </c>
      <c r="K46" s="30">
        <f t="shared" si="10"/>
        <v>-0.9399999980814755</v>
      </c>
      <c r="M46" s="18" t="str">
        <f t="shared" si="15"/>
        <v>VICT03</v>
      </c>
      <c r="N46" s="19">
        <f t="shared" si="1"/>
        <v>530347.06533999997</v>
      </c>
      <c r="O46" s="19">
        <f t="shared" si="2"/>
        <v>179883.82772999999</v>
      </c>
      <c r="P46" s="19">
        <f t="shared" si="12"/>
        <v>104.59322</v>
      </c>
      <c r="R46" s="21" t="s">
        <v>25</v>
      </c>
      <c r="S46" s="2" t="s">
        <v>24</v>
      </c>
      <c r="U46" t="s">
        <v>44</v>
      </c>
      <c r="V46" s="2">
        <v>530347.06700000004</v>
      </c>
      <c r="W46" s="2">
        <v>179883.84599999999</v>
      </c>
      <c r="X46" s="2">
        <v>104.611</v>
      </c>
      <c r="Y46" s="24" t="s">
        <v>79</v>
      </c>
      <c r="AA46" s="13">
        <f t="shared" si="16"/>
        <v>-1.660000067204237</v>
      </c>
      <c r="AB46" s="13">
        <f t="shared" si="16"/>
        <v>-18.270000000484288</v>
      </c>
      <c r="AC46" s="13">
        <f t="shared" si="16"/>
        <v>-17.780000000001905</v>
      </c>
      <c r="AE46" t="str">
        <f t="shared" si="4"/>
        <v>C VICT03 530347.06534 179883.82773 104.59322 * * *</v>
      </c>
      <c r="AF46" t="str">
        <f t="shared" si="5"/>
        <v>C VICT03 530347.06534 179883.82773 * *</v>
      </c>
      <c r="AG46" s="20"/>
      <c r="AH46" s="20"/>
      <c r="AI46" s="2"/>
      <c r="AJ46" s="1"/>
      <c r="AK46" s="1"/>
    </row>
    <row r="47" spans="1:37" x14ac:dyDescent="0.25">
      <c r="A47" s="2" t="s">
        <v>83</v>
      </c>
      <c r="B47" s="2">
        <v>530288.39431</v>
      </c>
      <c r="C47" s="2">
        <v>179175.68294999999</v>
      </c>
      <c r="E47" t="s">
        <v>83</v>
      </c>
      <c r="F47" s="2">
        <v>530288.39318000001</v>
      </c>
      <c r="G47" s="2">
        <v>179175.68367</v>
      </c>
      <c r="H47" s="1">
        <v>4.5665100000000001</v>
      </c>
      <c r="J47" s="30">
        <f t="shared" si="9"/>
        <v>1.129999989643693</v>
      </c>
      <c r="K47" s="30">
        <f t="shared" si="10"/>
        <v>-0.72000001091510057</v>
      </c>
      <c r="M47" s="18" t="str">
        <f t="shared" si="15"/>
        <v>W1001</v>
      </c>
      <c r="N47" s="19">
        <f t="shared" si="1"/>
        <v>530288.39318000001</v>
      </c>
      <c r="O47" s="19">
        <f t="shared" si="2"/>
        <v>179175.68367</v>
      </c>
      <c r="P47" s="19">
        <f t="shared" si="12"/>
        <v>104.56650999999999</v>
      </c>
      <c r="R47" s="21" t="s">
        <v>25</v>
      </c>
      <c r="S47" s="2" t="s">
        <v>24</v>
      </c>
      <c r="AJ47" s="1"/>
      <c r="AK47" s="1"/>
    </row>
    <row r="48" spans="1:37" x14ac:dyDescent="0.25">
      <c r="AA48" s="13"/>
      <c r="AB48" s="13"/>
      <c r="AC48" s="13"/>
      <c r="AF48" s="20"/>
      <c r="AG48" s="20"/>
      <c r="AH48" s="20"/>
      <c r="AJ48" s="1"/>
      <c r="AK48" s="1"/>
    </row>
    <row r="49" spans="2:37" x14ac:dyDescent="0.25">
      <c r="B49" s="1"/>
      <c r="C49" s="1"/>
      <c r="E49" s="2"/>
      <c r="AJ49" s="1"/>
      <c r="AK49" s="1"/>
    </row>
    <row r="50" spans="2:37" x14ac:dyDescent="0.25">
      <c r="B50" s="1"/>
      <c r="C50" s="1"/>
      <c r="P50" s="2"/>
    </row>
    <row r="51" spans="2:37" x14ac:dyDescent="0.25">
      <c r="B51" s="1"/>
      <c r="C51" s="1"/>
      <c r="E51" s="2"/>
    </row>
    <row r="52" spans="2:37" x14ac:dyDescent="0.25">
      <c r="B52" s="1"/>
      <c r="C52" s="1"/>
    </row>
    <row r="53" spans="2:37" x14ac:dyDescent="0.25">
      <c r="B53" s="1"/>
      <c r="C53" s="1"/>
    </row>
    <row r="54" spans="2:37" x14ac:dyDescent="0.25">
      <c r="B54" s="1"/>
      <c r="C54" s="1"/>
    </row>
    <row r="55" spans="2:37" x14ac:dyDescent="0.25">
      <c r="B55" s="1"/>
      <c r="C55" s="1"/>
      <c r="E55" s="2"/>
    </row>
    <row r="56" spans="2:37" x14ac:dyDescent="0.25">
      <c r="B56" s="1"/>
      <c r="C56" s="1"/>
    </row>
    <row r="57" spans="2:37" x14ac:dyDescent="0.25">
      <c r="B57" s="1"/>
      <c r="C57" s="1"/>
      <c r="E57" s="2"/>
    </row>
    <row r="58" spans="2:37" x14ac:dyDescent="0.25">
      <c r="B58" s="1"/>
      <c r="C58" s="1"/>
    </row>
    <row r="59" spans="2:37" x14ac:dyDescent="0.25">
      <c r="B59" s="1"/>
      <c r="C59" s="1"/>
      <c r="E59" t="s">
        <v>51</v>
      </c>
      <c r="F59" s="2">
        <v>525332.71417000005</v>
      </c>
      <c r="G59" s="2">
        <v>175542.36799999999</v>
      </c>
    </row>
    <row r="60" spans="2:37" x14ac:dyDescent="0.25">
      <c r="B60" s="1"/>
      <c r="C60" s="1"/>
      <c r="E60" t="s">
        <v>50</v>
      </c>
      <c r="F60" s="2">
        <v>524935.09808999998</v>
      </c>
      <c r="G60" s="2">
        <v>175320.27762000001</v>
      </c>
    </row>
    <row r="61" spans="2:37" x14ac:dyDescent="0.25">
      <c r="B61" s="1"/>
      <c r="C61" s="1"/>
      <c r="E61" t="s">
        <v>63</v>
      </c>
      <c r="F61" s="2">
        <v>526027.89257999999</v>
      </c>
      <c r="G61" s="2">
        <v>175462.16623999999</v>
      </c>
    </row>
    <row r="62" spans="2:37" x14ac:dyDescent="0.25">
      <c r="B62" s="1"/>
      <c r="C62" s="1"/>
      <c r="E62" t="s">
        <v>62</v>
      </c>
      <c r="F62" s="2">
        <v>526465.59878999996</v>
      </c>
      <c r="G62" s="2">
        <v>175890.95965999999</v>
      </c>
    </row>
    <row r="63" spans="2:37" x14ac:dyDescent="0.25">
      <c r="B63" s="1"/>
      <c r="C63" s="1"/>
      <c r="E63" t="s">
        <v>60</v>
      </c>
      <c r="F63" s="2">
        <v>526445.64021999994</v>
      </c>
      <c r="G63" s="2">
        <v>176533.35556</v>
      </c>
    </row>
    <row r="64" spans="2:37" x14ac:dyDescent="0.25">
      <c r="B64" s="1"/>
      <c r="C64" s="1"/>
      <c r="E64" t="s">
        <v>90</v>
      </c>
      <c r="F64" s="2">
        <v>526556.66263000004</v>
      </c>
      <c r="G64" s="2">
        <v>177097.93453999999</v>
      </c>
    </row>
    <row r="65" spans="2:9" x14ac:dyDescent="0.25">
      <c r="B65" s="1"/>
      <c r="C65" s="1"/>
      <c r="E65" t="s">
        <v>58</v>
      </c>
      <c r="F65" s="2">
        <v>526933.92757000006</v>
      </c>
      <c r="G65" s="2">
        <v>177472.84572000001</v>
      </c>
    </row>
    <row r="66" spans="2:9" x14ac:dyDescent="0.25">
      <c r="B66" s="1"/>
      <c r="C66" s="1"/>
      <c r="E66" t="s">
        <v>91</v>
      </c>
      <c r="F66" s="2">
        <v>526528.41732999997</v>
      </c>
      <c r="G66" s="2">
        <v>177135.74723000001</v>
      </c>
    </row>
    <row r="67" spans="2:9" x14ac:dyDescent="0.25">
      <c r="B67" s="1"/>
      <c r="C67" s="1"/>
      <c r="E67" t="s">
        <v>92</v>
      </c>
      <c r="F67" s="2">
        <v>526498.91431000002</v>
      </c>
      <c r="G67" s="2">
        <v>177082.16948000001</v>
      </c>
      <c r="I67"/>
    </row>
    <row r="68" spans="2:9" x14ac:dyDescent="0.25">
      <c r="B68" s="1"/>
      <c r="C68" s="1"/>
      <c r="E68" t="s">
        <v>93</v>
      </c>
      <c r="F68" s="2">
        <v>526538.46868000005</v>
      </c>
      <c r="G68" s="2">
        <v>177071.68017000001</v>
      </c>
    </row>
    <row r="69" spans="2:9" x14ac:dyDescent="0.25">
      <c r="B69" s="1"/>
      <c r="C69" s="1"/>
      <c r="E69" t="s">
        <v>94</v>
      </c>
      <c r="F69" s="2">
        <v>527772.53249999997</v>
      </c>
      <c r="G69" s="2">
        <v>177717.57331000001</v>
      </c>
    </row>
    <row r="70" spans="2:9" x14ac:dyDescent="0.25">
      <c r="B70" s="1"/>
      <c r="C70" s="1"/>
      <c r="E70" t="s">
        <v>95</v>
      </c>
      <c r="F70" s="2">
        <v>527731.18662000005</v>
      </c>
      <c r="G70" s="2">
        <v>177478.09239999999</v>
      </c>
    </row>
    <row r="71" spans="2:9" x14ac:dyDescent="0.25">
      <c r="B71" s="1"/>
      <c r="C71" s="1"/>
      <c r="E71" t="s">
        <v>96</v>
      </c>
      <c r="F71" s="2">
        <v>528830.21929000004</v>
      </c>
      <c r="G71" s="2">
        <v>177929.04986999999</v>
      </c>
    </row>
    <row r="72" spans="2:9" x14ac:dyDescent="0.25">
      <c r="B72" s="1"/>
      <c r="C72" s="1"/>
      <c r="E72" t="s">
        <v>53</v>
      </c>
      <c r="F72" s="2">
        <v>529988.75670000003</v>
      </c>
      <c r="G72" s="2">
        <v>177858.51420000001</v>
      </c>
    </row>
    <row r="73" spans="2:9" x14ac:dyDescent="0.25">
      <c r="B73" s="1"/>
      <c r="C73" s="1"/>
      <c r="E73" t="s">
        <v>97</v>
      </c>
      <c r="F73" s="2">
        <v>529320.95103999996</v>
      </c>
      <c r="G73" s="2">
        <v>177605.29553999999</v>
      </c>
    </row>
    <row r="74" spans="2:9" x14ac:dyDescent="0.25">
      <c r="B74" s="1"/>
      <c r="C74" s="1"/>
      <c r="E74" s="2" t="s">
        <v>98</v>
      </c>
      <c r="F74" s="2">
        <v>529209.87465999997</v>
      </c>
      <c r="G74" s="2">
        <v>177596.23701000001</v>
      </c>
    </row>
    <row r="75" spans="2:9" x14ac:dyDescent="0.25">
      <c r="B75" s="1"/>
      <c r="C75" s="1"/>
      <c r="E75" s="2" t="s">
        <v>49</v>
      </c>
      <c r="F75" s="2">
        <v>530433.57088999997</v>
      </c>
      <c r="G75" s="2">
        <v>178544.66232999999</v>
      </c>
    </row>
    <row r="76" spans="2:9" x14ac:dyDescent="0.25">
      <c r="B76" s="1"/>
      <c r="C76" s="1"/>
      <c r="E76" t="s">
        <v>83</v>
      </c>
      <c r="F76" s="2">
        <v>530294.00630999997</v>
      </c>
      <c r="G76" s="2">
        <v>179235.96012</v>
      </c>
    </row>
    <row r="77" spans="2:9" x14ac:dyDescent="0.25">
      <c r="B77" s="1"/>
      <c r="C77" s="1"/>
      <c r="E77" t="s">
        <v>99</v>
      </c>
      <c r="F77" s="2">
        <v>530348.63133</v>
      </c>
      <c r="G77" s="2">
        <v>179903.59917</v>
      </c>
    </row>
    <row r="78" spans="2:9" x14ac:dyDescent="0.25">
      <c r="B78" s="1"/>
      <c r="C78" s="1"/>
      <c r="E78" t="s">
        <v>68</v>
      </c>
      <c r="F78" s="2">
        <v>530703.80305999995</v>
      </c>
      <c r="G78" s="2">
        <v>180654.84156</v>
      </c>
    </row>
    <row r="79" spans="2:9" x14ac:dyDescent="0.25">
      <c r="B79" s="1"/>
      <c r="C79" s="1"/>
      <c r="E79" t="s">
        <v>100</v>
      </c>
      <c r="F79" s="2">
        <v>532611.98852999997</v>
      </c>
      <c r="G79" s="2">
        <v>180639.26058</v>
      </c>
    </row>
    <row r="80" spans="2:9" x14ac:dyDescent="0.25">
      <c r="B80" s="1"/>
      <c r="C80" s="1"/>
      <c r="E80" t="s">
        <v>101</v>
      </c>
      <c r="F80" s="2">
        <v>533083.91371999995</v>
      </c>
      <c r="G80" s="2">
        <v>180572.69628999999</v>
      </c>
    </row>
    <row r="81" spans="2:7" x14ac:dyDescent="0.25">
      <c r="B81" s="1"/>
      <c r="C81" s="1"/>
      <c r="E81" t="s">
        <v>74</v>
      </c>
      <c r="F81" s="2">
        <v>533744.10843000002</v>
      </c>
      <c r="G81" s="2">
        <v>180360.70624</v>
      </c>
    </row>
    <row r="82" spans="2:7" x14ac:dyDescent="0.25">
      <c r="B82" s="1"/>
      <c r="C82" s="1"/>
      <c r="E82" s="2" t="s">
        <v>73</v>
      </c>
      <c r="F82" s="2">
        <v>534569.40061999997</v>
      </c>
      <c r="G82" s="2">
        <v>179751.03792</v>
      </c>
    </row>
    <row r="83" spans="2:7" x14ac:dyDescent="0.25">
      <c r="B83" s="1"/>
      <c r="C83" s="1"/>
      <c r="E83" t="s">
        <v>102</v>
      </c>
      <c r="F83" s="2">
        <v>534453.58814999997</v>
      </c>
      <c r="G83" s="2">
        <v>179755.82444999999</v>
      </c>
    </row>
    <row r="84" spans="2:7" x14ac:dyDescent="0.25">
      <c r="B84" s="1"/>
      <c r="C84" s="1"/>
      <c r="E84" s="2" t="s">
        <v>75</v>
      </c>
      <c r="F84" s="2">
        <v>534602.55001999997</v>
      </c>
      <c r="G84" s="2">
        <v>179504.41508999999</v>
      </c>
    </row>
    <row r="85" spans="2:7" x14ac:dyDescent="0.25">
      <c r="B85" s="1"/>
      <c r="C85" s="1"/>
      <c r="E85" t="s">
        <v>47</v>
      </c>
      <c r="F85" s="2">
        <v>534307.66333999997</v>
      </c>
      <c r="G85" s="2">
        <v>179429.04212</v>
      </c>
    </row>
    <row r="86" spans="2:7" x14ac:dyDescent="0.25">
      <c r="B86" s="1"/>
      <c r="C86" s="1"/>
      <c r="E86" s="2" t="s">
        <v>48</v>
      </c>
      <c r="F86" s="2">
        <v>534122.56287000002</v>
      </c>
      <c r="G86" s="2">
        <v>179506.69667</v>
      </c>
    </row>
    <row r="87" spans="2:7" x14ac:dyDescent="0.25">
      <c r="B87" s="1"/>
      <c r="C87" s="1"/>
    </row>
    <row r="88" spans="2:7" x14ac:dyDescent="0.25">
      <c r="C88"/>
    </row>
    <row r="89" spans="2:7" x14ac:dyDescent="0.25">
      <c r="C89"/>
    </row>
  </sheetData>
  <sortState xmlns:xlrd2="http://schemas.microsoft.com/office/spreadsheetml/2017/richdata2" ref="AF8:AH49">
    <sortCondition ref="AF8:AF49"/>
  </sortState>
  <mergeCells count="35">
    <mergeCell ref="H1:K1"/>
    <mergeCell ref="H2:K2"/>
    <mergeCell ref="H3:K3"/>
    <mergeCell ref="H4:K4"/>
    <mergeCell ref="U1:W1"/>
    <mergeCell ref="U2:W2"/>
    <mergeCell ref="C2:E2"/>
    <mergeCell ref="A3:B3"/>
    <mergeCell ref="C3:E3"/>
    <mergeCell ref="F3:G3"/>
    <mergeCell ref="A1:B1"/>
    <mergeCell ref="F1:G1"/>
    <mergeCell ref="U6:Y6"/>
    <mergeCell ref="AA6:AC6"/>
    <mergeCell ref="M1:O1"/>
    <mergeCell ref="N2:O2"/>
    <mergeCell ref="N3:O3"/>
    <mergeCell ref="N4:O4"/>
    <mergeCell ref="X1:Y1"/>
    <mergeCell ref="AB3:AC3"/>
    <mergeCell ref="AB2:AC2"/>
    <mergeCell ref="AB1:AC1"/>
    <mergeCell ref="AB4:AC4"/>
    <mergeCell ref="X2:Y2"/>
    <mergeCell ref="U3:W3"/>
    <mergeCell ref="X3:Y3"/>
    <mergeCell ref="U4:W4"/>
    <mergeCell ref="X4:Y4"/>
    <mergeCell ref="J6:K6"/>
    <mergeCell ref="M6:S6"/>
    <mergeCell ref="A4:B4"/>
    <mergeCell ref="C4:E4"/>
    <mergeCell ref="F4:G4"/>
    <mergeCell ref="A6:C6"/>
    <mergeCell ref="E6:H6"/>
  </mergeCells>
  <pageMargins left="0.7" right="0.7" top="0.75" bottom="0.75" header="0.3" footer="0.3"/>
  <pageSetup paperSize="8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16F3136775146B33AB1478AFA3452" ma:contentTypeVersion="8" ma:contentTypeDescription="Create a new document." ma:contentTypeScope="" ma:versionID="277aeb19cf88b97069b3a5571f07c944">
  <xsd:schema xmlns:xsd="http://www.w3.org/2001/XMLSchema" xmlns:xs="http://www.w3.org/2001/XMLSchema" xmlns:p="http://schemas.microsoft.com/office/2006/metadata/properties" xmlns:ns3="8d880d53-3668-4308-bedd-2233e06cd342" targetNamespace="http://schemas.microsoft.com/office/2006/metadata/properties" ma:root="true" ma:fieldsID="90650e0b92e88aec28139b27293449a3" ns3:_="">
    <xsd:import namespace="8d880d53-3668-4308-bedd-2233e06cd3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0d53-3668-4308-bedd-2233e06cd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0D95BD-D759-4219-96CF-9130D86CF0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626CA1-BA9C-4DDE-B215-CA50142FA643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d880d53-3668-4308-bedd-2233e06cd34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9B1C1F-6154-45A8-8524-B59D84BA2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80d53-3668-4308-bedd-2233e06cd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2&amp;3D Tunnel Fix Points</vt:lpstr>
      <vt:lpstr>Fix points</vt:lpstr>
      <vt:lpstr>2d and 3d 3fix</vt:lpstr>
      <vt:lpstr>2d and 3d Calib. base line</vt:lpstr>
      <vt:lpstr>2d and 3d 2fix</vt:lpstr>
      <vt:lpstr>2d and 3d R2</vt:lpstr>
      <vt:lpstr>2d and 3d R1</vt:lpstr>
      <vt:lpstr>2d and 3d (2016)</vt:lpstr>
      <vt:lpstr>'2&amp;3D Tunnel Fix Points'!Print_Titles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Flottweg</dc:creator>
  <cp:lastModifiedBy>Zlatev, Ivan</cp:lastModifiedBy>
  <cp:lastPrinted>2019-05-01T13:58:30Z</cp:lastPrinted>
  <dcterms:created xsi:type="dcterms:W3CDTF">2016-10-19T21:17:52Z</dcterms:created>
  <dcterms:modified xsi:type="dcterms:W3CDTF">2021-09-06T15:22:16Z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0x01010010D16F3136775146B33AB1478AFA3452</vt:lpwstr>
  </property>
</Properties>
</file>