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kole\7. semester\P7\"/>
    </mc:Choice>
  </mc:AlternateContent>
  <bookViews>
    <workbookView xWindow="0" yWindow="0" windowWidth="18984" windowHeight="9144" firstSheet="4" activeTab="5"/>
  </bookViews>
  <sheets>
    <sheet name="Punkter" sheetId="1" r:id="rId1"/>
    <sheet name="Meas10" sheetId="13" r:id="rId2"/>
    <sheet name="Meas9" sheetId="12" r:id="rId3"/>
    <sheet name="Meas8" sheetId="11" r:id="rId4"/>
    <sheet name="Meas7" sheetId="10" r:id="rId5"/>
    <sheet name="Meas6" sheetId="9" r:id="rId6"/>
    <sheet name="Meas5" sheetId="8" r:id="rId7"/>
    <sheet name="Meas4" sheetId="7" r:id="rId8"/>
    <sheet name="Meas3" sheetId="6" r:id="rId9"/>
    <sheet name="Meas2" sheetId="5" r:id="rId10"/>
    <sheet name="Meas1" sheetId="2" r:id="rId11"/>
    <sheet name="Total" sheetId="3" r:id="rId12"/>
    <sheet name="Friis" sheetId="4" r:id="rId13"/>
    <sheet name="Ark1" sheetId="14" r:id="rId1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2" i="3" l="1"/>
  <c r="Q5" i="3"/>
  <c r="O101" i="3"/>
  <c r="O102" i="3"/>
  <c r="O103" i="3"/>
  <c r="O104" i="3"/>
  <c r="O105" i="3"/>
  <c r="O106" i="3"/>
  <c r="O107" i="3"/>
  <c r="O100" i="3"/>
  <c r="O90" i="3"/>
  <c r="O91" i="3"/>
  <c r="O92" i="3"/>
  <c r="O93" i="3"/>
  <c r="O94" i="3"/>
  <c r="O95" i="3"/>
  <c r="O96" i="3"/>
  <c r="O89" i="3"/>
  <c r="O79" i="3"/>
  <c r="O80" i="3"/>
  <c r="O81" i="3"/>
  <c r="O82" i="3"/>
  <c r="O83" i="3"/>
  <c r="O84" i="3"/>
  <c r="O85" i="3"/>
  <c r="O78" i="3"/>
  <c r="O68" i="3"/>
  <c r="O69" i="3"/>
  <c r="O70" i="3"/>
  <c r="O71" i="3"/>
  <c r="O72" i="3"/>
  <c r="O73" i="3"/>
  <c r="O74" i="3"/>
  <c r="O67" i="3"/>
  <c r="O57" i="3"/>
  <c r="O58" i="3"/>
  <c r="O59" i="3"/>
  <c r="O60" i="3"/>
  <c r="O61" i="3"/>
  <c r="O62" i="3"/>
  <c r="O63" i="3"/>
  <c r="O56" i="3"/>
  <c r="O46" i="3"/>
  <c r="O47" i="3"/>
  <c r="O48" i="3"/>
  <c r="O49" i="3"/>
  <c r="O50" i="3"/>
  <c r="O51" i="3"/>
  <c r="O52" i="3"/>
  <c r="O45" i="3"/>
  <c r="O35" i="3"/>
  <c r="O36" i="3"/>
  <c r="O37" i="3"/>
  <c r="O38" i="3"/>
  <c r="O39" i="3"/>
  <c r="O40" i="3"/>
  <c r="O41" i="3"/>
  <c r="O34" i="3"/>
  <c r="O29" i="3"/>
  <c r="O30" i="3"/>
  <c r="O27" i="3"/>
  <c r="O26" i="3"/>
  <c r="O25" i="3"/>
  <c r="O24" i="3"/>
  <c r="O23" i="3"/>
  <c r="O28" i="3"/>
  <c r="O13" i="3"/>
  <c r="O14" i="3"/>
  <c r="O15" i="3"/>
  <c r="O16" i="3"/>
  <c r="O17" i="3"/>
  <c r="O18" i="3"/>
  <c r="O19" i="3"/>
  <c r="O12" i="3"/>
  <c r="N13" i="3"/>
  <c r="N14" i="3"/>
  <c r="N15" i="3"/>
  <c r="N16" i="3"/>
  <c r="N17" i="3"/>
  <c r="N18" i="3"/>
  <c r="N19" i="3"/>
  <c r="N12" i="3"/>
  <c r="N2" i="3"/>
  <c r="N3" i="3"/>
  <c r="N4" i="3"/>
  <c r="N5" i="3"/>
  <c r="N6" i="3"/>
  <c r="N7" i="3"/>
  <c r="N8" i="3"/>
  <c r="N1" i="3"/>
  <c r="A107" i="3"/>
  <c r="A106" i="3"/>
  <c r="A105" i="3"/>
  <c r="A104" i="3"/>
  <c r="A103" i="3"/>
  <c r="A102" i="3"/>
  <c r="L101" i="3"/>
  <c r="K101" i="3"/>
  <c r="J101" i="3"/>
  <c r="I101" i="3"/>
  <c r="H101" i="3"/>
  <c r="G101" i="3"/>
  <c r="F101" i="3"/>
  <c r="E101" i="3"/>
  <c r="D101" i="3"/>
  <c r="C101" i="3"/>
  <c r="L100" i="3"/>
  <c r="J100" i="3"/>
  <c r="G100" i="3"/>
  <c r="C100" i="3"/>
  <c r="A96" i="3"/>
  <c r="A95" i="3"/>
  <c r="A94" i="3"/>
  <c r="A93" i="3"/>
  <c r="A92" i="3"/>
  <c r="A91" i="3"/>
  <c r="L90" i="3"/>
  <c r="K90" i="3"/>
  <c r="J90" i="3"/>
  <c r="I90" i="3"/>
  <c r="H90" i="3"/>
  <c r="G90" i="3"/>
  <c r="F90" i="3"/>
  <c r="E90" i="3"/>
  <c r="D90" i="3"/>
  <c r="C90" i="3"/>
  <c r="L89" i="3"/>
  <c r="J89" i="3"/>
  <c r="G89" i="3"/>
  <c r="C89" i="3"/>
  <c r="A85" i="3"/>
  <c r="A84" i="3"/>
  <c r="A83" i="3"/>
  <c r="A82" i="3"/>
  <c r="A81" i="3"/>
  <c r="A80" i="3"/>
  <c r="L79" i="3"/>
  <c r="K79" i="3"/>
  <c r="J79" i="3"/>
  <c r="I79" i="3"/>
  <c r="H79" i="3"/>
  <c r="G79" i="3"/>
  <c r="F79" i="3"/>
  <c r="E79" i="3"/>
  <c r="D79" i="3"/>
  <c r="C79" i="3"/>
  <c r="L78" i="3"/>
  <c r="J78" i="3"/>
  <c r="G78" i="3"/>
  <c r="C78" i="3"/>
  <c r="A74" i="3"/>
  <c r="A73" i="3"/>
  <c r="A72" i="3"/>
  <c r="A71" i="3"/>
  <c r="A70" i="3"/>
  <c r="A69" i="3"/>
  <c r="L68" i="3"/>
  <c r="K68" i="3"/>
  <c r="J68" i="3"/>
  <c r="I68" i="3"/>
  <c r="H68" i="3"/>
  <c r="G68" i="3"/>
  <c r="F68" i="3"/>
  <c r="E68" i="3"/>
  <c r="D68" i="3"/>
  <c r="C68" i="3"/>
  <c r="L67" i="3"/>
  <c r="J67" i="3"/>
  <c r="G67" i="3"/>
  <c r="C67" i="3"/>
  <c r="A63" i="3"/>
  <c r="A62" i="3"/>
  <c r="A61" i="3"/>
  <c r="A60" i="3"/>
  <c r="A59" i="3"/>
  <c r="A58" i="3"/>
  <c r="L57" i="3"/>
  <c r="K57" i="3"/>
  <c r="J57" i="3"/>
  <c r="I57" i="3"/>
  <c r="H57" i="3"/>
  <c r="G57" i="3"/>
  <c r="F57" i="3"/>
  <c r="E57" i="3"/>
  <c r="D57" i="3"/>
  <c r="C57" i="3"/>
  <c r="L56" i="3"/>
  <c r="J56" i="3"/>
  <c r="G56" i="3"/>
  <c r="C56" i="3"/>
  <c r="A52" i="3"/>
  <c r="A51" i="3"/>
  <c r="A50" i="3"/>
  <c r="A49" i="3"/>
  <c r="A48" i="3"/>
  <c r="A47" i="3"/>
  <c r="L46" i="3"/>
  <c r="K46" i="3"/>
  <c r="J46" i="3"/>
  <c r="I46" i="3"/>
  <c r="H46" i="3"/>
  <c r="G46" i="3"/>
  <c r="F46" i="3"/>
  <c r="E46" i="3"/>
  <c r="D46" i="3"/>
  <c r="C46" i="3"/>
  <c r="L45" i="3"/>
  <c r="J45" i="3"/>
  <c r="G45" i="3"/>
  <c r="C45" i="3"/>
  <c r="A41" i="3"/>
  <c r="A40" i="3"/>
  <c r="A39" i="3"/>
  <c r="A38" i="3"/>
  <c r="A37" i="3"/>
  <c r="A36" i="3"/>
  <c r="L35" i="3"/>
  <c r="K35" i="3"/>
  <c r="J35" i="3"/>
  <c r="I35" i="3"/>
  <c r="H35" i="3"/>
  <c r="G35" i="3"/>
  <c r="F35" i="3"/>
  <c r="E35" i="3"/>
  <c r="D35" i="3"/>
  <c r="C35" i="3"/>
  <c r="L34" i="3"/>
  <c r="J34" i="3"/>
  <c r="G34" i="3"/>
  <c r="C34" i="3"/>
  <c r="A30" i="3"/>
  <c r="A29" i="3"/>
  <c r="A28" i="3"/>
  <c r="A27" i="3"/>
  <c r="A26" i="3"/>
  <c r="A25" i="3"/>
  <c r="L24" i="3"/>
  <c r="K24" i="3"/>
  <c r="J24" i="3"/>
  <c r="I24" i="3"/>
  <c r="H24" i="3"/>
  <c r="G24" i="3"/>
  <c r="F24" i="3"/>
  <c r="E24" i="3"/>
  <c r="D24" i="3"/>
  <c r="C24" i="3"/>
  <c r="L23" i="3"/>
  <c r="J23" i="3"/>
  <c r="G23" i="3"/>
  <c r="C23" i="3"/>
  <c r="A19" i="3"/>
  <c r="A18" i="3"/>
  <c r="A17" i="3"/>
  <c r="A16" i="3"/>
  <c r="A15" i="3"/>
  <c r="A14" i="3"/>
  <c r="L13" i="3"/>
  <c r="K13" i="3"/>
  <c r="J13" i="3"/>
  <c r="I13" i="3"/>
  <c r="H13" i="3"/>
  <c r="G13" i="3"/>
  <c r="F13" i="3"/>
  <c r="E13" i="3"/>
  <c r="D13" i="3"/>
  <c r="C13" i="3"/>
  <c r="L12" i="3"/>
  <c r="J12" i="3"/>
  <c r="G12" i="3"/>
  <c r="C12" i="3"/>
  <c r="A53" i="13" l="1"/>
  <c r="A43" i="13"/>
  <c r="A33" i="13"/>
  <c r="N27" i="13"/>
  <c r="A23" i="13"/>
  <c r="A13" i="13"/>
  <c r="A3" i="13"/>
  <c r="L2" i="13"/>
  <c r="K2" i="13"/>
  <c r="J2" i="13"/>
  <c r="I2" i="13"/>
  <c r="H2" i="13"/>
  <c r="G2" i="13"/>
  <c r="F2" i="13"/>
  <c r="E2" i="13"/>
  <c r="D2" i="13"/>
  <c r="C2" i="13"/>
  <c r="L1" i="13"/>
  <c r="J1" i="13"/>
  <c r="G1" i="13"/>
  <c r="C1" i="13"/>
  <c r="A53" i="12"/>
  <c r="A43" i="12"/>
  <c r="A33" i="12"/>
  <c r="N27" i="12"/>
  <c r="A23" i="12"/>
  <c r="A13" i="12"/>
  <c r="A3" i="12"/>
  <c r="L2" i="12"/>
  <c r="K2" i="12"/>
  <c r="J2" i="12"/>
  <c r="I2" i="12"/>
  <c r="H2" i="12"/>
  <c r="G2" i="12"/>
  <c r="F2" i="12"/>
  <c r="E2" i="12"/>
  <c r="D2" i="12"/>
  <c r="C2" i="12"/>
  <c r="L1" i="12"/>
  <c r="J1" i="12"/>
  <c r="G1" i="12"/>
  <c r="C1" i="12"/>
  <c r="M14" i="1"/>
  <c r="M11" i="1"/>
  <c r="O13" i="1"/>
  <c r="O16" i="1"/>
  <c r="N15" i="1"/>
  <c r="N12" i="1"/>
  <c r="O9" i="1"/>
  <c r="O6" i="1"/>
  <c r="N5" i="1"/>
  <c r="N8" i="1"/>
  <c r="M7" i="1"/>
  <c r="M4" i="1"/>
  <c r="A53" i="11"/>
  <c r="A43" i="11"/>
  <c r="A33" i="11"/>
  <c r="N27" i="11"/>
  <c r="A23" i="11"/>
  <c r="A13" i="11"/>
  <c r="A3" i="11"/>
  <c r="L2" i="11"/>
  <c r="K2" i="11"/>
  <c r="J2" i="11"/>
  <c r="I2" i="11"/>
  <c r="H2" i="11"/>
  <c r="G2" i="11"/>
  <c r="F2" i="11"/>
  <c r="E2" i="11"/>
  <c r="D2" i="11"/>
  <c r="C2" i="11"/>
  <c r="L1" i="11"/>
  <c r="J1" i="11"/>
  <c r="G1" i="11"/>
  <c r="C1" i="11"/>
  <c r="A53" i="10"/>
  <c r="A43" i="10"/>
  <c r="A33" i="10"/>
  <c r="N27" i="10"/>
  <c r="A13" i="10"/>
  <c r="A3" i="10"/>
  <c r="L2" i="10"/>
  <c r="K2" i="10"/>
  <c r="J2" i="10"/>
  <c r="I2" i="10"/>
  <c r="H2" i="10"/>
  <c r="G2" i="10"/>
  <c r="F2" i="10"/>
  <c r="E2" i="10"/>
  <c r="D2" i="10"/>
  <c r="C2" i="10"/>
  <c r="L1" i="10"/>
  <c r="J1" i="10"/>
  <c r="G1" i="10"/>
  <c r="C1" i="10"/>
  <c r="A53" i="9"/>
  <c r="A43" i="9"/>
  <c r="A33" i="9"/>
  <c r="A23" i="9"/>
  <c r="A13" i="9"/>
  <c r="A3" i="9"/>
  <c r="L2" i="9"/>
  <c r="K2" i="9"/>
  <c r="J2" i="9"/>
  <c r="I2" i="9"/>
  <c r="H2" i="9"/>
  <c r="G2" i="9"/>
  <c r="F2" i="9"/>
  <c r="E2" i="9"/>
  <c r="D2" i="9"/>
  <c r="C2" i="9"/>
  <c r="L1" i="9"/>
  <c r="J1" i="9"/>
  <c r="G1" i="9"/>
  <c r="C1" i="9"/>
  <c r="A53" i="8"/>
  <c r="A43" i="8"/>
  <c r="A33" i="8"/>
  <c r="N27" i="8"/>
  <c r="A23" i="8"/>
  <c r="A13" i="8"/>
  <c r="A3" i="8"/>
  <c r="L2" i="8"/>
  <c r="K2" i="8"/>
  <c r="J2" i="8"/>
  <c r="I2" i="8"/>
  <c r="H2" i="8"/>
  <c r="G2" i="8"/>
  <c r="F2" i="8"/>
  <c r="E2" i="8"/>
  <c r="D2" i="8"/>
  <c r="C2" i="8"/>
  <c r="L1" i="8"/>
  <c r="J1" i="8"/>
  <c r="G1" i="8"/>
  <c r="C1" i="8"/>
  <c r="H13" i="1"/>
  <c r="H14" i="1" s="1"/>
  <c r="A53" i="7"/>
  <c r="A43" i="7"/>
  <c r="A33" i="7"/>
  <c r="N27" i="7"/>
  <c r="A23" i="7"/>
  <c r="A13" i="7"/>
  <c r="A3" i="7"/>
  <c r="L2" i="7"/>
  <c r="K2" i="7"/>
  <c r="J2" i="7"/>
  <c r="I2" i="7"/>
  <c r="H2" i="7"/>
  <c r="G2" i="7"/>
  <c r="F2" i="7"/>
  <c r="E2" i="7"/>
  <c r="D2" i="7"/>
  <c r="C2" i="7"/>
  <c r="L1" i="7"/>
  <c r="J1" i="7"/>
  <c r="G1" i="7"/>
  <c r="C1" i="7"/>
  <c r="A53" i="6"/>
  <c r="A43" i="6"/>
  <c r="A33" i="6"/>
  <c r="N27" i="6"/>
  <c r="A23" i="6"/>
  <c r="A13" i="6"/>
  <c r="A3" i="6"/>
  <c r="L2" i="6"/>
  <c r="K2" i="6"/>
  <c r="J2" i="6"/>
  <c r="I2" i="6"/>
  <c r="H2" i="6"/>
  <c r="G2" i="6"/>
  <c r="F2" i="6"/>
  <c r="E2" i="6"/>
  <c r="D2" i="6"/>
  <c r="C2" i="6"/>
  <c r="L1" i="6"/>
  <c r="J1" i="6"/>
  <c r="G1" i="6"/>
  <c r="C1" i="6"/>
  <c r="A53" i="5"/>
  <c r="A43" i="5"/>
  <c r="A33" i="5"/>
  <c r="N27" i="5"/>
  <c r="A23" i="5"/>
  <c r="A13" i="5"/>
  <c r="A3" i="5"/>
  <c r="L2" i="5"/>
  <c r="K2" i="5"/>
  <c r="J2" i="5"/>
  <c r="I2" i="5"/>
  <c r="H2" i="5"/>
  <c r="G2" i="5"/>
  <c r="F2" i="5"/>
  <c r="E2" i="5"/>
  <c r="D2" i="5"/>
  <c r="C2" i="5"/>
  <c r="L1" i="5"/>
  <c r="J1" i="5"/>
  <c r="G1" i="5"/>
  <c r="C1" i="5"/>
  <c r="N27" i="2"/>
  <c r="H103" i="3"/>
  <c r="K106" i="3"/>
  <c r="G103" i="3"/>
  <c r="G102" i="3"/>
  <c r="K95" i="3"/>
  <c r="G92" i="3"/>
  <c r="H93" i="3"/>
  <c r="J84" i="3"/>
  <c r="E81" i="3"/>
  <c r="E80" i="3"/>
  <c r="L80" i="3"/>
  <c r="D72" i="3"/>
  <c r="I73" i="3"/>
  <c r="J74" i="3"/>
  <c r="D103" i="3"/>
  <c r="C106" i="3"/>
  <c r="I102" i="3"/>
  <c r="L96" i="3"/>
  <c r="C95" i="3"/>
  <c r="C92" i="3"/>
  <c r="D93" i="3"/>
  <c r="F84" i="3"/>
  <c r="C80" i="3"/>
  <c r="K84" i="3"/>
  <c r="H80" i="3"/>
  <c r="J71" i="3"/>
  <c r="E73" i="3"/>
  <c r="F74" i="3"/>
  <c r="E72" i="3"/>
  <c r="D59" i="3"/>
  <c r="E59" i="3"/>
  <c r="E58" i="3"/>
  <c r="L52" i="3"/>
  <c r="I52" i="3"/>
  <c r="G48" i="3"/>
  <c r="F50" i="3"/>
  <c r="F40" i="3"/>
  <c r="K41" i="3"/>
  <c r="G40" i="3"/>
  <c r="L36" i="3"/>
  <c r="J27" i="3"/>
  <c r="G28" i="3"/>
  <c r="J26" i="3"/>
  <c r="E26" i="3"/>
  <c r="D15" i="3"/>
  <c r="H107" i="3"/>
  <c r="C103" i="3"/>
  <c r="C102" i="3"/>
  <c r="H104" i="3"/>
  <c r="L94" i="3"/>
  <c r="G96" i="3"/>
  <c r="C93" i="3"/>
  <c r="D91" i="3"/>
  <c r="F82" i="3"/>
  <c r="E84" i="3"/>
  <c r="L84" i="3"/>
  <c r="G82" i="3"/>
  <c r="J69" i="3"/>
  <c r="E71" i="3"/>
  <c r="F72" i="3"/>
  <c r="H63" i="3"/>
  <c r="J61" i="3"/>
  <c r="I62" i="3"/>
  <c r="H60" i="3"/>
  <c r="L50" i="3"/>
  <c r="K52" i="3"/>
  <c r="E52" i="3"/>
  <c r="F48" i="3"/>
  <c r="F38" i="3"/>
  <c r="K39" i="3"/>
  <c r="F41" i="3"/>
  <c r="K38" i="3"/>
  <c r="J25" i="3"/>
  <c r="G26" i="3"/>
  <c r="I30" i="3"/>
  <c r="H19" i="3"/>
  <c r="C19" i="3"/>
  <c r="E102" i="3"/>
  <c r="C96" i="3"/>
  <c r="K83" i="3"/>
  <c r="K70" i="3"/>
  <c r="D61" i="3"/>
  <c r="E60" i="3"/>
  <c r="H48" i="3"/>
  <c r="F52" i="3"/>
  <c r="E41" i="3"/>
  <c r="L38" i="3"/>
  <c r="G30" i="3"/>
  <c r="E28" i="3"/>
  <c r="I16" i="3"/>
  <c r="C18" i="3"/>
  <c r="E19" i="3"/>
  <c r="K6" i="3"/>
  <c r="E6" i="3"/>
  <c r="H4" i="3"/>
  <c r="Q11" i="3"/>
  <c r="I104" i="3"/>
  <c r="I103" i="3"/>
  <c r="J105" i="3"/>
  <c r="J95" i="3"/>
  <c r="G91" i="3"/>
  <c r="G95" i="3"/>
  <c r="L91" i="3"/>
  <c r="D83" i="3"/>
  <c r="C85" i="3"/>
  <c r="J85" i="3"/>
  <c r="G84" i="3"/>
  <c r="H70" i="3"/>
  <c r="C72" i="3"/>
  <c r="L107" i="3"/>
  <c r="K103" i="3"/>
  <c r="K102" i="3"/>
  <c r="L104" i="3"/>
  <c r="F95" i="3"/>
  <c r="K96" i="3"/>
  <c r="E94" i="3"/>
  <c r="H91" i="3"/>
  <c r="J82" i="3"/>
  <c r="I84" i="3"/>
  <c r="F85" i="3"/>
  <c r="I83" i="3"/>
  <c r="D70" i="3"/>
  <c r="I71" i="3"/>
  <c r="J72" i="3"/>
  <c r="L63" i="3"/>
  <c r="H62" i="3"/>
  <c r="C63" i="3"/>
  <c r="F61" i="3"/>
  <c r="F51" i="3"/>
  <c r="K47" i="3"/>
  <c r="L47" i="3"/>
  <c r="J48" i="3"/>
  <c r="J38" i="3"/>
  <c r="E40" i="3"/>
  <c r="J41" i="3"/>
  <c r="C40" i="3"/>
  <c r="D26" i="3"/>
  <c r="K26" i="3"/>
  <c r="D25" i="3"/>
  <c r="L19" i="3"/>
  <c r="G19" i="3"/>
  <c r="L105" i="3"/>
  <c r="D106" i="3"/>
  <c r="I106" i="3"/>
  <c r="I107" i="3"/>
  <c r="F93" i="3"/>
  <c r="K94" i="3"/>
  <c r="L95" i="3"/>
  <c r="I92" i="3"/>
  <c r="J80" i="3"/>
  <c r="I82" i="3"/>
  <c r="F83" i="3"/>
  <c r="H74" i="3"/>
  <c r="K71" i="3"/>
  <c r="I69" i="3"/>
  <c r="J70" i="3"/>
  <c r="L61" i="3"/>
  <c r="H58" i="3"/>
  <c r="C61" i="3"/>
  <c r="E63" i="3"/>
  <c r="F49" i="3"/>
  <c r="E51" i="3"/>
  <c r="C47" i="3"/>
  <c r="G49" i="3"/>
  <c r="J36" i="3"/>
  <c r="E38" i="3"/>
  <c r="J39" i="3"/>
  <c r="H30" i="3"/>
  <c r="D29" i="3"/>
  <c r="J30" i="3"/>
  <c r="C29" i="3"/>
  <c r="L17" i="3"/>
  <c r="G17" i="3"/>
  <c r="K107" i="3"/>
  <c r="K91" i="3"/>
  <c r="H84" i="3"/>
  <c r="D73" i="3"/>
  <c r="F63" i="3"/>
  <c r="D62" i="3"/>
  <c r="I48" i="3"/>
  <c r="D49" i="3"/>
  <c r="I40" i="3"/>
  <c r="I41" i="3"/>
  <c r="E27" i="3"/>
  <c r="C25" i="3"/>
  <c r="J19" i="3"/>
  <c r="C16" i="3"/>
  <c r="K8" i="3"/>
  <c r="G6" i="3"/>
  <c r="D7" i="3"/>
  <c r="D4" i="3"/>
  <c r="O6" i="3"/>
  <c r="O8" i="3"/>
  <c r="G85" i="3"/>
  <c r="K63" i="3"/>
  <c r="H49" i="3"/>
  <c r="H29" i="3"/>
  <c r="K14" i="3"/>
  <c r="C8" i="3"/>
  <c r="H105" i="3"/>
  <c r="L92" i="3"/>
  <c r="F80" i="3"/>
  <c r="I70" i="3"/>
  <c r="D63" i="3"/>
  <c r="E62" i="3"/>
  <c r="H50" i="3"/>
  <c r="G51" i="3"/>
  <c r="L37" i="3"/>
  <c r="L40" i="3"/>
  <c r="F25" i="3"/>
  <c r="E30" i="3"/>
  <c r="I18" i="3"/>
  <c r="H14" i="3"/>
  <c r="J15" i="3"/>
  <c r="H7" i="3"/>
  <c r="F6" i="3"/>
  <c r="I4" i="3"/>
  <c r="E3" i="3"/>
  <c r="G5" i="3"/>
  <c r="O4" i="3"/>
  <c r="J106" i="3"/>
  <c r="F107" i="3"/>
  <c r="G107" i="3"/>
  <c r="F103" i="3"/>
  <c r="D94" i="3"/>
  <c r="I95" i="3"/>
  <c r="J96" i="3"/>
  <c r="I94" i="3"/>
  <c r="H81" i="3"/>
  <c r="G83" i="3"/>
  <c r="D84" i="3"/>
  <c r="G80" i="3"/>
  <c r="E74" i="3"/>
  <c r="G70" i="3"/>
  <c r="F106" i="3"/>
  <c r="L106" i="3"/>
  <c r="C107" i="3"/>
  <c r="H102" i="3"/>
  <c r="J93" i="3"/>
  <c r="E95" i="3"/>
  <c r="F96" i="3"/>
  <c r="K93" i="3"/>
  <c r="D81" i="3"/>
  <c r="C83" i="3"/>
  <c r="J83" i="3"/>
  <c r="L74" i="3"/>
  <c r="C73" i="3"/>
  <c r="C70" i="3"/>
  <c r="D71" i="3"/>
  <c r="F62" i="3"/>
  <c r="F59" i="3"/>
  <c r="G61" i="3"/>
  <c r="D58" i="3"/>
  <c r="J49" i="3"/>
  <c r="I51" i="3"/>
  <c r="C49" i="3"/>
  <c r="I50" i="3"/>
  <c r="D37" i="3"/>
  <c r="I38" i="3"/>
  <c r="D40" i="3"/>
  <c r="L30" i="3"/>
  <c r="L29" i="3"/>
  <c r="E25" i="3"/>
  <c r="G29" i="3"/>
  <c r="F18" i="3"/>
  <c r="K17" i="3"/>
  <c r="F104" i="3"/>
  <c r="D102" i="3"/>
  <c r="C105" i="3"/>
  <c r="C104" i="3"/>
  <c r="J91" i="3"/>
  <c r="E93" i="3"/>
  <c r="F94" i="3"/>
  <c r="H85" i="3"/>
  <c r="E83" i="3"/>
  <c r="C81" i="3"/>
  <c r="J81" i="3"/>
  <c r="L72" i="3"/>
  <c r="G74" i="3"/>
  <c r="C71" i="3"/>
  <c r="D69" i="3"/>
  <c r="F60" i="3"/>
  <c r="I61" i="3"/>
  <c r="G59" i="3"/>
  <c r="I59" i="3"/>
  <c r="J47" i="3"/>
  <c r="I49" i="3"/>
  <c r="H51" i="3"/>
  <c r="H41" i="3"/>
  <c r="G38" i="3"/>
  <c r="I36" i="3"/>
  <c r="D38" i="3"/>
  <c r="L28" i="3"/>
  <c r="I29" i="3"/>
  <c r="L27" i="3"/>
  <c r="G27" i="3"/>
  <c r="F16" i="3"/>
  <c r="K15" i="3"/>
  <c r="D104" i="3"/>
  <c r="E96" i="3"/>
  <c r="I81" i="3"/>
  <c r="L69" i="3"/>
  <c r="K62" i="3"/>
  <c r="E61" i="3"/>
  <c r="G50" i="3"/>
  <c r="G47" i="3"/>
  <c r="G37" i="3"/>
  <c r="J29" i="3"/>
  <c r="J28" i="3"/>
  <c r="D17" i="3"/>
  <c r="D18" i="3"/>
  <c r="G14" i="3"/>
  <c r="G8" i="3"/>
  <c r="I5" i="3"/>
  <c r="C7" i="3"/>
  <c r="J3" i="3"/>
  <c r="O2" i="3"/>
  <c r="G104" i="3"/>
  <c r="I85" i="3"/>
  <c r="C62" i="3"/>
  <c r="C41" i="3"/>
  <c r="G25" i="3"/>
  <c r="L8" i="3"/>
  <c r="E4" i="3"/>
  <c r="F105" i="3"/>
  <c r="G94" i="3"/>
  <c r="E82" i="3"/>
  <c r="E69" i="3"/>
  <c r="L59" i="3"/>
  <c r="C59" i="3"/>
  <c r="F47" i="3"/>
  <c r="D51" i="3"/>
  <c r="E37" i="3"/>
  <c r="J37" i="3"/>
  <c r="E29" i="3"/>
  <c r="C27" i="3"/>
  <c r="C15" i="3"/>
  <c r="E17" i="3"/>
  <c r="G18" i="3"/>
  <c r="J6" i="3"/>
  <c r="F5" i="3"/>
  <c r="G4" i="3"/>
  <c r="O5" i="3"/>
  <c r="D6" i="3"/>
  <c r="F102" i="3"/>
  <c r="K80" i="3"/>
  <c r="I60" i="3"/>
  <c r="J103" i="3"/>
  <c r="C94" i="3"/>
  <c r="K81" i="3"/>
  <c r="K73" i="3"/>
  <c r="K104" i="3"/>
  <c r="L85" i="3"/>
  <c r="F73" i="3"/>
  <c r="J60" i="3"/>
  <c r="D48" i="3"/>
  <c r="I39" i="3"/>
  <c r="C30" i="3"/>
  <c r="E16" i="3"/>
  <c r="H96" i="3"/>
  <c r="L83" i="3"/>
  <c r="F71" i="3"/>
  <c r="J58" i="3"/>
  <c r="C51" i="3"/>
  <c r="G41" i="3"/>
  <c r="C28" i="3"/>
  <c r="D107" i="3"/>
  <c r="C69" i="3"/>
  <c r="D39" i="3"/>
  <c r="K19" i="3"/>
  <c r="F7" i="3"/>
  <c r="H3" i="3"/>
  <c r="H61" i="3"/>
  <c r="L26" i="3"/>
  <c r="F8" i="3"/>
  <c r="G106" i="3"/>
  <c r="D74" i="3"/>
  <c r="K60" i="3"/>
  <c r="E49" i="3"/>
  <c r="E36" i="3"/>
  <c r="H27" i="3"/>
  <c r="F17" i="3"/>
  <c r="L7" i="3"/>
  <c r="C6" i="3"/>
  <c r="K7" i="3"/>
  <c r="F92" i="3"/>
  <c r="I63" i="3"/>
  <c r="K37" i="3"/>
  <c r="H17" i="3"/>
  <c r="J7" i="3"/>
  <c r="G3" i="3"/>
  <c r="E103" i="3"/>
  <c r="D85" i="3"/>
  <c r="H72" i="3"/>
  <c r="G73" i="3"/>
  <c r="C60" i="3"/>
  <c r="G58" i="3"/>
  <c r="K48" i="3"/>
  <c r="J40" i="3"/>
  <c r="K40" i="3"/>
  <c r="D28" i="3"/>
  <c r="D27" i="3"/>
  <c r="H15" i="3"/>
  <c r="L16" i="3"/>
  <c r="G15" i="3"/>
  <c r="G7" i="3"/>
  <c r="L4" i="3"/>
  <c r="L70" i="3"/>
  <c r="K49" i="3"/>
  <c r="C38" i="3"/>
  <c r="F14" i="3"/>
  <c r="H8" i="3"/>
  <c r="K3" i="3"/>
  <c r="I105" i="3"/>
  <c r="J73" i="3"/>
  <c r="G81" i="3"/>
  <c r="K59" i="3"/>
  <c r="L51" i="3"/>
  <c r="E105" i="3"/>
  <c r="K82" i="3"/>
  <c r="J63" i="3"/>
  <c r="L49" i="3"/>
  <c r="K25" i="3"/>
  <c r="J51" i="3"/>
  <c r="H16" i="3"/>
  <c r="E91" i="3"/>
  <c r="D16" i="3"/>
  <c r="C91" i="3"/>
  <c r="K58" i="3"/>
  <c r="H28" i="3"/>
  <c r="C14" i="3"/>
  <c r="L3" i="3"/>
  <c r="K50" i="3"/>
  <c r="K18" i="3"/>
  <c r="E107" i="3"/>
  <c r="I80" i="3"/>
  <c r="H59" i="3"/>
  <c r="D47" i="3"/>
  <c r="C36" i="3"/>
  <c r="K28" i="3"/>
  <c r="I14" i="3"/>
  <c r="I17" i="3"/>
  <c r="D3" i="3"/>
  <c r="H39" i="3"/>
  <c r="G16" i="3"/>
  <c r="D105" i="3"/>
  <c r="E85" i="3"/>
  <c r="J94" i="3"/>
  <c r="H69" i="3"/>
  <c r="L41" i="3"/>
  <c r="J16" i="3"/>
  <c r="J92" i="3"/>
  <c r="D80" i="3"/>
  <c r="H52" i="3"/>
  <c r="F27" i="3"/>
  <c r="F69" i="3"/>
  <c r="H25" i="3"/>
  <c r="E5" i="3"/>
  <c r="F39" i="3"/>
  <c r="E106" i="3"/>
  <c r="L60" i="3"/>
  <c r="G39" i="3"/>
  <c r="F19" i="3"/>
  <c r="D5" i="3"/>
  <c r="E92" i="3"/>
  <c r="L25" i="3"/>
  <c r="C3" i="3"/>
  <c r="E104" i="3"/>
  <c r="F81" i="3"/>
  <c r="D60" i="3"/>
  <c r="K51" i="3"/>
  <c r="G36" i="3"/>
  <c r="J18" i="3"/>
  <c r="K105" i="3"/>
  <c r="D95" i="3"/>
  <c r="H82" i="3"/>
  <c r="J104" i="3"/>
  <c r="D92" i="3"/>
  <c r="C84" i="3"/>
  <c r="K74" i="3"/>
  <c r="G62" i="3"/>
  <c r="C50" i="3"/>
  <c r="C37" i="3"/>
  <c r="F28" i="3"/>
  <c r="J102" i="3"/>
  <c r="G93" i="3"/>
  <c r="K85" i="3"/>
  <c r="K72" i="3"/>
  <c r="C58" i="3"/>
  <c r="C48" i="3"/>
  <c r="E39" i="3"/>
  <c r="F26" i="3"/>
  <c r="H94" i="3"/>
  <c r="G63" i="3"/>
  <c r="K36" i="3"/>
  <c r="F15" i="3"/>
  <c r="J4" i="3"/>
  <c r="D96" i="3"/>
  <c r="L48" i="3"/>
  <c r="C17" i="3"/>
  <c r="Q13" i="3"/>
  <c r="H95" i="3"/>
  <c r="L71" i="3"/>
  <c r="J59" i="3"/>
  <c r="H47" i="3"/>
  <c r="I37" i="3"/>
  <c r="D19" i="3"/>
  <c r="I15" i="3"/>
  <c r="L5" i="3"/>
  <c r="C4" i="3"/>
  <c r="C5" i="3"/>
  <c r="H83" i="3"/>
  <c r="D52" i="3"/>
  <c r="D36" i="3"/>
  <c r="E14" i="3"/>
  <c r="J5" i="3"/>
  <c r="L103" i="3"/>
  <c r="F91" i="3"/>
  <c r="C82" i="3"/>
  <c r="C74" i="3"/>
  <c r="J62" i="3"/>
  <c r="K61" i="3"/>
  <c r="D50" i="3"/>
  <c r="E50" i="3"/>
  <c r="H37" i="3"/>
  <c r="H40" i="3"/>
  <c r="F30" i="3"/>
  <c r="K29" i="3"/>
  <c r="E18" i="3"/>
  <c r="I19" i="3"/>
  <c r="L14" i="3"/>
  <c r="I6" i="3"/>
  <c r="F4" i="3"/>
  <c r="F70" i="3"/>
  <c r="J52" i="3"/>
  <c r="D30" i="3"/>
  <c r="H18" i="3"/>
  <c r="H6" i="3"/>
  <c r="O3" i="3"/>
  <c r="I96" i="3"/>
  <c r="L102" i="3"/>
  <c r="I93" i="3"/>
  <c r="I72" i="3"/>
  <c r="H38" i="3"/>
  <c r="K27" i="3"/>
  <c r="I91" i="3"/>
  <c r="L73" i="3"/>
  <c r="H36" i="3"/>
  <c r="L81" i="3"/>
  <c r="H26" i="3"/>
  <c r="F3" i="3"/>
  <c r="I47" i="3"/>
  <c r="O7" i="3"/>
  <c r="I74" i="3"/>
  <c r="D41" i="3"/>
  <c r="L15" i="3"/>
  <c r="H5" i="3"/>
  <c r="I3" i="3"/>
  <c r="G72" i="3"/>
  <c r="K30" i="3"/>
  <c r="D8" i="3"/>
  <c r="K92" i="3"/>
  <c r="K69" i="3"/>
  <c r="I58" i="3"/>
  <c r="J50" i="3"/>
  <c r="F37" i="3"/>
  <c r="I26" i="3"/>
  <c r="K16" i="3"/>
  <c r="K5" i="3"/>
  <c r="F58" i="3"/>
  <c r="I27" i="3"/>
  <c r="E7" i="3"/>
  <c r="H92" i="3"/>
  <c r="G69" i="3"/>
  <c r="G105" i="3"/>
  <c r="D82" i="3"/>
  <c r="G60" i="3"/>
  <c r="F29" i="3"/>
  <c r="J107" i="3"/>
  <c r="G71" i="3"/>
  <c r="L39" i="3"/>
  <c r="J14" i="3"/>
  <c r="E47" i="3"/>
  <c r="I7" i="3"/>
  <c r="H73" i="3"/>
  <c r="L6" i="3"/>
  <c r="L82" i="3"/>
  <c r="G52" i="3"/>
  <c r="C26" i="3"/>
  <c r="J8" i="3"/>
  <c r="O1" i="3"/>
  <c r="E70" i="3"/>
  <c r="E48" i="3"/>
  <c r="D14" i="3"/>
  <c r="L93" i="3"/>
  <c r="H71" i="3"/>
  <c r="L58" i="3"/>
  <c r="C52" i="3"/>
  <c r="C39" i="3"/>
  <c r="I25" i="3"/>
  <c r="L18" i="3"/>
  <c r="H106" i="3"/>
  <c r="J17" i="3"/>
  <c r="L62" i="3"/>
  <c r="E15" i="3"/>
  <c r="K4" i="3"/>
  <c r="I8" i="3"/>
  <c r="F36" i="3"/>
  <c r="E8" i="3"/>
  <c r="I28" i="3"/>
  <c r="Q7" i="3" l="1"/>
  <c r="E18" i="4"/>
  <c r="A18" i="4"/>
  <c r="J18" i="4" s="1"/>
  <c r="A17" i="4"/>
  <c r="I17" i="4" s="1"/>
  <c r="A16" i="4"/>
  <c r="L16" i="4" s="1"/>
  <c r="O15" i="4"/>
  <c r="A15" i="4"/>
  <c r="L15" i="4" s="1"/>
  <c r="H14" i="4"/>
  <c r="E14" i="4"/>
  <c r="A14" i="4"/>
  <c r="K14" i="4" s="1"/>
  <c r="K13" i="4"/>
  <c r="E13" i="4"/>
  <c r="A13" i="4"/>
  <c r="J13" i="4" s="1"/>
  <c r="L12" i="4"/>
  <c r="K12" i="4"/>
  <c r="J12" i="4"/>
  <c r="I12" i="4"/>
  <c r="H12" i="4"/>
  <c r="G12" i="4"/>
  <c r="F12" i="4"/>
  <c r="E12" i="4"/>
  <c r="D12" i="4"/>
  <c r="C12" i="4"/>
  <c r="L11" i="4"/>
  <c r="J11" i="4"/>
  <c r="G11" i="4"/>
  <c r="C11" i="4"/>
  <c r="G4" i="4"/>
  <c r="O5" i="4"/>
  <c r="D4" i="4"/>
  <c r="A8" i="4"/>
  <c r="A7" i="4"/>
  <c r="A6" i="4"/>
  <c r="A5" i="4"/>
  <c r="A4" i="4"/>
  <c r="A3" i="4"/>
  <c r="A8" i="3"/>
  <c r="A7" i="3"/>
  <c r="A6" i="3"/>
  <c r="A5" i="3"/>
  <c r="A4" i="3"/>
  <c r="A3" i="3"/>
  <c r="A3" i="2"/>
  <c r="L2" i="4"/>
  <c r="K2" i="4"/>
  <c r="J2" i="4"/>
  <c r="I2" i="4"/>
  <c r="H2" i="4"/>
  <c r="G2" i="4"/>
  <c r="F2" i="4"/>
  <c r="E2" i="4"/>
  <c r="D2" i="4"/>
  <c r="C2" i="4"/>
  <c r="L1" i="4"/>
  <c r="J1" i="4"/>
  <c r="G1" i="4"/>
  <c r="C1" i="4"/>
  <c r="G13" i="4" l="1"/>
  <c r="L13" i="4"/>
  <c r="E15" i="4"/>
  <c r="G18" i="4"/>
  <c r="C13" i="4"/>
  <c r="H13" i="4"/>
  <c r="I14" i="4"/>
  <c r="C18" i="4"/>
  <c r="H18" i="4"/>
  <c r="D13" i="4"/>
  <c r="I13" i="4"/>
  <c r="D14" i="4"/>
  <c r="L14" i="4"/>
  <c r="D18" i="4"/>
  <c r="I18" i="4"/>
  <c r="K18" i="4"/>
  <c r="L18" i="4"/>
  <c r="E16" i="4"/>
  <c r="I16" i="4"/>
  <c r="I15" i="4"/>
  <c r="F17" i="4"/>
  <c r="J17" i="4"/>
  <c r="F15" i="4"/>
  <c r="J15" i="4"/>
  <c r="F16" i="4"/>
  <c r="J16" i="4"/>
  <c r="C17" i="4"/>
  <c r="G17" i="4"/>
  <c r="K17" i="4"/>
  <c r="F14" i="4"/>
  <c r="J14" i="4"/>
  <c r="C15" i="4"/>
  <c r="G15" i="4"/>
  <c r="K15" i="4"/>
  <c r="C16" i="4"/>
  <c r="G16" i="4"/>
  <c r="K16" i="4"/>
  <c r="D17" i="4"/>
  <c r="H17" i="4"/>
  <c r="L17" i="4"/>
  <c r="F13" i="4"/>
  <c r="C14" i="4"/>
  <c r="G14" i="4"/>
  <c r="D15" i="4"/>
  <c r="H15" i="4"/>
  <c r="D16" i="4"/>
  <c r="H16" i="4"/>
  <c r="E17" i="4"/>
  <c r="F18" i="4"/>
  <c r="D3" i="4"/>
  <c r="H3" i="4"/>
  <c r="K3" i="4"/>
  <c r="I8" i="4"/>
  <c r="E8" i="4"/>
  <c r="K7" i="4"/>
  <c r="G7" i="4"/>
  <c r="C7" i="4"/>
  <c r="I6" i="4"/>
  <c r="E6" i="4"/>
  <c r="K5" i="4"/>
  <c r="G5" i="4"/>
  <c r="C5" i="4"/>
  <c r="I4" i="4"/>
  <c r="E4" i="4"/>
  <c r="F3" i="4"/>
  <c r="J3" i="4"/>
  <c r="K8" i="4"/>
  <c r="G8" i="4"/>
  <c r="C8" i="4"/>
  <c r="I7" i="4"/>
  <c r="E7" i="4"/>
  <c r="K6" i="4"/>
  <c r="G6" i="4"/>
  <c r="C6" i="4"/>
  <c r="I5" i="4"/>
  <c r="E5" i="4"/>
  <c r="K4" i="4"/>
  <c r="C4" i="4"/>
  <c r="C3" i="4"/>
  <c r="G3" i="4"/>
  <c r="L3" i="4"/>
  <c r="J8" i="4"/>
  <c r="F8" i="4"/>
  <c r="L7" i="4"/>
  <c r="H7" i="4"/>
  <c r="D7" i="4"/>
  <c r="J6" i="4"/>
  <c r="F6" i="4"/>
  <c r="L5" i="4"/>
  <c r="H5" i="4"/>
  <c r="D5" i="4"/>
  <c r="J4" i="4"/>
  <c r="F4" i="4"/>
  <c r="E3" i="4"/>
  <c r="I3" i="4"/>
  <c r="L8" i="4"/>
  <c r="H8" i="4"/>
  <c r="D8" i="4"/>
  <c r="J7" i="4"/>
  <c r="F7" i="4"/>
  <c r="L6" i="4"/>
  <c r="H6" i="4"/>
  <c r="D6" i="4"/>
  <c r="J5" i="4"/>
  <c r="F5" i="4"/>
  <c r="L4" i="4"/>
  <c r="H4" i="4"/>
  <c r="C12" i="1"/>
  <c r="L2" i="3" l="1"/>
  <c r="K2" i="3"/>
  <c r="J2" i="3"/>
  <c r="I2" i="3"/>
  <c r="H2" i="3"/>
  <c r="G2" i="3"/>
  <c r="F2" i="3"/>
  <c r="E2" i="3"/>
  <c r="D2" i="3"/>
  <c r="C2" i="3"/>
  <c r="L1" i="3"/>
  <c r="J1" i="3"/>
  <c r="G1" i="3"/>
  <c r="C1" i="3"/>
  <c r="A53" i="2" l="1"/>
  <c r="A43" i="2"/>
  <c r="A33" i="2"/>
  <c r="A23" i="2"/>
  <c r="A13" i="2"/>
  <c r="L2" i="2"/>
  <c r="K2" i="2"/>
  <c r="J2" i="2"/>
  <c r="I2" i="2"/>
  <c r="H2" i="2"/>
  <c r="G2" i="2"/>
  <c r="D2" i="2"/>
  <c r="E2" i="2"/>
  <c r="F2" i="2"/>
  <c r="C2" i="2"/>
  <c r="L1" i="2"/>
  <c r="J1" i="2"/>
  <c r="G1" i="2"/>
  <c r="C1" i="2"/>
</calcChain>
</file>

<file path=xl/sharedStrings.xml><?xml version="1.0" encoding="utf-8"?>
<sst xmlns="http://schemas.openxmlformats.org/spreadsheetml/2006/main" count="429" uniqueCount="81">
  <si>
    <t>Højde punkter</t>
  </si>
  <si>
    <t>Distance punkter</t>
  </si>
  <si>
    <t>Tx</t>
  </si>
  <si>
    <t>Rx</t>
  </si>
  <si>
    <t>Distance</t>
  </si>
  <si>
    <t>Meas1</t>
  </si>
  <si>
    <t>Info</t>
  </si>
  <si>
    <t>TX</t>
  </si>
  <si>
    <t>RX</t>
  </si>
  <si>
    <t>Polar</t>
  </si>
  <si>
    <t>Frekvens</t>
  </si>
  <si>
    <t>Date</t>
  </si>
  <si>
    <t>Start time</t>
  </si>
  <si>
    <t>End time</t>
  </si>
  <si>
    <t>Place</t>
  </si>
  <si>
    <t>Total Points</t>
  </si>
  <si>
    <t>Friis</t>
  </si>
  <si>
    <t>Pt</t>
  </si>
  <si>
    <t>Gt</t>
  </si>
  <si>
    <t>Gr</t>
  </si>
  <si>
    <t>Lamda</t>
  </si>
  <si>
    <t>dB</t>
  </si>
  <si>
    <t>Two ray</t>
  </si>
  <si>
    <t>2.58 GHz</t>
  </si>
  <si>
    <t>vertikal</t>
  </si>
  <si>
    <t>patch 2.5</t>
  </si>
  <si>
    <t>Serritslev hal</t>
  </si>
  <si>
    <t>horisontal</t>
  </si>
  <si>
    <t>patch 858</t>
  </si>
  <si>
    <t>858 MHz</t>
  </si>
  <si>
    <t>total</t>
  </si>
  <si>
    <t>tid</t>
  </si>
  <si>
    <t>min</t>
  </si>
  <si>
    <t>nr</t>
  </si>
  <si>
    <t>mono 858</t>
  </si>
  <si>
    <t>mono 859</t>
  </si>
  <si>
    <t>mono 2500</t>
  </si>
  <si>
    <t>2500 MHz</t>
  </si>
  <si>
    <t>vetigal</t>
  </si>
  <si>
    <t>horitansal</t>
  </si>
  <si>
    <t>vertical</t>
  </si>
  <si>
    <t>Frq</t>
  </si>
  <si>
    <t>Pol</t>
  </si>
  <si>
    <t>Højde</t>
  </si>
  <si>
    <t>2 m</t>
  </si>
  <si>
    <t>1 m</t>
  </si>
  <si>
    <t>0,5 m</t>
  </si>
  <si>
    <t>L = 4m</t>
  </si>
  <si>
    <t>L = 2m</t>
  </si>
  <si>
    <t>L= 1m</t>
  </si>
  <si>
    <t>Hori</t>
  </si>
  <si>
    <t>Verti</t>
  </si>
  <si>
    <t>demo</t>
  </si>
  <si>
    <t>horizantal</t>
  </si>
  <si>
    <t>-0.95</t>
  </si>
  <si>
    <t>-1.65</t>
  </si>
  <si>
    <t>-0.96</t>
  </si>
  <si>
    <t>-7.38</t>
  </si>
  <si>
    <t>-3.77</t>
  </si>
  <si>
    <t>-1.84</t>
  </si>
  <si>
    <t>-1.1</t>
  </si>
  <si>
    <t>-0.97</t>
  </si>
  <si>
    <t>-3.13</t>
  </si>
  <si>
    <t>-2.76</t>
  </si>
  <si>
    <t>-30.6</t>
  </si>
  <si>
    <t>10.78</t>
  </si>
  <si>
    <t>-5.71</t>
  </si>
  <si>
    <t>-2.94</t>
  </si>
  <si>
    <t>-32.5</t>
  </si>
  <si>
    <t>-31.5</t>
  </si>
  <si>
    <t>-13.24</t>
  </si>
  <si>
    <t>Meas2</t>
  </si>
  <si>
    <t>Meas3</t>
  </si>
  <si>
    <t>Meas4</t>
  </si>
  <si>
    <t>Meas5</t>
  </si>
  <si>
    <t>Meas6</t>
  </si>
  <si>
    <t>Meas7</t>
  </si>
  <si>
    <t>Meas8</t>
  </si>
  <si>
    <t>Meas9</t>
  </si>
  <si>
    <t>Meas10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</si>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</sst>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 &quot;kr.&quot;\ * #,##0.00_ ;_ &quot;kr.&quot;\ * \-#,##0.00_ ;_ &quot;kr.&quot;\ * &quot;-&quot;??_ ;_ @_ "/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42729"/>
      <name val="Calibri"/>
      <family val="2"/>
    </font>
  </fonts>
  <fills count="2">
    <fill>
      <patternFill patternType="none"/>
    </fill>
    <fill>
      <patternFill patternType="gray125"/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8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0" borderId="2" xfId="0" applyNumberFormat="1" applyBorder="1"/>
    <xf numFmtId="2" fontId="0" fillId="0" borderId="6" xfId="0" applyNumberFormat="1" applyBorder="1"/>
    <xf numFmtId="2" fontId="0" fillId="0" borderId="3" xfId="0" applyNumberFormat="1" applyBorder="1"/>
    <xf numFmtId="2" fontId="0" fillId="0" borderId="17" xfId="0" applyNumberFormat="1" applyBorder="1"/>
    <xf numFmtId="2" fontId="0" fillId="0" borderId="18" xfId="0" applyNumberFormat="1" applyBorder="1"/>
    <xf numFmtId="2" fontId="0" fillId="0" borderId="21" xfId="0" applyNumberFormat="1" applyBorder="1"/>
    <xf numFmtId="2" fontId="0" fillId="0" borderId="9" xfId="0" applyNumberFormat="1" applyBorder="1"/>
    <xf numFmtId="2" fontId="0" fillId="0" borderId="0" xfId="0" applyNumberFormat="1" applyBorder="1"/>
    <xf numFmtId="2" fontId="0" fillId="0" borderId="8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2" fontId="0" fillId="0" borderId="24" xfId="0" applyNumberFormat="1" applyBorder="1"/>
    <xf numFmtId="2" fontId="0" fillId="0" borderId="4" xfId="0" applyNumberFormat="1" applyBorder="1"/>
    <xf numFmtId="2" fontId="0" fillId="0" borderId="7" xfId="0" applyNumberFormat="1" applyBorder="1"/>
    <xf numFmtId="2" fontId="0" fillId="0" borderId="5" xfId="0" applyNumberFormat="1" applyBorder="1"/>
    <xf numFmtId="11" fontId="0" fillId="0" borderId="0" xfId="0" applyNumberFormat="1"/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20" fontId="0" fillId="0" borderId="0" xfId="0" applyNumberFormat="1"/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1" applyNumberFormat="1" applyFont="1" applyBorder="1" applyAlignment="1">
      <alignment vertical="center"/>
    </xf>
    <xf numFmtId="14" fontId="0" fillId="0" borderId="0" xfId="0" applyNumberFormat="1" applyBorder="1" applyAlignment="1">
      <alignment vertical="center"/>
    </xf>
    <xf numFmtId="20" fontId="0" fillId="0" borderId="0" xfId="0" applyNumberFormat="1" applyBorder="1" applyAlignment="1">
      <alignment vertical="center"/>
    </xf>
    <xf numFmtId="3" fontId="0" fillId="0" borderId="0" xfId="0" applyNumberFormat="1"/>
    <xf numFmtId="0" fontId="2" fillId="0" borderId="0" xfId="0" applyFont="1" applyAlignment="1">
      <alignment horizontal="left" vertical="center"/>
    </xf>
    <xf numFmtId="0" fontId="0" fillId="0" borderId="25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2" xfId="1" applyNumberFormat="1" applyFont="1" applyBorder="1" applyAlignment="1">
      <alignment horizontal="center" vertical="center"/>
    </xf>
    <xf numFmtId="0" fontId="0" fillId="0" borderId="3" xfId="1" applyNumberFormat="1" applyFont="1" applyBorder="1" applyAlignment="1">
      <alignment horizontal="center" vertical="center"/>
    </xf>
    <xf numFmtId="0" fontId="0" fillId="0" borderId="9" xfId="1" applyNumberFormat="1" applyFont="1" applyBorder="1" applyAlignment="1">
      <alignment horizontal="center" vertical="center"/>
    </xf>
    <xf numFmtId="0" fontId="0" fillId="0" borderId="8" xfId="1" applyNumberFormat="1" applyFon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0" fontId="0" fillId="0" borderId="5" xfId="1" applyNumberFormat="1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20" fontId="0" fillId="0" borderId="25" xfId="0" applyNumberFormat="1" applyBorder="1" applyAlignment="1">
      <alignment horizontal="center" vertical="center"/>
    </xf>
    <xf numFmtId="14" fontId="0" fillId="0" borderId="25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2">
    <cellStyle name="Normal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opLeftCell="H1" workbookViewId="0">
      <selection activeCell="M4" sqref="M4:O6"/>
    </sheetView>
  </sheetViews>
  <sheetFormatPr defaultRowHeight="14.4" x14ac:dyDescent="0.3"/>
  <sheetData>
    <row r="1" spans="1:15" x14ac:dyDescent="0.3">
      <c r="A1" t="s">
        <v>0</v>
      </c>
      <c r="C1" t="s">
        <v>1</v>
      </c>
    </row>
    <row r="2" spans="1:15" x14ac:dyDescent="0.3">
      <c r="A2">
        <v>0.01</v>
      </c>
      <c r="C2">
        <v>1</v>
      </c>
      <c r="F2" t="s">
        <v>33</v>
      </c>
      <c r="G2" t="s">
        <v>31</v>
      </c>
      <c r="H2" t="s">
        <v>32</v>
      </c>
      <c r="K2" s="72" t="s">
        <v>41</v>
      </c>
      <c r="L2" s="72" t="s">
        <v>42</v>
      </c>
      <c r="M2" s="72" t="s">
        <v>43</v>
      </c>
      <c r="N2" s="72"/>
      <c r="O2" s="72"/>
    </row>
    <row r="3" spans="1:15" x14ac:dyDescent="0.3">
      <c r="A3">
        <v>0.08</v>
      </c>
      <c r="C3">
        <v>2</v>
      </c>
      <c r="F3">
        <v>1</v>
      </c>
      <c r="G3" s="48">
        <v>6.1805555555555558E-2</v>
      </c>
      <c r="H3">
        <v>89</v>
      </c>
      <c r="K3" s="72"/>
      <c r="L3" s="72"/>
      <c r="M3" t="s">
        <v>44</v>
      </c>
      <c r="N3" t="s">
        <v>45</v>
      </c>
      <c r="O3" t="s">
        <v>46</v>
      </c>
    </row>
    <row r="4" spans="1:15" x14ac:dyDescent="0.3">
      <c r="A4">
        <v>0.34</v>
      </c>
      <c r="C4">
        <v>4</v>
      </c>
      <c r="F4">
        <v>2</v>
      </c>
      <c r="G4" s="48">
        <v>5.0694444444444452E-2</v>
      </c>
      <c r="H4">
        <v>73</v>
      </c>
      <c r="J4" t="s">
        <v>47</v>
      </c>
      <c r="K4">
        <v>2.4</v>
      </c>
      <c r="L4" t="s">
        <v>50</v>
      </c>
      <c r="M4">
        <f>(50.83+51.29+50.53+50.46+51.27+50.41+52.36+51.14+50.25+50.34)/10</f>
        <v>50.887999999999998</v>
      </c>
    </row>
    <row r="5" spans="1:15" x14ac:dyDescent="0.3">
      <c r="A5">
        <v>2</v>
      </c>
      <c r="C5">
        <v>8</v>
      </c>
      <c r="F5">
        <v>3</v>
      </c>
      <c r="G5" s="48">
        <v>3.9583333333333331E-2</v>
      </c>
      <c r="H5">
        <v>57</v>
      </c>
      <c r="J5" t="s">
        <v>48</v>
      </c>
      <c r="K5">
        <v>2.4</v>
      </c>
      <c r="L5" t="s">
        <v>50</v>
      </c>
      <c r="N5">
        <f>(45.6+45.69+45.87+45.51+45.63+45.27+45.53+45.77+45.56+45.87)/10</f>
        <v>45.63</v>
      </c>
    </row>
    <row r="6" spans="1:15" x14ac:dyDescent="0.3">
      <c r="C6">
        <v>15</v>
      </c>
      <c r="F6">
        <v>4</v>
      </c>
      <c r="G6" s="48">
        <v>4.4444444444444446E-2</v>
      </c>
      <c r="H6">
        <v>64</v>
      </c>
      <c r="J6" t="s">
        <v>49</v>
      </c>
      <c r="K6">
        <v>2.4</v>
      </c>
      <c r="L6" t="s">
        <v>50</v>
      </c>
      <c r="O6">
        <f>(39.18+39.24+39.16+39.07+39.25+39.09+39.15+39.02+39.15+39.17)/10</f>
        <v>39.147999999999996</v>
      </c>
    </row>
    <row r="7" spans="1:15" x14ac:dyDescent="0.3">
      <c r="C7">
        <v>30</v>
      </c>
      <c r="F7">
        <v>5</v>
      </c>
      <c r="G7" s="48">
        <v>4.0972222222222222E-2</v>
      </c>
      <c r="H7">
        <v>59</v>
      </c>
      <c r="J7" t="s">
        <v>47</v>
      </c>
      <c r="K7">
        <v>2.4</v>
      </c>
      <c r="L7" t="s">
        <v>51</v>
      </c>
      <c r="M7">
        <f>(50.81+50.56+51.9+50.8+51.56+50.77+51.14+51.71+50.98+50.56)/10</f>
        <v>51.078999999999994</v>
      </c>
    </row>
    <row r="8" spans="1:15" x14ac:dyDescent="0.3">
      <c r="F8">
        <v>6</v>
      </c>
      <c r="J8" t="s">
        <v>48</v>
      </c>
      <c r="K8">
        <v>2.4</v>
      </c>
      <c r="L8" t="s">
        <v>51</v>
      </c>
      <c r="N8">
        <f>(44.76+45.18+45.06+45.58+45.14+44.93+45.21+45.63+45.89+45.92)/10</f>
        <v>45.33</v>
      </c>
    </row>
    <row r="9" spans="1:15" x14ac:dyDescent="0.3">
      <c r="F9">
        <v>7</v>
      </c>
      <c r="J9" t="s">
        <v>49</v>
      </c>
      <c r="K9">
        <v>2.4</v>
      </c>
      <c r="L9" t="s">
        <v>51</v>
      </c>
      <c r="O9">
        <f>(40.15+40.19+40.21+40.27+40.06+40.13+40.19+40.05+40.16+40.04)/10</f>
        <v>40.14500000000001</v>
      </c>
    </row>
    <row r="10" spans="1:15" x14ac:dyDescent="0.3">
      <c r="F10">
        <v>8</v>
      </c>
    </row>
    <row r="11" spans="1:15" x14ac:dyDescent="0.3">
      <c r="F11">
        <v>9</v>
      </c>
      <c r="J11" t="s">
        <v>47</v>
      </c>
      <c r="K11">
        <v>0.8</v>
      </c>
      <c r="L11" t="s">
        <v>50</v>
      </c>
      <c r="M11">
        <f>(57.15+57.2+57.17+57.15+57.21+57.15+57.31+57.17+57.19+57.25)/10</f>
        <v>57.195000000000007</v>
      </c>
    </row>
    <row r="12" spans="1:15" x14ac:dyDescent="0.3">
      <c r="A12" t="s">
        <v>15</v>
      </c>
      <c r="C12">
        <f>(COUNT(A2:A10)*COUNT(A2:A10)/2 +COUNT(A2:A10)/2)*COUNT(C2:C10)</f>
        <v>60</v>
      </c>
      <c r="F12">
        <v>10</v>
      </c>
      <c r="J12" t="s">
        <v>48</v>
      </c>
      <c r="K12">
        <v>0.8</v>
      </c>
      <c r="L12" t="s">
        <v>50</v>
      </c>
      <c r="N12">
        <f>(48.46+48.45+48.44+48.51+48.47+48.63+48.6+48.49+48.57+48.48)/10</f>
        <v>48.510000000000005</v>
      </c>
    </row>
    <row r="13" spans="1:15" x14ac:dyDescent="0.3">
      <c r="F13" t="s">
        <v>30</v>
      </c>
      <c r="H13">
        <f>SUM(H3:H12)</f>
        <v>342</v>
      </c>
      <c r="J13" t="s">
        <v>49</v>
      </c>
      <c r="K13">
        <v>0.8</v>
      </c>
      <c r="L13" t="s">
        <v>50</v>
      </c>
      <c r="O13">
        <f>(41.38+41.34+41.43+41.34+41.48+41.35+41.38+41.35+41.45+41.35)/10</f>
        <v>41.385000000000005</v>
      </c>
    </row>
    <row r="14" spans="1:15" x14ac:dyDescent="0.3">
      <c r="H14">
        <f>H13/60</f>
        <v>5.7</v>
      </c>
      <c r="J14" t="s">
        <v>47</v>
      </c>
      <c r="K14">
        <v>0.8</v>
      </c>
      <c r="L14" t="s">
        <v>51</v>
      </c>
      <c r="M14">
        <f>(51.32+51.43+51.51+51.42+51.57+51.38+51.54+51.47+51.5+51.49)/10</f>
        <v>51.463000000000001</v>
      </c>
    </row>
    <row r="15" spans="1:15" x14ac:dyDescent="0.3">
      <c r="J15" t="s">
        <v>48</v>
      </c>
      <c r="K15">
        <v>0.8</v>
      </c>
      <c r="L15" t="s">
        <v>51</v>
      </c>
      <c r="N15">
        <f>(44.95+44.97+45.06+44.95+45.06+44.93+45+44.95+45.03+44.96)/10</f>
        <v>44.985999999999997</v>
      </c>
    </row>
    <row r="16" spans="1:15" x14ac:dyDescent="0.3">
      <c r="J16" t="s">
        <v>49</v>
      </c>
      <c r="K16">
        <v>0.8</v>
      </c>
      <c r="L16" t="s">
        <v>51</v>
      </c>
      <c r="O16">
        <f>(37.57+37.52+37.54+37.51+37.56+37.53+37.55+37.52+37.62+37.58)/10</f>
        <v>37.549999999999997</v>
      </c>
    </row>
  </sheetData>
  <mergeCells count="3">
    <mergeCell ref="K2:K3"/>
    <mergeCell ref="L2:L3"/>
    <mergeCell ref="M2:O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workbookViewId="0">
      <selection activeCell="N15" sqref="N15"/>
    </sheetView>
  </sheetViews>
  <sheetFormatPr defaultColWidth="9.109375" defaultRowHeight="14.4" x14ac:dyDescent="0.3"/>
  <cols>
    <col min="1" max="1" width="8" style="2" bestFit="1" customWidth="1"/>
    <col min="2" max="2" width="3" style="2" bestFit="1" customWidth="1"/>
    <col min="3" max="12" width="7.33203125" style="2" customWidth="1"/>
    <col min="13" max="16384" width="9.109375" style="2"/>
  </cols>
  <sheetData>
    <row r="1" spans="1:18" ht="17.399999999999999" customHeight="1" x14ac:dyDescent="0.3">
      <c r="A1" s="82" t="s">
        <v>4</v>
      </c>
      <c r="B1" s="40" t="s">
        <v>3</v>
      </c>
      <c r="C1" s="82">
        <f>Punkter!$A$2</f>
        <v>0.01</v>
      </c>
      <c r="D1" s="84"/>
      <c r="E1" s="84"/>
      <c r="F1" s="85"/>
      <c r="G1" s="82">
        <f>Punkter!$A$3</f>
        <v>0.08</v>
      </c>
      <c r="H1" s="84"/>
      <c r="I1" s="85"/>
      <c r="J1" s="82">
        <f>Punkter!$A$4</f>
        <v>0.34</v>
      </c>
      <c r="K1" s="85"/>
      <c r="L1" s="19">
        <f>Punkter!$A$5</f>
        <v>2</v>
      </c>
    </row>
    <row r="2" spans="1:18" ht="17.399999999999999" customHeight="1" thickBot="1" x14ac:dyDescent="0.35">
      <c r="A2" s="83"/>
      <c r="B2" s="4" t="s">
        <v>2</v>
      </c>
      <c r="C2" s="41">
        <f>Punkter!$A$2</f>
        <v>0.01</v>
      </c>
      <c r="D2" s="7">
        <f>Punkter!$A$3</f>
        <v>0.08</v>
      </c>
      <c r="E2" s="7">
        <f>Punkter!$A$4</f>
        <v>0.34</v>
      </c>
      <c r="F2" s="4">
        <f>Punkter!$A$5</f>
        <v>2</v>
      </c>
      <c r="G2" s="41">
        <f>Punkter!$A$3</f>
        <v>0.08</v>
      </c>
      <c r="H2" s="7">
        <f>Punkter!$A$4</f>
        <v>0.34</v>
      </c>
      <c r="I2" s="4">
        <f>Punkter!$A$5</f>
        <v>2</v>
      </c>
      <c r="J2" s="7">
        <f>Punkter!$A$4</f>
        <v>0.34</v>
      </c>
      <c r="K2" s="4">
        <f>Punkter!$A$5</f>
        <v>2</v>
      </c>
      <c r="L2" s="4">
        <f>Punkter!$A$5</f>
        <v>2</v>
      </c>
    </row>
    <row r="3" spans="1:18" ht="17.399999999999999" customHeight="1" x14ac:dyDescent="0.3">
      <c r="A3" s="73">
        <f>Punkter!$C$2</f>
        <v>1</v>
      </c>
      <c r="B3" s="74"/>
      <c r="C3" s="11">
        <v>51.35</v>
      </c>
      <c r="D3" s="14">
        <v>45.16</v>
      </c>
      <c r="E3" s="14">
        <v>36.9</v>
      </c>
      <c r="F3" s="40">
        <v>60.39</v>
      </c>
      <c r="G3" s="14">
        <v>37.799999999999997</v>
      </c>
      <c r="H3" s="14">
        <v>33.450000000000003</v>
      </c>
      <c r="I3" s="11">
        <v>60.71</v>
      </c>
      <c r="J3" s="11">
        <v>36.83</v>
      </c>
      <c r="K3" s="40">
        <v>59.18</v>
      </c>
      <c r="L3" s="19">
        <v>38.380000000000003</v>
      </c>
      <c r="N3" s="79" t="s">
        <v>6</v>
      </c>
      <c r="O3" s="79"/>
      <c r="P3" s="79"/>
      <c r="Q3" s="79"/>
      <c r="R3" s="79"/>
    </row>
    <row r="4" spans="1:18" ht="17.399999999999999" customHeight="1" x14ac:dyDescent="0.3">
      <c r="A4" s="75"/>
      <c r="B4" s="76"/>
      <c r="C4" s="12">
        <v>51.52</v>
      </c>
      <c r="D4" s="15">
        <v>45.18</v>
      </c>
      <c r="E4" s="15">
        <v>36.979999999999997</v>
      </c>
      <c r="F4" s="9">
        <v>60.41</v>
      </c>
      <c r="G4" s="15">
        <v>37.29</v>
      </c>
      <c r="H4" s="15">
        <v>33.479999999999997</v>
      </c>
      <c r="I4" s="12">
        <v>60.55</v>
      </c>
      <c r="J4" s="12">
        <v>36.79</v>
      </c>
      <c r="K4" s="9">
        <v>59.25</v>
      </c>
      <c r="L4" s="46">
        <v>38.31</v>
      </c>
      <c r="N4" s="79" t="s">
        <v>7</v>
      </c>
      <c r="O4" s="79"/>
      <c r="P4" s="79" t="s">
        <v>25</v>
      </c>
      <c r="Q4" s="79"/>
      <c r="R4" s="79"/>
    </row>
    <row r="5" spans="1:18" ht="17.399999999999999" customHeight="1" x14ac:dyDescent="0.3">
      <c r="A5" s="75"/>
      <c r="B5" s="76"/>
      <c r="C5" s="12">
        <v>51.17</v>
      </c>
      <c r="D5" s="15">
        <v>45.29</v>
      </c>
      <c r="E5" s="15">
        <v>36.94</v>
      </c>
      <c r="F5" s="10">
        <v>60.65</v>
      </c>
      <c r="G5" s="15">
        <v>37.82</v>
      </c>
      <c r="H5" s="15">
        <v>33.49</v>
      </c>
      <c r="I5" s="12">
        <v>60.49</v>
      </c>
      <c r="J5" s="12">
        <v>36.83</v>
      </c>
      <c r="K5" s="9">
        <v>58.83</v>
      </c>
      <c r="L5" s="46">
        <v>38.35</v>
      </c>
      <c r="N5" s="79" t="s">
        <v>8</v>
      </c>
      <c r="O5" s="79"/>
      <c r="P5" s="79" t="s">
        <v>25</v>
      </c>
      <c r="Q5" s="79"/>
      <c r="R5" s="79"/>
    </row>
    <row r="6" spans="1:18" ht="17.399999999999999" customHeight="1" x14ac:dyDescent="0.3">
      <c r="A6" s="75"/>
      <c r="B6" s="76"/>
      <c r="C6" s="12">
        <v>51.3</v>
      </c>
      <c r="D6" s="16">
        <v>45.11</v>
      </c>
      <c r="E6" s="15">
        <v>36.92</v>
      </c>
      <c r="F6" s="10">
        <v>60.51</v>
      </c>
      <c r="G6" s="15">
        <v>37.369999999999997</v>
      </c>
      <c r="H6" s="15">
        <v>33.74</v>
      </c>
      <c r="I6" s="12">
        <v>60.56</v>
      </c>
      <c r="J6" s="12">
        <v>36.770000000000003</v>
      </c>
      <c r="K6" s="9">
        <v>58.57</v>
      </c>
      <c r="L6" s="46">
        <v>38.36</v>
      </c>
      <c r="N6" s="79" t="s">
        <v>9</v>
      </c>
      <c r="O6" s="79"/>
      <c r="P6" s="79" t="s">
        <v>27</v>
      </c>
      <c r="Q6" s="79"/>
      <c r="R6" s="79"/>
    </row>
    <row r="7" spans="1:18" ht="17.399999999999999" customHeight="1" x14ac:dyDescent="0.3">
      <c r="A7" s="75"/>
      <c r="B7" s="76"/>
      <c r="C7" s="12">
        <v>51.3</v>
      </c>
      <c r="D7" s="15">
        <v>45.22</v>
      </c>
      <c r="E7" s="15">
        <v>36.9</v>
      </c>
      <c r="F7" s="9">
        <v>60.51</v>
      </c>
      <c r="G7" s="15">
        <v>37.549999999999997</v>
      </c>
      <c r="H7" s="15">
        <v>33.520000000000003</v>
      </c>
      <c r="I7" s="12">
        <v>60.11</v>
      </c>
      <c r="J7" s="12">
        <v>36.78</v>
      </c>
      <c r="K7" s="9">
        <v>58.47</v>
      </c>
      <c r="L7" s="46">
        <v>38.340000000000003</v>
      </c>
      <c r="N7" s="79" t="s">
        <v>10</v>
      </c>
      <c r="O7" s="79"/>
      <c r="P7" s="79" t="s">
        <v>23</v>
      </c>
      <c r="Q7" s="79"/>
      <c r="R7" s="79"/>
    </row>
    <row r="8" spans="1:18" ht="17.399999999999999" customHeight="1" x14ac:dyDescent="0.3">
      <c r="A8" s="75"/>
      <c r="B8" s="76"/>
      <c r="C8" s="12">
        <v>51.55</v>
      </c>
      <c r="D8" s="15">
        <v>45.11</v>
      </c>
      <c r="E8" s="15">
        <v>36.92</v>
      </c>
      <c r="F8" s="9">
        <v>59.98</v>
      </c>
      <c r="G8" s="15">
        <v>37.380000000000003</v>
      </c>
      <c r="H8" s="15">
        <v>33.54</v>
      </c>
      <c r="I8" s="12">
        <v>60.21</v>
      </c>
      <c r="J8" s="12">
        <v>36.75</v>
      </c>
      <c r="K8" s="9">
        <v>58.77</v>
      </c>
      <c r="L8" s="46">
        <v>38.270000000000003</v>
      </c>
      <c r="N8" s="79" t="s">
        <v>11</v>
      </c>
      <c r="O8" s="79"/>
      <c r="P8" s="81">
        <v>42667</v>
      </c>
      <c r="Q8" s="79"/>
      <c r="R8" s="79"/>
    </row>
    <row r="9" spans="1:18" ht="17.399999999999999" customHeight="1" x14ac:dyDescent="0.3">
      <c r="A9" s="75"/>
      <c r="B9" s="76"/>
      <c r="C9" s="12">
        <v>51.29</v>
      </c>
      <c r="D9" s="15">
        <v>45.11</v>
      </c>
      <c r="E9" s="15">
        <v>36.909999999999997</v>
      </c>
      <c r="F9" s="9">
        <v>60.02</v>
      </c>
      <c r="G9" s="15">
        <v>37.51</v>
      </c>
      <c r="H9" s="15">
        <v>33.53</v>
      </c>
      <c r="I9" s="12">
        <v>60.21</v>
      </c>
      <c r="J9" s="12">
        <v>36.659999999999997</v>
      </c>
      <c r="K9" s="9">
        <v>58.65</v>
      </c>
      <c r="L9" s="46">
        <v>38.28</v>
      </c>
      <c r="N9" s="79" t="s">
        <v>12</v>
      </c>
      <c r="O9" s="79"/>
      <c r="P9" s="80">
        <v>0.98819444444444438</v>
      </c>
      <c r="Q9" s="79"/>
      <c r="R9" s="79"/>
    </row>
    <row r="10" spans="1:18" ht="17.399999999999999" customHeight="1" x14ac:dyDescent="0.3">
      <c r="A10" s="75"/>
      <c r="B10" s="76"/>
      <c r="C10" s="12">
        <v>51.36</v>
      </c>
      <c r="D10" s="15">
        <v>45.02</v>
      </c>
      <c r="E10" s="15">
        <v>36.89</v>
      </c>
      <c r="F10" s="9">
        <v>60.05</v>
      </c>
      <c r="G10" s="15">
        <v>37.54</v>
      </c>
      <c r="H10" s="15">
        <v>33.69</v>
      </c>
      <c r="I10" s="12">
        <v>60.4</v>
      </c>
      <c r="J10" s="12">
        <v>36.51</v>
      </c>
      <c r="K10" s="9">
        <v>58.89</v>
      </c>
      <c r="L10" s="46">
        <v>38.369999999999997</v>
      </c>
      <c r="N10" s="79" t="s">
        <v>13</v>
      </c>
      <c r="O10" s="79"/>
      <c r="P10" s="80">
        <v>3.888888888888889E-2</v>
      </c>
      <c r="Q10" s="79"/>
      <c r="R10" s="79"/>
    </row>
    <row r="11" spans="1:18" ht="17.399999999999999" customHeight="1" x14ac:dyDescent="0.3">
      <c r="A11" s="75"/>
      <c r="B11" s="76"/>
      <c r="C11" s="12">
        <v>51.31</v>
      </c>
      <c r="D11" s="15">
        <v>44.92</v>
      </c>
      <c r="E11" s="15">
        <v>36.9</v>
      </c>
      <c r="F11" s="9">
        <v>60.36</v>
      </c>
      <c r="G11" s="15">
        <v>37.65</v>
      </c>
      <c r="H11" s="15">
        <v>33.54</v>
      </c>
      <c r="I11" s="12">
        <v>60.28</v>
      </c>
      <c r="J11" s="12">
        <v>36.58</v>
      </c>
      <c r="K11" s="9">
        <v>58.87</v>
      </c>
      <c r="L11" s="46">
        <v>38.24</v>
      </c>
      <c r="N11" s="79" t="s">
        <v>14</v>
      </c>
      <c r="O11" s="79"/>
      <c r="P11" s="79" t="s">
        <v>26</v>
      </c>
      <c r="Q11" s="79"/>
      <c r="R11" s="79"/>
    </row>
    <row r="12" spans="1:18" ht="17.399999999999999" customHeight="1" thickBot="1" x14ac:dyDescent="0.35">
      <c r="A12" s="75"/>
      <c r="B12" s="76"/>
      <c r="C12" s="13">
        <v>51.33</v>
      </c>
      <c r="D12" s="17">
        <v>44.88</v>
      </c>
      <c r="E12" s="17">
        <v>36.9</v>
      </c>
      <c r="F12" s="4">
        <v>60.01</v>
      </c>
      <c r="G12" s="17">
        <v>37.65</v>
      </c>
      <c r="H12" s="17">
        <v>33.4</v>
      </c>
      <c r="I12" s="13">
        <v>60.49</v>
      </c>
      <c r="J12" s="13">
        <v>36.58</v>
      </c>
      <c r="K12" s="4">
        <v>58.7</v>
      </c>
      <c r="L12" s="47">
        <v>38.24</v>
      </c>
    </row>
    <row r="13" spans="1:18" ht="16.8" customHeight="1" x14ac:dyDescent="0.3">
      <c r="A13" s="73">
        <f>Punkter!$C$3</f>
        <v>2</v>
      </c>
      <c r="B13" s="74"/>
      <c r="C13" s="12">
        <v>64.06</v>
      </c>
      <c r="D13" s="15">
        <v>59.72</v>
      </c>
      <c r="E13" s="15">
        <v>47.06</v>
      </c>
      <c r="F13" s="9">
        <v>50.02</v>
      </c>
      <c r="G13" s="15">
        <v>47.61</v>
      </c>
      <c r="H13" s="15">
        <v>39.96</v>
      </c>
      <c r="I13" s="1">
        <v>52.54</v>
      </c>
      <c r="J13" s="12">
        <v>49.93</v>
      </c>
      <c r="K13" s="9">
        <v>55.24</v>
      </c>
      <c r="L13" s="40">
        <v>44.05</v>
      </c>
    </row>
    <row r="14" spans="1:18" ht="16.8" customHeight="1" x14ac:dyDescent="0.3">
      <c r="A14" s="75"/>
      <c r="B14" s="76"/>
      <c r="C14" s="12">
        <v>63.98</v>
      </c>
      <c r="D14" s="15">
        <v>59.54</v>
      </c>
      <c r="E14" s="15">
        <v>47.09</v>
      </c>
      <c r="F14" s="9">
        <v>50.96</v>
      </c>
      <c r="G14" s="15">
        <v>47.6</v>
      </c>
      <c r="H14" s="15">
        <v>40.119999999999997</v>
      </c>
      <c r="I14" s="1">
        <v>52.31</v>
      </c>
      <c r="J14" s="12">
        <v>49.73</v>
      </c>
      <c r="K14" s="9">
        <v>55.02</v>
      </c>
      <c r="L14" s="9">
        <v>44.06</v>
      </c>
    </row>
    <row r="15" spans="1:18" ht="16.8" customHeight="1" x14ac:dyDescent="0.3">
      <c r="A15" s="75"/>
      <c r="B15" s="76"/>
      <c r="C15" s="12">
        <v>64.53</v>
      </c>
      <c r="D15" s="15">
        <v>59.28</v>
      </c>
      <c r="E15" s="15">
        <v>47.05</v>
      </c>
      <c r="F15" s="9">
        <v>50.94</v>
      </c>
      <c r="G15" s="15">
        <v>47.73</v>
      </c>
      <c r="H15" s="15">
        <v>40.39</v>
      </c>
      <c r="I15" s="1">
        <v>52.45</v>
      </c>
      <c r="J15" s="12">
        <v>49.74</v>
      </c>
      <c r="K15" s="9">
        <v>55.11</v>
      </c>
      <c r="L15" s="9">
        <v>44.01</v>
      </c>
    </row>
    <row r="16" spans="1:18" ht="16.8" customHeight="1" x14ac:dyDescent="0.3">
      <c r="A16" s="75"/>
      <c r="B16" s="76"/>
      <c r="C16" s="12">
        <v>63.97</v>
      </c>
      <c r="D16" s="15">
        <v>59.22</v>
      </c>
      <c r="E16" s="15">
        <v>47</v>
      </c>
      <c r="F16" s="9">
        <v>50.88</v>
      </c>
      <c r="G16" s="15">
        <v>47.76</v>
      </c>
      <c r="H16" s="15">
        <v>40.42</v>
      </c>
      <c r="I16" s="1">
        <v>52.49</v>
      </c>
      <c r="J16" s="12">
        <v>49.68</v>
      </c>
      <c r="K16" s="9">
        <v>55.2</v>
      </c>
      <c r="L16" s="9">
        <v>44.05</v>
      </c>
    </row>
    <row r="17" spans="1:14" ht="16.8" customHeight="1" x14ac:dyDescent="0.3">
      <c r="A17" s="75"/>
      <c r="B17" s="76"/>
      <c r="C17" s="12">
        <v>64.09</v>
      </c>
      <c r="D17" s="15">
        <v>59.02</v>
      </c>
      <c r="E17" s="15">
        <v>47.03</v>
      </c>
      <c r="F17" s="9">
        <v>50.84</v>
      </c>
      <c r="G17" s="15">
        <v>47.6</v>
      </c>
      <c r="H17" s="15">
        <v>40.409999999999997</v>
      </c>
      <c r="I17" s="1">
        <v>52.5</v>
      </c>
      <c r="J17" s="12">
        <v>49.7</v>
      </c>
      <c r="K17" s="9">
        <v>55.25</v>
      </c>
      <c r="L17" s="9">
        <v>44.05</v>
      </c>
    </row>
    <row r="18" spans="1:14" ht="16.8" customHeight="1" x14ac:dyDescent="0.3">
      <c r="A18" s="75"/>
      <c r="B18" s="76"/>
      <c r="C18" s="12">
        <v>64.02</v>
      </c>
      <c r="D18" s="15">
        <v>58.61</v>
      </c>
      <c r="E18" s="15">
        <v>47.26</v>
      </c>
      <c r="F18" s="9">
        <v>50.94</v>
      </c>
      <c r="G18" s="15">
        <v>47.98</v>
      </c>
      <c r="H18" s="15">
        <v>40.380000000000003</v>
      </c>
      <c r="I18" s="1">
        <v>52.59</v>
      </c>
      <c r="J18" s="12">
        <v>49.86</v>
      </c>
      <c r="K18" s="9">
        <v>55.31</v>
      </c>
      <c r="L18" s="9">
        <v>44.02</v>
      </c>
    </row>
    <row r="19" spans="1:14" ht="16.8" customHeight="1" x14ac:dyDescent="0.3">
      <c r="A19" s="75"/>
      <c r="B19" s="76"/>
      <c r="C19" s="12">
        <v>63.9</v>
      </c>
      <c r="D19" s="15">
        <v>58.78</v>
      </c>
      <c r="E19" s="15">
        <v>47.07</v>
      </c>
      <c r="F19" s="9">
        <v>50.97</v>
      </c>
      <c r="G19" s="15">
        <v>47.95</v>
      </c>
      <c r="H19" s="15">
        <v>40.450000000000003</v>
      </c>
      <c r="I19" s="1">
        <v>52.73</v>
      </c>
      <c r="J19" s="12">
        <v>49.82</v>
      </c>
      <c r="K19" s="9">
        <v>55.19</v>
      </c>
      <c r="L19" s="9">
        <v>43.99</v>
      </c>
    </row>
    <row r="20" spans="1:14" ht="16.8" customHeight="1" x14ac:dyDescent="0.3">
      <c r="A20" s="75"/>
      <c r="B20" s="76"/>
      <c r="C20" s="12">
        <v>63.74</v>
      </c>
      <c r="D20" s="15">
        <v>58.82</v>
      </c>
      <c r="E20" s="15">
        <v>47.11</v>
      </c>
      <c r="F20" s="9">
        <v>50.96</v>
      </c>
      <c r="G20" s="15">
        <v>47.8</v>
      </c>
      <c r="H20" s="15">
        <v>40.39</v>
      </c>
      <c r="I20" s="1">
        <v>52.94</v>
      </c>
      <c r="J20" s="12">
        <v>49.78</v>
      </c>
      <c r="K20" s="9">
        <v>55.2</v>
      </c>
      <c r="L20" s="9">
        <v>43.9</v>
      </c>
    </row>
    <row r="21" spans="1:14" ht="16.8" customHeight="1" x14ac:dyDescent="0.3">
      <c r="A21" s="75"/>
      <c r="B21" s="76"/>
      <c r="C21" s="12">
        <v>63.68</v>
      </c>
      <c r="D21" s="15">
        <v>58.8</v>
      </c>
      <c r="E21" s="15">
        <v>47.09</v>
      </c>
      <c r="F21" s="9">
        <v>50.94</v>
      </c>
      <c r="G21" s="15">
        <v>47.83</v>
      </c>
      <c r="H21" s="15">
        <v>40.47</v>
      </c>
      <c r="I21" s="1">
        <v>52.94</v>
      </c>
      <c r="J21" s="12">
        <v>49.69</v>
      </c>
      <c r="K21" s="9">
        <v>55.3</v>
      </c>
      <c r="L21" s="9">
        <v>44.03</v>
      </c>
    </row>
    <row r="22" spans="1:14" ht="16.8" customHeight="1" thickBot="1" x14ac:dyDescent="0.35">
      <c r="A22" s="75"/>
      <c r="B22" s="76"/>
      <c r="C22" s="12">
        <v>63.64</v>
      </c>
      <c r="D22" s="15">
        <v>58.84</v>
      </c>
      <c r="E22" s="15">
        <v>46.98</v>
      </c>
      <c r="F22" s="9">
        <v>50.83</v>
      </c>
      <c r="G22" s="15">
        <v>47.94</v>
      </c>
      <c r="H22" s="15">
        <v>40.4</v>
      </c>
      <c r="I22" s="1">
        <v>52.7</v>
      </c>
      <c r="J22" s="12">
        <v>49.59</v>
      </c>
      <c r="K22" s="9">
        <v>55.34</v>
      </c>
      <c r="L22" s="4">
        <v>44.01</v>
      </c>
    </row>
    <row r="23" spans="1:14" ht="16.8" customHeight="1" x14ac:dyDescent="0.3">
      <c r="A23" s="73">
        <f>Punkter!$C$4</f>
        <v>4</v>
      </c>
      <c r="B23" s="74"/>
      <c r="C23" s="11">
        <v>76.209999999999994</v>
      </c>
      <c r="D23" s="14">
        <v>68.48</v>
      </c>
      <c r="E23" s="14">
        <v>59.82</v>
      </c>
      <c r="F23" s="40">
        <v>49.04</v>
      </c>
      <c r="G23" s="14">
        <v>59.02</v>
      </c>
      <c r="H23" s="14">
        <v>51.57</v>
      </c>
      <c r="I23" s="39">
        <v>53.51</v>
      </c>
      <c r="J23" s="11">
        <v>44.82</v>
      </c>
      <c r="K23" s="40">
        <v>50</v>
      </c>
      <c r="L23" s="9">
        <v>49.67</v>
      </c>
    </row>
    <row r="24" spans="1:14" ht="16.8" customHeight="1" x14ac:dyDescent="0.3">
      <c r="A24" s="75"/>
      <c r="B24" s="76"/>
      <c r="C24" s="12">
        <v>76.010000000000005</v>
      </c>
      <c r="D24" s="15">
        <v>68.8</v>
      </c>
      <c r="E24" s="15">
        <v>59.87</v>
      </c>
      <c r="F24" s="9">
        <v>49.12</v>
      </c>
      <c r="G24" s="15">
        <v>58.78</v>
      </c>
      <c r="H24" s="15">
        <v>51.55</v>
      </c>
      <c r="I24" s="1">
        <v>53.51</v>
      </c>
      <c r="J24" s="12">
        <v>44.75</v>
      </c>
      <c r="K24" s="9">
        <v>50.1</v>
      </c>
      <c r="L24" s="9">
        <v>49.63</v>
      </c>
    </row>
    <row r="25" spans="1:14" ht="16.8" customHeight="1" x14ac:dyDescent="0.3">
      <c r="A25" s="75"/>
      <c r="B25" s="76"/>
      <c r="C25" s="12">
        <v>75.55</v>
      </c>
      <c r="D25" s="15">
        <v>68.930000000000007</v>
      </c>
      <c r="E25" s="15">
        <v>59.61</v>
      </c>
      <c r="F25" s="9">
        <v>49.02</v>
      </c>
      <c r="G25" s="15">
        <v>58.83</v>
      </c>
      <c r="H25" s="15">
        <v>51.3</v>
      </c>
      <c r="I25" s="1">
        <v>53.43</v>
      </c>
      <c r="J25" s="12">
        <v>44.74</v>
      </c>
      <c r="K25" s="9">
        <v>49.97</v>
      </c>
      <c r="L25" s="9">
        <v>49.56</v>
      </c>
    </row>
    <row r="26" spans="1:14" ht="16.8" customHeight="1" x14ac:dyDescent="0.3">
      <c r="A26" s="75"/>
      <c r="B26" s="76"/>
      <c r="C26" s="12">
        <v>75.88</v>
      </c>
      <c r="D26" s="15">
        <v>68.86</v>
      </c>
      <c r="E26" s="15">
        <v>59.66</v>
      </c>
      <c r="F26" s="9">
        <v>49.13</v>
      </c>
      <c r="G26" s="15">
        <v>58.8</v>
      </c>
      <c r="H26" s="15">
        <v>51.41</v>
      </c>
      <c r="I26" s="1">
        <v>53.46</v>
      </c>
      <c r="J26" s="12">
        <v>44.81</v>
      </c>
      <c r="K26" s="9">
        <v>49.95</v>
      </c>
      <c r="L26" s="9">
        <v>49.57</v>
      </c>
    </row>
    <row r="27" spans="1:14" ht="16.8" customHeight="1" x14ac:dyDescent="0.3">
      <c r="A27" s="75"/>
      <c r="B27" s="76"/>
      <c r="C27" s="12">
        <v>76.19</v>
      </c>
      <c r="D27" s="15">
        <v>69.06</v>
      </c>
      <c r="E27" s="15">
        <v>59.81</v>
      </c>
      <c r="F27" s="9">
        <v>49.14</v>
      </c>
      <c r="G27" s="15">
        <v>59.36</v>
      </c>
      <c r="H27" s="15">
        <v>51.46</v>
      </c>
      <c r="I27" s="1">
        <v>53.59</v>
      </c>
      <c r="J27" s="12">
        <v>44.82</v>
      </c>
      <c r="K27" s="9">
        <v>49.94</v>
      </c>
      <c r="L27" s="9">
        <v>49.61</v>
      </c>
      <c r="N27" s="2">
        <f>COUNT(C3:L623)</f>
        <v>600</v>
      </c>
    </row>
    <row r="28" spans="1:14" ht="16.8" customHeight="1" x14ac:dyDescent="0.3">
      <c r="A28" s="75"/>
      <c r="B28" s="76"/>
      <c r="C28" s="12">
        <v>75.2</v>
      </c>
      <c r="D28" s="15">
        <v>69.319999999999993</v>
      </c>
      <c r="E28" s="15">
        <v>59.82</v>
      </c>
      <c r="F28" s="9">
        <v>49.04</v>
      </c>
      <c r="G28" s="15">
        <v>59.3</v>
      </c>
      <c r="H28" s="15">
        <v>51.5</v>
      </c>
      <c r="I28" s="1">
        <v>53.67</v>
      </c>
      <c r="J28" s="12">
        <v>44.81</v>
      </c>
      <c r="K28" s="9">
        <v>49.88</v>
      </c>
      <c r="L28" s="9">
        <v>49.55</v>
      </c>
    </row>
    <row r="29" spans="1:14" ht="16.8" customHeight="1" x14ac:dyDescent="0.3">
      <c r="A29" s="75"/>
      <c r="B29" s="76"/>
      <c r="C29" s="12">
        <v>75.760000000000005</v>
      </c>
      <c r="D29" s="15">
        <v>69.22</v>
      </c>
      <c r="E29" s="15">
        <v>60.08</v>
      </c>
      <c r="F29" s="9">
        <v>48.98</v>
      </c>
      <c r="G29" s="15">
        <v>59.37</v>
      </c>
      <c r="H29" s="15">
        <v>51.61</v>
      </c>
      <c r="I29" s="1">
        <v>53.6</v>
      </c>
      <c r="J29" s="12">
        <v>44.87</v>
      </c>
      <c r="K29" s="9">
        <v>49.85</v>
      </c>
      <c r="L29" s="9">
        <v>49.56</v>
      </c>
    </row>
    <row r="30" spans="1:14" ht="16.8" customHeight="1" x14ac:dyDescent="0.3">
      <c r="A30" s="75"/>
      <c r="B30" s="76"/>
      <c r="C30" s="12">
        <v>76.040000000000006</v>
      </c>
      <c r="D30" s="15">
        <v>69.25</v>
      </c>
      <c r="E30" s="15">
        <v>59.72</v>
      </c>
      <c r="F30" s="9">
        <v>49.04</v>
      </c>
      <c r="G30" s="15">
        <v>59.47</v>
      </c>
      <c r="H30" s="15">
        <v>51.61</v>
      </c>
      <c r="I30" s="1">
        <v>53.58</v>
      </c>
      <c r="J30" s="12">
        <v>44.88</v>
      </c>
      <c r="K30" s="9">
        <v>49.95</v>
      </c>
      <c r="L30" s="9">
        <v>49.54</v>
      </c>
    </row>
    <row r="31" spans="1:14" ht="16.8" customHeight="1" x14ac:dyDescent="0.3">
      <c r="A31" s="75"/>
      <c r="B31" s="76"/>
      <c r="C31" s="12">
        <v>75.959999999999994</v>
      </c>
      <c r="D31" s="15">
        <v>69.209999999999994</v>
      </c>
      <c r="E31" s="15">
        <v>59.85</v>
      </c>
      <c r="F31" s="9">
        <v>49</v>
      </c>
      <c r="G31" s="15">
        <v>59.42</v>
      </c>
      <c r="H31" s="15">
        <v>51.7</v>
      </c>
      <c r="I31" s="1">
        <v>53.4</v>
      </c>
      <c r="J31" s="12">
        <v>44.83</v>
      </c>
      <c r="K31" s="9">
        <v>49.91</v>
      </c>
      <c r="L31" s="9">
        <v>49.54</v>
      </c>
    </row>
    <row r="32" spans="1:14" ht="16.8" customHeight="1" thickBot="1" x14ac:dyDescent="0.35">
      <c r="A32" s="75"/>
      <c r="B32" s="76"/>
      <c r="C32" s="13">
        <v>75.78</v>
      </c>
      <c r="D32" s="17">
        <v>69.39</v>
      </c>
      <c r="E32" s="17">
        <v>59.6</v>
      </c>
      <c r="F32" s="4">
        <v>49.09</v>
      </c>
      <c r="G32" s="17">
        <v>59.53</v>
      </c>
      <c r="H32" s="17">
        <v>51.62</v>
      </c>
      <c r="I32" s="7">
        <v>53.51</v>
      </c>
      <c r="J32" s="13">
        <v>44.89</v>
      </c>
      <c r="K32" s="4">
        <v>49.9</v>
      </c>
      <c r="L32" s="9">
        <v>49.48</v>
      </c>
    </row>
    <row r="33" spans="1:12" ht="16.8" customHeight="1" x14ac:dyDescent="0.3">
      <c r="A33" s="73">
        <f>Punkter!$C$5</f>
        <v>8</v>
      </c>
      <c r="B33" s="74"/>
      <c r="C33" s="12">
        <v>78.77</v>
      </c>
      <c r="D33" s="15">
        <v>75.900000000000006</v>
      </c>
      <c r="E33" s="15">
        <v>73.47</v>
      </c>
      <c r="F33" s="9">
        <v>57.4</v>
      </c>
      <c r="G33" s="15">
        <v>69.510000000000005</v>
      </c>
      <c r="H33" s="15">
        <v>62.15</v>
      </c>
      <c r="I33" s="1">
        <v>51.05</v>
      </c>
      <c r="J33" s="12">
        <v>53.35</v>
      </c>
      <c r="K33" s="9">
        <v>55.13</v>
      </c>
      <c r="L33" s="40">
        <v>59.29</v>
      </c>
    </row>
    <row r="34" spans="1:12" ht="16.8" customHeight="1" x14ac:dyDescent="0.3">
      <c r="A34" s="75"/>
      <c r="B34" s="76"/>
      <c r="C34" s="12">
        <v>77.42</v>
      </c>
      <c r="D34" s="15">
        <v>76.430000000000007</v>
      </c>
      <c r="E34" s="15">
        <v>73.59</v>
      </c>
      <c r="F34" s="9">
        <v>57.39</v>
      </c>
      <c r="G34" s="15">
        <v>69.400000000000006</v>
      </c>
      <c r="H34" s="15">
        <v>62.09</v>
      </c>
      <c r="I34" s="1">
        <v>51.02</v>
      </c>
      <c r="J34" s="12">
        <v>53.28</v>
      </c>
      <c r="K34" s="9">
        <v>55.31</v>
      </c>
      <c r="L34" s="9">
        <v>59.21</v>
      </c>
    </row>
    <row r="35" spans="1:12" ht="16.8" customHeight="1" x14ac:dyDescent="0.3">
      <c r="A35" s="75"/>
      <c r="B35" s="76"/>
      <c r="C35" s="12">
        <v>77.63</v>
      </c>
      <c r="D35" s="15">
        <v>76.02</v>
      </c>
      <c r="E35" s="15">
        <v>73.290000000000006</v>
      </c>
      <c r="F35" s="9">
        <v>57.62</v>
      </c>
      <c r="G35" s="15">
        <v>69.38</v>
      </c>
      <c r="H35" s="15">
        <v>62.02</v>
      </c>
      <c r="I35" s="1">
        <v>50.95</v>
      </c>
      <c r="J35" s="12">
        <v>53.31</v>
      </c>
      <c r="K35" s="9">
        <v>55.31</v>
      </c>
      <c r="L35" s="9">
        <v>59.08</v>
      </c>
    </row>
    <row r="36" spans="1:12" ht="16.8" customHeight="1" x14ac:dyDescent="0.3">
      <c r="A36" s="75"/>
      <c r="B36" s="76"/>
      <c r="C36" s="12">
        <v>77.430000000000007</v>
      </c>
      <c r="D36" s="15">
        <v>75.69</v>
      </c>
      <c r="E36" s="15">
        <v>72.87</v>
      </c>
      <c r="F36" s="9">
        <v>57.59</v>
      </c>
      <c r="G36" s="15">
        <v>69.73</v>
      </c>
      <c r="H36" s="15">
        <v>61.99</v>
      </c>
      <c r="I36" s="1">
        <v>50.85</v>
      </c>
      <c r="J36" s="12">
        <v>53.48</v>
      </c>
      <c r="K36" s="9">
        <v>55.28</v>
      </c>
      <c r="L36" s="9">
        <v>59.37</v>
      </c>
    </row>
    <row r="37" spans="1:12" ht="16.8" customHeight="1" x14ac:dyDescent="0.3">
      <c r="A37" s="75"/>
      <c r="B37" s="76"/>
      <c r="C37" s="12">
        <v>77.36</v>
      </c>
      <c r="D37" s="15">
        <v>75.67</v>
      </c>
      <c r="E37" s="15">
        <v>72.790000000000006</v>
      </c>
      <c r="F37" s="9">
        <v>57.58</v>
      </c>
      <c r="G37" s="15">
        <v>69.959999999999994</v>
      </c>
      <c r="H37" s="15">
        <v>61.92</v>
      </c>
      <c r="I37" s="1">
        <v>51.06</v>
      </c>
      <c r="J37" s="12">
        <v>53.53</v>
      </c>
      <c r="K37" s="9">
        <v>55.25</v>
      </c>
      <c r="L37" s="9">
        <v>59.4</v>
      </c>
    </row>
    <row r="38" spans="1:12" ht="16.8" customHeight="1" x14ac:dyDescent="0.3">
      <c r="A38" s="75"/>
      <c r="B38" s="76"/>
      <c r="C38" s="12">
        <v>77.56</v>
      </c>
      <c r="D38" s="15">
        <v>76.010000000000005</v>
      </c>
      <c r="E38" s="15">
        <v>73.73</v>
      </c>
      <c r="F38" s="9">
        <v>57.62</v>
      </c>
      <c r="G38" s="15">
        <v>69.540000000000006</v>
      </c>
      <c r="H38" s="15">
        <v>61.92</v>
      </c>
      <c r="I38" s="1">
        <v>50.93</v>
      </c>
      <c r="J38" s="12">
        <v>53.2</v>
      </c>
      <c r="K38" s="9">
        <v>55.35</v>
      </c>
      <c r="L38" s="9">
        <v>59.44</v>
      </c>
    </row>
    <row r="39" spans="1:12" ht="16.8" customHeight="1" x14ac:dyDescent="0.3">
      <c r="A39" s="75"/>
      <c r="B39" s="76"/>
      <c r="C39" s="12">
        <v>77.42</v>
      </c>
      <c r="D39" s="15">
        <v>75.78</v>
      </c>
      <c r="E39" s="15">
        <v>72.66</v>
      </c>
      <c r="F39" s="9">
        <v>57.58</v>
      </c>
      <c r="G39" s="15">
        <v>70.78</v>
      </c>
      <c r="H39" s="15">
        <v>61.94</v>
      </c>
      <c r="I39" s="1">
        <v>50.95</v>
      </c>
      <c r="J39" s="12">
        <v>53.34</v>
      </c>
      <c r="K39" s="9">
        <v>55.45</v>
      </c>
      <c r="L39" s="9">
        <v>59.29</v>
      </c>
    </row>
    <row r="40" spans="1:12" ht="16.8" customHeight="1" x14ac:dyDescent="0.3">
      <c r="A40" s="75"/>
      <c r="B40" s="76"/>
      <c r="C40" s="12">
        <v>77.53</v>
      </c>
      <c r="D40" s="15">
        <v>75.8</v>
      </c>
      <c r="E40" s="15">
        <v>72.58</v>
      </c>
      <c r="F40" s="9">
        <v>57.52</v>
      </c>
      <c r="G40" s="15">
        <v>70.900000000000006</v>
      </c>
      <c r="H40" s="15">
        <v>61.84</v>
      </c>
      <c r="I40" s="1">
        <v>51.05</v>
      </c>
      <c r="J40" s="12">
        <v>53.3</v>
      </c>
      <c r="K40" s="9">
        <v>55.32</v>
      </c>
      <c r="L40" s="9">
        <v>59.23</v>
      </c>
    </row>
    <row r="41" spans="1:12" ht="16.8" customHeight="1" x14ac:dyDescent="0.3">
      <c r="A41" s="75"/>
      <c r="B41" s="76"/>
      <c r="C41" s="12">
        <v>77.41</v>
      </c>
      <c r="D41" s="15">
        <v>75.400000000000006</v>
      </c>
      <c r="E41" s="15">
        <v>72.569999999999993</v>
      </c>
      <c r="F41" s="9">
        <v>57.41</v>
      </c>
      <c r="G41" s="15">
        <v>70.599999999999994</v>
      </c>
      <c r="H41" s="15">
        <v>62.03</v>
      </c>
      <c r="I41" s="1">
        <v>51.08</v>
      </c>
      <c r="J41" s="12">
        <v>53.19</v>
      </c>
      <c r="K41" s="9">
        <v>55.33</v>
      </c>
      <c r="L41" s="9">
        <v>59.42</v>
      </c>
    </row>
    <row r="42" spans="1:12" ht="16.8" customHeight="1" thickBot="1" x14ac:dyDescent="0.35">
      <c r="A42" s="75"/>
      <c r="B42" s="76"/>
      <c r="C42" s="12">
        <v>77.61</v>
      </c>
      <c r="D42" s="15">
        <v>75.62</v>
      </c>
      <c r="E42" s="15">
        <v>72.459999999999994</v>
      </c>
      <c r="F42" s="9">
        <v>57.37</v>
      </c>
      <c r="G42" s="15">
        <v>70.75</v>
      </c>
      <c r="H42" s="15">
        <v>61.82</v>
      </c>
      <c r="I42" s="1">
        <v>50.96</v>
      </c>
      <c r="J42" s="12">
        <v>53.14</v>
      </c>
      <c r="K42" s="9">
        <v>55.21</v>
      </c>
      <c r="L42" s="4">
        <v>59.39</v>
      </c>
    </row>
    <row r="43" spans="1:12" ht="16.8" customHeight="1" x14ac:dyDescent="0.3">
      <c r="A43" s="73">
        <f>Punkter!$C$6</f>
        <v>15</v>
      </c>
      <c r="B43" s="74"/>
      <c r="C43" s="11">
        <v>70.91</v>
      </c>
      <c r="D43" s="14">
        <v>68.989999999999995</v>
      </c>
      <c r="E43" s="14">
        <v>87.86</v>
      </c>
      <c r="F43" s="40">
        <v>65.39</v>
      </c>
      <c r="G43" s="14">
        <v>70.260000000000005</v>
      </c>
      <c r="H43" s="14">
        <v>72.39</v>
      </c>
      <c r="I43" s="39">
        <v>59.25</v>
      </c>
      <c r="J43" s="11">
        <v>66.39</v>
      </c>
      <c r="K43" s="40">
        <v>59.45</v>
      </c>
      <c r="L43" s="40">
        <v>55.8</v>
      </c>
    </row>
    <row r="44" spans="1:12" ht="16.8" customHeight="1" x14ac:dyDescent="0.3">
      <c r="A44" s="75"/>
      <c r="B44" s="76"/>
      <c r="C44" s="12">
        <v>70.819999999999993</v>
      </c>
      <c r="D44" s="15">
        <v>68.78</v>
      </c>
      <c r="E44" s="15">
        <v>87.06</v>
      </c>
      <c r="F44" s="9">
        <v>65.52</v>
      </c>
      <c r="G44" s="15">
        <v>70.400000000000006</v>
      </c>
      <c r="H44" s="15">
        <v>72.819999999999993</v>
      </c>
      <c r="I44" s="1">
        <v>59.31</v>
      </c>
      <c r="J44" s="12">
        <v>66.31</v>
      </c>
      <c r="K44" s="9">
        <v>59.55</v>
      </c>
      <c r="L44" s="9">
        <v>55.78</v>
      </c>
    </row>
    <row r="45" spans="1:12" ht="16.8" customHeight="1" x14ac:dyDescent="0.3">
      <c r="A45" s="75"/>
      <c r="B45" s="76"/>
      <c r="C45" s="12">
        <v>70.94</v>
      </c>
      <c r="D45" s="15">
        <v>68.760000000000005</v>
      </c>
      <c r="E45" s="15">
        <v>85.81</v>
      </c>
      <c r="F45" s="9">
        <v>65.540000000000006</v>
      </c>
      <c r="G45" s="15">
        <v>70.95</v>
      </c>
      <c r="H45" s="15">
        <v>72.72</v>
      </c>
      <c r="I45" s="1">
        <v>59.21</v>
      </c>
      <c r="J45" s="12">
        <v>66.290000000000006</v>
      </c>
      <c r="K45" s="9">
        <v>59.45</v>
      </c>
      <c r="L45" s="9">
        <v>55.69</v>
      </c>
    </row>
    <row r="46" spans="1:12" ht="16.8" customHeight="1" x14ac:dyDescent="0.3">
      <c r="A46" s="75"/>
      <c r="B46" s="76"/>
      <c r="C46" s="12">
        <v>70.69</v>
      </c>
      <c r="D46" s="15">
        <v>68.72</v>
      </c>
      <c r="E46" s="15">
        <v>85.36</v>
      </c>
      <c r="F46" s="9">
        <v>65.510000000000005</v>
      </c>
      <c r="G46" s="15">
        <v>70.66</v>
      </c>
      <c r="H46" s="15">
        <v>73.319999999999993</v>
      </c>
      <c r="I46" s="1">
        <v>59.49</v>
      </c>
      <c r="J46" s="12">
        <v>66.25</v>
      </c>
      <c r="K46" s="9">
        <v>59.89</v>
      </c>
      <c r="L46" s="9">
        <v>55.73</v>
      </c>
    </row>
    <row r="47" spans="1:12" ht="16.8" customHeight="1" x14ac:dyDescent="0.3">
      <c r="A47" s="75"/>
      <c r="B47" s="76"/>
      <c r="C47" s="12">
        <v>70.69</v>
      </c>
      <c r="D47" s="15">
        <v>68.75</v>
      </c>
      <c r="E47" s="15">
        <v>84.79</v>
      </c>
      <c r="F47" s="9">
        <v>65.459999999999994</v>
      </c>
      <c r="G47" s="15">
        <v>70.459999999999994</v>
      </c>
      <c r="H47" s="15">
        <v>73.16</v>
      </c>
      <c r="I47" s="1">
        <v>59.18</v>
      </c>
      <c r="J47" s="12">
        <v>66.34</v>
      </c>
      <c r="K47" s="9">
        <v>59.72</v>
      </c>
      <c r="L47" s="9">
        <v>55.73</v>
      </c>
    </row>
    <row r="48" spans="1:12" ht="16.8" customHeight="1" x14ac:dyDescent="0.3">
      <c r="A48" s="75"/>
      <c r="B48" s="76"/>
      <c r="C48" s="12">
        <v>70.73</v>
      </c>
      <c r="D48" s="15">
        <v>68.78</v>
      </c>
      <c r="E48" s="15">
        <v>84.73</v>
      </c>
      <c r="F48" s="9">
        <v>65.62</v>
      </c>
      <c r="G48" s="15">
        <v>69.97</v>
      </c>
      <c r="H48" s="15">
        <v>72.709999999999994</v>
      </c>
      <c r="I48" s="1">
        <v>59.18</v>
      </c>
      <c r="J48" s="12">
        <v>66.319999999999993</v>
      </c>
      <c r="K48" s="9">
        <v>59.78</v>
      </c>
      <c r="L48" s="9">
        <v>55.75</v>
      </c>
    </row>
    <row r="49" spans="1:12" ht="16.8" customHeight="1" x14ac:dyDescent="0.3">
      <c r="A49" s="75"/>
      <c r="B49" s="76"/>
      <c r="C49" s="12">
        <v>70.67</v>
      </c>
      <c r="D49" s="15">
        <v>68.77</v>
      </c>
      <c r="E49" s="15">
        <v>84.71</v>
      </c>
      <c r="F49" s="9">
        <v>65.78</v>
      </c>
      <c r="G49" s="15">
        <v>70.16</v>
      </c>
      <c r="H49" s="15">
        <v>73.05</v>
      </c>
      <c r="I49" s="1">
        <v>59.28</v>
      </c>
      <c r="J49" s="12">
        <v>66.5</v>
      </c>
      <c r="K49" s="9">
        <v>59.75</v>
      </c>
      <c r="L49" s="9">
        <v>55.68</v>
      </c>
    </row>
    <row r="50" spans="1:12" ht="16.8" customHeight="1" x14ac:dyDescent="0.3">
      <c r="A50" s="75"/>
      <c r="B50" s="76"/>
      <c r="C50" s="12">
        <v>70.73</v>
      </c>
      <c r="D50" s="15">
        <v>68.8</v>
      </c>
      <c r="E50" s="15">
        <v>84.45</v>
      </c>
      <c r="F50" s="9">
        <v>65.930000000000007</v>
      </c>
      <c r="G50" s="15">
        <v>70.260000000000005</v>
      </c>
      <c r="H50" s="15">
        <v>72.930000000000007</v>
      </c>
      <c r="I50" s="1">
        <v>59.23</v>
      </c>
      <c r="J50" s="12">
        <v>66.599999999999994</v>
      </c>
      <c r="K50" s="9">
        <v>59.77</v>
      </c>
      <c r="L50" s="9">
        <v>55.65</v>
      </c>
    </row>
    <row r="51" spans="1:12" ht="16.8" customHeight="1" x14ac:dyDescent="0.3">
      <c r="A51" s="75"/>
      <c r="B51" s="76"/>
      <c r="C51" s="12">
        <v>70.61</v>
      </c>
      <c r="D51" s="15">
        <v>68.78</v>
      </c>
      <c r="E51" s="15">
        <v>84.13</v>
      </c>
      <c r="F51" s="9">
        <v>65.92</v>
      </c>
      <c r="G51" s="15">
        <v>70.44</v>
      </c>
      <c r="H51" s="15">
        <v>73.36</v>
      </c>
      <c r="I51" s="1">
        <v>59.26</v>
      </c>
      <c r="J51" s="12">
        <v>66.569999999999993</v>
      </c>
      <c r="K51" s="9">
        <v>59.79</v>
      </c>
      <c r="L51" s="9">
        <v>55.72</v>
      </c>
    </row>
    <row r="52" spans="1:12" ht="16.8" customHeight="1" thickBot="1" x14ac:dyDescent="0.35">
      <c r="A52" s="75"/>
      <c r="B52" s="76"/>
      <c r="C52" s="13">
        <v>70.599999999999994</v>
      </c>
      <c r="D52" s="17">
        <v>68.8</v>
      </c>
      <c r="E52" s="17">
        <v>84.43</v>
      </c>
      <c r="F52" s="4">
        <v>65.83</v>
      </c>
      <c r="G52" s="17">
        <v>70.97</v>
      </c>
      <c r="H52" s="17">
        <v>73.14</v>
      </c>
      <c r="I52" s="7">
        <v>59.24</v>
      </c>
      <c r="J52" s="13">
        <v>66.430000000000007</v>
      </c>
      <c r="K52" s="4">
        <v>59.76</v>
      </c>
      <c r="L52" s="4">
        <v>55.74</v>
      </c>
    </row>
    <row r="53" spans="1:12" ht="16.8" customHeight="1" x14ac:dyDescent="0.3">
      <c r="A53" s="73">
        <f>Punkter!$C$7</f>
        <v>30</v>
      </c>
      <c r="B53" s="74"/>
      <c r="C53" s="12">
        <v>71.62</v>
      </c>
      <c r="D53" s="15">
        <v>79.44</v>
      </c>
      <c r="E53" s="15">
        <v>69.23</v>
      </c>
      <c r="F53" s="9">
        <v>88.78</v>
      </c>
      <c r="G53" s="15">
        <v>77.31</v>
      </c>
      <c r="H53" s="15">
        <v>75.290000000000006</v>
      </c>
      <c r="I53" s="1">
        <v>76.47</v>
      </c>
      <c r="J53" s="12">
        <v>78.33</v>
      </c>
      <c r="K53" s="9">
        <v>63.24</v>
      </c>
      <c r="L53" s="9">
        <v>65.03</v>
      </c>
    </row>
    <row r="54" spans="1:12" ht="16.8" customHeight="1" x14ac:dyDescent="0.3">
      <c r="A54" s="75"/>
      <c r="B54" s="76"/>
      <c r="C54" s="12">
        <v>71.430000000000007</v>
      </c>
      <c r="D54" s="15">
        <v>79.540000000000006</v>
      </c>
      <c r="E54" s="15">
        <v>69.239999999999995</v>
      </c>
      <c r="F54" s="9">
        <v>91.05</v>
      </c>
      <c r="G54" s="15">
        <v>77.34</v>
      </c>
      <c r="H54" s="15">
        <v>75.05</v>
      </c>
      <c r="I54" s="1">
        <v>77.31</v>
      </c>
      <c r="J54" s="12">
        <v>78.61</v>
      </c>
      <c r="K54" s="9">
        <v>63.29</v>
      </c>
      <c r="L54" s="9">
        <v>65.03</v>
      </c>
    </row>
    <row r="55" spans="1:12" ht="16.8" customHeight="1" x14ac:dyDescent="0.3">
      <c r="A55" s="75"/>
      <c r="B55" s="76"/>
      <c r="C55" s="12">
        <v>71.45</v>
      </c>
      <c r="D55" s="15">
        <v>80.16</v>
      </c>
      <c r="E55" s="15">
        <v>69.37</v>
      </c>
      <c r="F55" s="9">
        <v>90.8</v>
      </c>
      <c r="G55" s="15">
        <v>77.45</v>
      </c>
      <c r="H55" s="15">
        <v>74.67</v>
      </c>
      <c r="I55" s="1">
        <v>77.319999999999993</v>
      </c>
      <c r="J55" s="12">
        <v>78.62</v>
      </c>
      <c r="K55" s="9">
        <v>63.26</v>
      </c>
      <c r="L55" s="9">
        <v>64.739999999999995</v>
      </c>
    </row>
    <row r="56" spans="1:12" ht="16.8" customHeight="1" x14ac:dyDescent="0.3">
      <c r="A56" s="75"/>
      <c r="B56" s="76"/>
      <c r="C56" s="12">
        <v>71.55</v>
      </c>
      <c r="D56" s="15">
        <v>80.06</v>
      </c>
      <c r="E56" s="15">
        <v>69.19</v>
      </c>
      <c r="F56" s="9">
        <v>91.11</v>
      </c>
      <c r="G56" s="15">
        <v>77.349999999999994</v>
      </c>
      <c r="H56" s="15">
        <v>74.41</v>
      </c>
      <c r="I56" s="1">
        <v>77.239999999999995</v>
      </c>
      <c r="J56" s="12">
        <v>78.75</v>
      </c>
      <c r="K56" s="9">
        <v>63.22</v>
      </c>
      <c r="L56" s="9">
        <v>64.89</v>
      </c>
    </row>
    <row r="57" spans="1:12" ht="16.8" customHeight="1" x14ac:dyDescent="0.3">
      <c r="A57" s="75"/>
      <c r="B57" s="76"/>
      <c r="C57" s="12">
        <v>71.42</v>
      </c>
      <c r="D57" s="15">
        <v>80.11</v>
      </c>
      <c r="E57" s="15">
        <v>69.13</v>
      </c>
      <c r="F57" s="9">
        <v>91.52</v>
      </c>
      <c r="G57" s="15">
        <v>77.319999999999993</v>
      </c>
      <c r="H57" s="15">
        <v>74.72</v>
      </c>
      <c r="I57" s="1">
        <v>77.19</v>
      </c>
      <c r="J57" s="12">
        <v>78.510000000000005</v>
      </c>
      <c r="K57" s="9">
        <v>63.18</v>
      </c>
      <c r="L57" s="9">
        <v>65.28</v>
      </c>
    </row>
    <row r="58" spans="1:12" ht="16.8" customHeight="1" x14ac:dyDescent="0.3">
      <c r="A58" s="75"/>
      <c r="B58" s="76"/>
      <c r="C58" s="12">
        <v>71.53</v>
      </c>
      <c r="D58" s="15">
        <v>80.16</v>
      </c>
      <c r="E58" s="15">
        <v>69.12</v>
      </c>
      <c r="F58" s="9">
        <v>90.74</v>
      </c>
      <c r="G58" s="15">
        <v>77.11</v>
      </c>
      <c r="H58" s="15">
        <v>74.849999999999994</v>
      </c>
      <c r="I58" s="1">
        <v>77.55</v>
      </c>
      <c r="J58" s="12">
        <v>78.41</v>
      </c>
      <c r="K58" s="9">
        <v>63.25</v>
      </c>
      <c r="L58" s="9">
        <v>65.260000000000005</v>
      </c>
    </row>
    <row r="59" spans="1:12" ht="16.8" customHeight="1" x14ac:dyDescent="0.3">
      <c r="A59" s="75"/>
      <c r="B59" s="76"/>
      <c r="C59" s="12">
        <v>71.5</v>
      </c>
      <c r="D59" s="15">
        <v>79.92</v>
      </c>
      <c r="E59" s="15">
        <v>69.209999999999994</v>
      </c>
      <c r="F59" s="9">
        <v>90.26</v>
      </c>
      <c r="G59" s="15">
        <v>77.39</v>
      </c>
      <c r="H59" s="15">
        <v>74.739999999999995</v>
      </c>
      <c r="I59" s="1">
        <v>77.55</v>
      </c>
      <c r="J59" s="12">
        <v>78.510000000000005</v>
      </c>
      <c r="K59" s="9">
        <v>63.24</v>
      </c>
      <c r="L59" s="9">
        <v>65.41</v>
      </c>
    </row>
    <row r="60" spans="1:12" ht="16.8" customHeight="1" x14ac:dyDescent="0.3">
      <c r="A60" s="75"/>
      <c r="B60" s="76"/>
      <c r="C60" s="12">
        <v>71.37</v>
      </c>
      <c r="D60" s="15">
        <v>79.92</v>
      </c>
      <c r="E60" s="15">
        <v>69.11</v>
      </c>
      <c r="F60" s="9">
        <v>90.98</v>
      </c>
      <c r="G60" s="15">
        <v>77.44</v>
      </c>
      <c r="H60" s="15">
        <v>74.58</v>
      </c>
      <c r="I60" s="1">
        <v>77.790000000000006</v>
      </c>
      <c r="J60" s="12">
        <v>78.739999999999995</v>
      </c>
      <c r="K60" s="9">
        <v>63.19</v>
      </c>
      <c r="L60" s="9">
        <v>65.58</v>
      </c>
    </row>
    <row r="61" spans="1:12" ht="16.8" customHeight="1" x14ac:dyDescent="0.3">
      <c r="A61" s="75"/>
      <c r="B61" s="76"/>
      <c r="C61" s="12">
        <v>71.45</v>
      </c>
      <c r="D61" s="15">
        <v>80.010000000000005</v>
      </c>
      <c r="E61" s="15">
        <v>69.09</v>
      </c>
      <c r="F61" s="9">
        <v>91.44</v>
      </c>
      <c r="G61" s="15">
        <v>77.260000000000005</v>
      </c>
      <c r="H61" s="15">
        <v>74.98</v>
      </c>
      <c r="I61" s="1">
        <v>78.05</v>
      </c>
      <c r="J61" s="12">
        <v>78.84</v>
      </c>
      <c r="K61" s="9">
        <v>63.19</v>
      </c>
      <c r="L61" s="9">
        <v>65.430000000000007</v>
      </c>
    </row>
    <row r="62" spans="1:12" ht="16.8" customHeight="1" thickBot="1" x14ac:dyDescent="0.35">
      <c r="A62" s="77"/>
      <c r="B62" s="78"/>
      <c r="C62" s="13">
        <v>71.44</v>
      </c>
      <c r="D62" s="17">
        <v>79.89</v>
      </c>
      <c r="E62" s="17">
        <v>69.41</v>
      </c>
      <c r="F62" s="4">
        <v>91.42</v>
      </c>
      <c r="G62" s="17">
        <v>77.510000000000005</v>
      </c>
      <c r="H62" s="17">
        <v>74.73</v>
      </c>
      <c r="I62" s="7">
        <v>78.13</v>
      </c>
      <c r="J62" s="13">
        <v>78.83</v>
      </c>
      <c r="K62" s="4">
        <v>63.19</v>
      </c>
      <c r="L62" s="4">
        <v>65.69</v>
      </c>
    </row>
  </sheetData>
  <mergeCells count="27">
    <mergeCell ref="N3:R3"/>
    <mergeCell ref="N4:O4"/>
    <mergeCell ref="P4:R4"/>
    <mergeCell ref="N5:O5"/>
    <mergeCell ref="P5:R5"/>
    <mergeCell ref="A1:A2"/>
    <mergeCell ref="C1:F1"/>
    <mergeCell ref="G1:I1"/>
    <mergeCell ref="J1:K1"/>
    <mergeCell ref="A3:B12"/>
    <mergeCell ref="N6:O6"/>
    <mergeCell ref="P6:R6"/>
    <mergeCell ref="N7:O7"/>
    <mergeCell ref="P7:R7"/>
    <mergeCell ref="N8:O8"/>
    <mergeCell ref="P8:R8"/>
    <mergeCell ref="N9:O9"/>
    <mergeCell ref="P9:R9"/>
    <mergeCell ref="N10:O10"/>
    <mergeCell ref="P10:R10"/>
    <mergeCell ref="N11:O11"/>
    <mergeCell ref="P11:R11"/>
    <mergeCell ref="A13:B22"/>
    <mergeCell ref="A23:B32"/>
    <mergeCell ref="A33:B42"/>
    <mergeCell ref="A43:B52"/>
    <mergeCell ref="A53:B6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workbookViewId="0">
      <selection activeCell="C3" sqref="C3"/>
    </sheetView>
  </sheetViews>
  <sheetFormatPr defaultColWidth="9.109375" defaultRowHeight="14.4" x14ac:dyDescent="0.3"/>
  <cols>
    <col min="1" max="1" width="8" style="2" bestFit="1" customWidth="1"/>
    <col min="2" max="2" width="3" style="2" bestFit="1" customWidth="1"/>
    <col min="3" max="12" width="7.33203125" style="2" customWidth="1"/>
    <col min="13" max="16384" width="9.109375" style="2"/>
  </cols>
  <sheetData>
    <row r="1" spans="1:18" ht="17.399999999999999" customHeight="1" x14ac:dyDescent="0.3">
      <c r="A1" s="82" t="s">
        <v>4</v>
      </c>
      <c r="B1" s="3" t="s">
        <v>3</v>
      </c>
      <c r="C1" s="82">
        <f>Punkter!$A$2</f>
        <v>0.01</v>
      </c>
      <c r="D1" s="84"/>
      <c r="E1" s="84"/>
      <c r="F1" s="85"/>
      <c r="G1" s="82">
        <f>Punkter!$A$3</f>
        <v>0.08</v>
      </c>
      <c r="H1" s="84"/>
      <c r="I1" s="85"/>
      <c r="J1" s="82">
        <f>Punkter!$A$4</f>
        <v>0.34</v>
      </c>
      <c r="K1" s="85"/>
      <c r="L1" s="19">
        <f>Punkter!$A$5</f>
        <v>2</v>
      </c>
    </row>
    <row r="2" spans="1:18" ht="17.399999999999999" customHeight="1" thickBot="1" x14ac:dyDescent="0.35">
      <c r="A2" s="83"/>
      <c r="B2" s="4" t="s">
        <v>2</v>
      </c>
      <c r="C2" s="6">
        <f>Punkter!$A$2</f>
        <v>0.01</v>
      </c>
      <c r="D2" s="7">
        <f>Punkter!$A$3</f>
        <v>0.08</v>
      </c>
      <c r="E2" s="7">
        <f>Punkter!$A$4</f>
        <v>0.34</v>
      </c>
      <c r="F2" s="4">
        <f>Punkter!$A$5</f>
        <v>2</v>
      </c>
      <c r="G2" s="18">
        <f>Punkter!$A$3</f>
        <v>0.08</v>
      </c>
      <c r="H2" s="7">
        <f>Punkter!$A$4</f>
        <v>0.34</v>
      </c>
      <c r="I2" s="4">
        <f>Punkter!$A$5</f>
        <v>2</v>
      </c>
      <c r="J2" s="7">
        <f>Punkter!$A$4</f>
        <v>0.34</v>
      </c>
      <c r="K2" s="4">
        <f>Punkter!$A$5</f>
        <v>2</v>
      </c>
      <c r="L2" s="4">
        <f>Punkter!$A$5</f>
        <v>2</v>
      </c>
    </row>
    <row r="3" spans="1:18" ht="17.399999999999999" customHeight="1" x14ac:dyDescent="0.3">
      <c r="A3" s="73">
        <f>Punkter!$C$2</f>
        <v>1</v>
      </c>
      <c r="B3" s="74"/>
      <c r="C3" s="11">
        <v>54.4</v>
      </c>
      <c r="D3" s="14">
        <v>46.01</v>
      </c>
      <c r="E3" s="14">
        <v>38.64</v>
      </c>
      <c r="F3" s="3">
        <v>62.3</v>
      </c>
      <c r="G3" s="14">
        <v>38.5</v>
      </c>
      <c r="H3" s="14">
        <v>37.130000000000003</v>
      </c>
      <c r="I3" s="8">
        <v>53.35</v>
      </c>
      <c r="J3" s="11">
        <v>37.49</v>
      </c>
      <c r="K3" s="21">
        <v>54.28</v>
      </c>
      <c r="L3" s="19">
        <v>38.08</v>
      </c>
      <c r="N3" s="79" t="s">
        <v>6</v>
      </c>
      <c r="O3" s="79"/>
      <c r="P3" s="79"/>
      <c r="Q3" s="79"/>
      <c r="R3" s="79"/>
    </row>
    <row r="4" spans="1:18" ht="17.399999999999999" customHeight="1" x14ac:dyDescent="0.3">
      <c r="A4" s="75"/>
      <c r="B4" s="76"/>
      <c r="C4" s="12">
        <v>54.69</v>
      </c>
      <c r="D4" s="15">
        <v>46</v>
      </c>
      <c r="E4" s="15">
        <v>38.68</v>
      </c>
      <c r="F4" s="9">
        <v>62.31</v>
      </c>
      <c r="G4" s="15">
        <v>38.51</v>
      </c>
      <c r="H4" s="15">
        <v>37</v>
      </c>
      <c r="I4" s="1">
        <v>53.75</v>
      </c>
      <c r="J4" s="12">
        <v>37.450000000000003</v>
      </c>
      <c r="K4" s="9">
        <v>54.02</v>
      </c>
      <c r="L4" s="46">
        <v>37.85</v>
      </c>
      <c r="N4" s="79" t="s">
        <v>7</v>
      </c>
      <c r="O4" s="79"/>
      <c r="P4" s="79" t="s">
        <v>25</v>
      </c>
      <c r="Q4" s="79"/>
      <c r="R4" s="79"/>
    </row>
    <row r="5" spans="1:18" ht="17.399999999999999" customHeight="1" x14ac:dyDescent="0.3">
      <c r="A5" s="75"/>
      <c r="B5" s="76"/>
      <c r="C5" s="12">
        <v>54.66</v>
      </c>
      <c r="D5" s="15">
        <v>45.88</v>
      </c>
      <c r="E5" s="15">
        <v>38.590000000000003</v>
      </c>
      <c r="F5" s="10">
        <v>62.2</v>
      </c>
      <c r="G5" s="15">
        <v>38.520000000000003</v>
      </c>
      <c r="H5" s="15">
        <v>37.18</v>
      </c>
      <c r="I5" s="1">
        <v>53.96</v>
      </c>
      <c r="J5" s="12">
        <v>37.450000000000003</v>
      </c>
      <c r="K5" s="9">
        <v>53.9</v>
      </c>
      <c r="L5" s="46">
        <v>38.020000000000003</v>
      </c>
      <c r="N5" s="79" t="s">
        <v>8</v>
      </c>
      <c r="O5" s="79"/>
      <c r="P5" s="79" t="s">
        <v>25</v>
      </c>
      <c r="Q5" s="79"/>
      <c r="R5" s="79"/>
    </row>
    <row r="6" spans="1:18" ht="17.399999999999999" customHeight="1" x14ac:dyDescent="0.3">
      <c r="A6" s="75"/>
      <c r="B6" s="76"/>
      <c r="C6" s="12">
        <v>54.3</v>
      </c>
      <c r="D6" s="16">
        <v>45.97</v>
      </c>
      <c r="E6" s="15">
        <v>38.6</v>
      </c>
      <c r="F6" s="10">
        <v>61.97</v>
      </c>
      <c r="G6" s="15">
        <v>38.549999999999997</v>
      </c>
      <c r="H6" s="15">
        <v>36.979999999999997</v>
      </c>
      <c r="I6" s="1">
        <v>53.89</v>
      </c>
      <c r="J6" s="12">
        <v>37.44</v>
      </c>
      <c r="K6" s="9">
        <v>53.83</v>
      </c>
      <c r="L6" s="46">
        <v>37.97</v>
      </c>
      <c r="N6" s="79" t="s">
        <v>9</v>
      </c>
      <c r="O6" s="79"/>
      <c r="P6" s="79" t="s">
        <v>24</v>
      </c>
      <c r="Q6" s="79"/>
      <c r="R6" s="79"/>
    </row>
    <row r="7" spans="1:18" ht="17.399999999999999" customHeight="1" x14ac:dyDescent="0.3">
      <c r="A7" s="75"/>
      <c r="B7" s="76"/>
      <c r="C7" s="12">
        <v>54.48</v>
      </c>
      <c r="D7" s="15">
        <v>46.01</v>
      </c>
      <c r="E7" s="15">
        <v>38.619999999999997</v>
      </c>
      <c r="F7" s="9">
        <v>61.8</v>
      </c>
      <c r="G7" s="15">
        <v>38.770000000000003</v>
      </c>
      <c r="H7" s="15">
        <v>36.909999999999997</v>
      </c>
      <c r="I7" s="1">
        <v>53.88</v>
      </c>
      <c r="J7" s="12">
        <v>37.450000000000003</v>
      </c>
      <c r="K7" s="9">
        <v>54.01</v>
      </c>
      <c r="L7" s="46">
        <v>37.49</v>
      </c>
      <c r="N7" s="79" t="s">
        <v>10</v>
      </c>
      <c r="O7" s="79"/>
      <c r="P7" s="79" t="s">
        <v>23</v>
      </c>
      <c r="Q7" s="79"/>
      <c r="R7" s="79"/>
    </row>
    <row r="8" spans="1:18" ht="17.399999999999999" customHeight="1" x14ac:dyDescent="0.3">
      <c r="A8" s="75"/>
      <c r="B8" s="76"/>
      <c r="C8" s="12">
        <v>54.39</v>
      </c>
      <c r="D8" s="15">
        <v>45.93</v>
      </c>
      <c r="E8" s="15">
        <v>38.58</v>
      </c>
      <c r="F8" s="9">
        <v>61.8</v>
      </c>
      <c r="G8" s="15">
        <v>38.89</v>
      </c>
      <c r="H8" s="15">
        <v>37.03</v>
      </c>
      <c r="I8" s="1">
        <v>53.82</v>
      </c>
      <c r="J8" s="12">
        <v>37.44</v>
      </c>
      <c r="K8" s="9">
        <v>54.09</v>
      </c>
      <c r="L8" s="46">
        <v>37.479999999999997</v>
      </c>
      <c r="N8" s="79" t="s">
        <v>11</v>
      </c>
      <c r="O8" s="79"/>
      <c r="P8" s="81">
        <v>42667</v>
      </c>
      <c r="Q8" s="79"/>
      <c r="R8" s="79"/>
    </row>
    <row r="9" spans="1:18" ht="17.399999999999999" customHeight="1" x14ac:dyDescent="0.3">
      <c r="A9" s="75"/>
      <c r="B9" s="76"/>
      <c r="C9" s="12">
        <v>54.47</v>
      </c>
      <c r="D9" s="15">
        <v>45.99</v>
      </c>
      <c r="E9" s="15">
        <v>38.53</v>
      </c>
      <c r="F9" s="9">
        <v>61.45</v>
      </c>
      <c r="G9" s="15">
        <v>38.840000000000003</v>
      </c>
      <c r="H9" s="15">
        <v>36.92</v>
      </c>
      <c r="I9" s="1">
        <v>53.9</v>
      </c>
      <c r="J9" s="12">
        <v>37.369999999999997</v>
      </c>
      <c r="K9" s="9">
        <v>54.04</v>
      </c>
      <c r="L9" s="46">
        <v>37.46</v>
      </c>
      <c r="N9" s="79" t="s">
        <v>12</v>
      </c>
      <c r="O9" s="79"/>
      <c r="P9" s="80">
        <v>0.92222222222222217</v>
      </c>
      <c r="Q9" s="79"/>
      <c r="R9" s="79"/>
    </row>
    <row r="10" spans="1:18" ht="17.399999999999999" customHeight="1" x14ac:dyDescent="0.3">
      <c r="A10" s="75"/>
      <c r="B10" s="76"/>
      <c r="C10" s="12">
        <v>54.3</v>
      </c>
      <c r="D10" s="15">
        <v>45.94</v>
      </c>
      <c r="E10" s="15">
        <v>38.49</v>
      </c>
      <c r="F10" s="9">
        <v>61.49</v>
      </c>
      <c r="G10" s="15">
        <v>38.83</v>
      </c>
      <c r="H10" s="15">
        <v>37.14</v>
      </c>
      <c r="I10" s="1">
        <v>53.92</v>
      </c>
      <c r="J10" s="12">
        <v>37.43</v>
      </c>
      <c r="K10" s="9">
        <v>54.04</v>
      </c>
      <c r="L10" s="46">
        <v>37.46</v>
      </c>
      <c r="N10" s="79" t="s">
        <v>13</v>
      </c>
      <c r="O10" s="79"/>
      <c r="P10" s="80">
        <v>0.98402777777777783</v>
      </c>
      <c r="Q10" s="79"/>
      <c r="R10" s="79"/>
    </row>
    <row r="11" spans="1:18" ht="17.399999999999999" customHeight="1" x14ac:dyDescent="0.3">
      <c r="A11" s="75"/>
      <c r="B11" s="76"/>
      <c r="C11" s="12">
        <v>54.67</v>
      </c>
      <c r="D11" s="15">
        <v>46.05</v>
      </c>
      <c r="E11" s="15">
        <v>38.549999999999997</v>
      </c>
      <c r="F11" s="9">
        <v>61.71</v>
      </c>
      <c r="G11" s="15">
        <v>38.71</v>
      </c>
      <c r="H11" s="15">
        <v>37.049999999999997</v>
      </c>
      <c r="I11" s="1">
        <v>54.03</v>
      </c>
      <c r="J11" s="12">
        <v>37.43</v>
      </c>
      <c r="K11" s="9">
        <v>53.99</v>
      </c>
      <c r="L11" s="46">
        <v>37.47</v>
      </c>
      <c r="N11" s="79" t="s">
        <v>14</v>
      </c>
      <c r="O11" s="79"/>
      <c r="P11" s="79" t="s">
        <v>26</v>
      </c>
      <c r="Q11" s="79"/>
      <c r="R11" s="79"/>
    </row>
    <row r="12" spans="1:18" ht="17.399999999999999" customHeight="1" thickBot="1" x14ac:dyDescent="0.35">
      <c r="A12" s="75"/>
      <c r="B12" s="76"/>
      <c r="C12" s="13">
        <v>54.58</v>
      </c>
      <c r="D12" s="17">
        <v>46.01</v>
      </c>
      <c r="E12" s="17">
        <v>38.6</v>
      </c>
      <c r="F12" s="4">
        <v>62.07</v>
      </c>
      <c r="G12" s="17">
        <v>38.799999999999997</v>
      </c>
      <c r="H12" s="17">
        <v>37</v>
      </c>
      <c r="I12" s="7">
        <v>53.97</v>
      </c>
      <c r="J12" s="13">
        <v>37.31</v>
      </c>
      <c r="K12" s="4">
        <v>54.04</v>
      </c>
      <c r="L12" s="47">
        <v>37.380000000000003</v>
      </c>
    </row>
    <row r="13" spans="1:18" ht="16.8" customHeight="1" x14ac:dyDescent="0.3">
      <c r="A13" s="73">
        <f>Punkter!$C$3</f>
        <v>2</v>
      </c>
      <c r="B13" s="74"/>
      <c r="C13" s="12">
        <v>61.46</v>
      </c>
      <c r="D13" s="15">
        <v>55.55</v>
      </c>
      <c r="E13" s="15">
        <v>47.26</v>
      </c>
      <c r="F13" s="9">
        <v>51</v>
      </c>
      <c r="G13" s="15">
        <v>48.51</v>
      </c>
      <c r="H13" s="15">
        <v>41.05</v>
      </c>
      <c r="I13" s="1">
        <v>49.48</v>
      </c>
      <c r="J13" s="12">
        <v>45.29</v>
      </c>
      <c r="K13" s="9">
        <v>49.13</v>
      </c>
      <c r="L13" s="3">
        <v>42.59</v>
      </c>
    </row>
    <row r="14" spans="1:18" ht="16.8" customHeight="1" x14ac:dyDescent="0.3">
      <c r="A14" s="75"/>
      <c r="B14" s="76"/>
      <c r="C14" s="12">
        <v>61.63</v>
      </c>
      <c r="D14" s="15">
        <v>55.24</v>
      </c>
      <c r="E14" s="15">
        <v>47.23</v>
      </c>
      <c r="F14" s="9">
        <v>50.98</v>
      </c>
      <c r="G14" s="15">
        <v>48.39</v>
      </c>
      <c r="H14" s="15">
        <v>41.19</v>
      </c>
      <c r="I14" s="1">
        <v>49.7</v>
      </c>
      <c r="J14" s="12">
        <v>45.22</v>
      </c>
      <c r="K14" s="9">
        <v>49.19</v>
      </c>
      <c r="L14" s="9">
        <v>42.5</v>
      </c>
    </row>
    <row r="15" spans="1:18" ht="16.8" customHeight="1" x14ac:dyDescent="0.3">
      <c r="A15" s="75"/>
      <c r="B15" s="76"/>
      <c r="C15" s="12">
        <v>61.52</v>
      </c>
      <c r="D15" s="15">
        <v>55.27</v>
      </c>
      <c r="E15" s="15">
        <v>47.2</v>
      </c>
      <c r="F15" s="9">
        <v>51.28</v>
      </c>
      <c r="G15" s="15">
        <v>48.4</v>
      </c>
      <c r="H15" s="15">
        <v>41.16</v>
      </c>
      <c r="I15" s="1">
        <v>49.67</v>
      </c>
      <c r="J15" s="12">
        <v>45.25</v>
      </c>
      <c r="K15" s="9">
        <v>48.98</v>
      </c>
      <c r="L15" s="9">
        <v>42.45</v>
      </c>
    </row>
    <row r="16" spans="1:18" ht="16.8" customHeight="1" x14ac:dyDescent="0.3">
      <c r="A16" s="75"/>
      <c r="B16" s="76"/>
      <c r="C16" s="12">
        <v>61.86</v>
      </c>
      <c r="D16" s="15">
        <v>55.32</v>
      </c>
      <c r="E16" s="15">
        <v>47.16</v>
      </c>
      <c r="F16" s="9">
        <v>51.34</v>
      </c>
      <c r="G16" s="15">
        <v>48.46</v>
      </c>
      <c r="H16" s="15">
        <v>41.18</v>
      </c>
      <c r="I16" s="1">
        <v>49.68</v>
      </c>
      <c r="J16" s="12">
        <v>45.22</v>
      </c>
      <c r="K16" s="9">
        <v>49.09</v>
      </c>
      <c r="L16" s="9">
        <v>42.55</v>
      </c>
    </row>
    <row r="17" spans="1:14" ht="16.8" customHeight="1" x14ac:dyDescent="0.3">
      <c r="A17" s="75"/>
      <c r="B17" s="76"/>
      <c r="C17" s="12">
        <v>61.86</v>
      </c>
      <c r="D17" s="15">
        <v>55.34</v>
      </c>
      <c r="E17" s="15">
        <v>47.25</v>
      </c>
      <c r="F17" s="9">
        <v>51.36</v>
      </c>
      <c r="G17" s="15">
        <v>48.36</v>
      </c>
      <c r="H17" s="15">
        <v>41.15</v>
      </c>
      <c r="I17" s="1">
        <v>49.82</v>
      </c>
      <c r="J17" s="12">
        <v>45.18</v>
      </c>
      <c r="K17" s="9">
        <v>48.97</v>
      </c>
      <c r="L17" s="9">
        <v>42.47</v>
      </c>
    </row>
    <row r="18" spans="1:14" ht="16.8" customHeight="1" x14ac:dyDescent="0.3">
      <c r="A18" s="75"/>
      <c r="B18" s="76"/>
      <c r="C18" s="12">
        <v>61.54</v>
      </c>
      <c r="D18" s="15">
        <v>55.32</v>
      </c>
      <c r="E18" s="15">
        <v>47.1</v>
      </c>
      <c r="F18" s="9">
        <v>51.61</v>
      </c>
      <c r="G18" s="15">
        <v>48.38</v>
      </c>
      <c r="H18" s="15">
        <v>41.18</v>
      </c>
      <c r="I18" s="1">
        <v>49.74</v>
      </c>
      <c r="J18" s="12">
        <v>45.17</v>
      </c>
      <c r="K18" s="9">
        <v>49.19</v>
      </c>
      <c r="L18" s="9">
        <v>42.52</v>
      </c>
    </row>
    <row r="19" spans="1:14" ht="16.8" customHeight="1" x14ac:dyDescent="0.3">
      <c r="A19" s="75"/>
      <c r="B19" s="76"/>
      <c r="C19" s="12">
        <v>61.34</v>
      </c>
      <c r="D19" s="15">
        <v>55.31</v>
      </c>
      <c r="E19" s="15">
        <v>47.1</v>
      </c>
      <c r="F19" s="9">
        <v>51.76</v>
      </c>
      <c r="G19" s="15">
        <v>48.44</v>
      </c>
      <c r="H19" s="15">
        <v>41.16</v>
      </c>
      <c r="I19" s="1">
        <v>49.81</v>
      </c>
      <c r="J19" s="12">
        <v>45.18</v>
      </c>
      <c r="K19" s="9">
        <v>49.26</v>
      </c>
      <c r="L19" s="9">
        <v>42.61</v>
      </c>
    </row>
    <row r="20" spans="1:14" ht="16.8" customHeight="1" x14ac:dyDescent="0.3">
      <c r="A20" s="75"/>
      <c r="B20" s="76"/>
      <c r="C20" s="12">
        <v>61.18</v>
      </c>
      <c r="D20" s="15">
        <v>55.33</v>
      </c>
      <c r="E20" s="15">
        <v>47.13</v>
      </c>
      <c r="F20" s="9">
        <v>51.76</v>
      </c>
      <c r="G20" s="15">
        <v>48.4</v>
      </c>
      <c r="H20" s="15">
        <v>41.16</v>
      </c>
      <c r="I20" s="1">
        <v>49.75</v>
      </c>
      <c r="J20" s="12">
        <v>45.17</v>
      </c>
      <c r="K20" s="9">
        <v>49.14</v>
      </c>
      <c r="L20" s="9">
        <v>42.52</v>
      </c>
    </row>
    <row r="21" spans="1:14" ht="16.8" customHeight="1" x14ac:dyDescent="0.3">
      <c r="A21" s="75"/>
      <c r="B21" s="76"/>
      <c r="C21" s="12">
        <v>61.18</v>
      </c>
      <c r="D21" s="15">
        <v>55.33</v>
      </c>
      <c r="E21" s="15">
        <v>47.12</v>
      </c>
      <c r="F21" s="9">
        <v>51.7</v>
      </c>
      <c r="G21" s="15">
        <v>48.31</v>
      </c>
      <c r="H21" s="15">
        <v>41.2</v>
      </c>
      <c r="I21" s="1">
        <v>49.96</v>
      </c>
      <c r="J21" s="12">
        <v>45.22</v>
      </c>
      <c r="K21" s="9">
        <v>49.11</v>
      </c>
      <c r="L21" s="9">
        <v>42.62</v>
      </c>
    </row>
    <row r="22" spans="1:14" ht="16.8" customHeight="1" thickBot="1" x14ac:dyDescent="0.35">
      <c r="A22" s="75"/>
      <c r="B22" s="76"/>
      <c r="C22" s="12">
        <v>61.4</v>
      </c>
      <c r="D22" s="15">
        <v>55.37</v>
      </c>
      <c r="E22" s="15">
        <v>47.12</v>
      </c>
      <c r="F22" s="9">
        <v>51.93</v>
      </c>
      <c r="G22" s="15">
        <v>48.35</v>
      </c>
      <c r="H22" s="15">
        <v>41.17</v>
      </c>
      <c r="I22" s="1">
        <v>49.98</v>
      </c>
      <c r="J22" s="12">
        <v>45.17</v>
      </c>
      <c r="K22" s="9">
        <v>49.13</v>
      </c>
      <c r="L22" s="4">
        <v>42.47</v>
      </c>
    </row>
    <row r="23" spans="1:14" ht="16.8" customHeight="1" x14ac:dyDescent="0.3">
      <c r="A23" s="73">
        <f>Punkter!$C$4</f>
        <v>4</v>
      </c>
      <c r="B23" s="74"/>
      <c r="C23" s="11">
        <v>74.400000000000006</v>
      </c>
      <c r="D23" s="14">
        <v>67.95</v>
      </c>
      <c r="E23" s="14">
        <v>56.92</v>
      </c>
      <c r="F23" s="3">
        <v>50.61</v>
      </c>
      <c r="G23" s="14">
        <v>59.38</v>
      </c>
      <c r="H23" s="14">
        <v>52.15</v>
      </c>
      <c r="I23" s="8">
        <v>51.36</v>
      </c>
      <c r="J23" s="11">
        <v>44.99</v>
      </c>
      <c r="K23" s="21">
        <v>49.63</v>
      </c>
      <c r="L23" s="9">
        <v>49.04</v>
      </c>
    </row>
    <row r="24" spans="1:14" ht="16.8" customHeight="1" x14ac:dyDescent="0.3">
      <c r="A24" s="75"/>
      <c r="B24" s="76"/>
      <c r="C24" s="12">
        <v>73.94</v>
      </c>
      <c r="D24" s="15">
        <v>67.489999999999995</v>
      </c>
      <c r="E24" s="15">
        <v>56.89</v>
      </c>
      <c r="F24" s="9">
        <v>50.6</v>
      </c>
      <c r="G24" s="15">
        <v>59.51</v>
      </c>
      <c r="H24" s="15">
        <v>51.64</v>
      </c>
      <c r="I24" s="1">
        <v>51.49</v>
      </c>
      <c r="J24" s="12">
        <v>44.89</v>
      </c>
      <c r="K24" s="9">
        <v>49.64</v>
      </c>
      <c r="L24" s="9">
        <v>49.15</v>
      </c>
    </row>
    <row r="25" spans="1:14" ht="16.8" customHeight="1" x14ac:dyDescent="0.3">
      <c r="A25" s="75"/>
      <c r="B25" s="76"/>
      <c r="C25" s="12">
        <v>73.86</v>
      </c>
      <c r="D25" s="15">
        <v>67.25</v>
      </c>
      <c r="E25" s="15">
        <v>56.93</v>
      </c>
      <c r="F25" s="9">
        <v>50.66</v>
      </c>
      <c r="G25" s="15">
        <v>58.74</v>
      </c>
      <c r="H25" s="15">
        <v>51.69</v>
      </c>
      <c r="I25" s="1">
        <v>51.52</v>
      </c>
      <c r="J25" s="12">
        <v>45.05</v>
      </c>
      <c r="K25" s="9">
        <v>49.65</v>
      </c>
      <c r="L25" s="9">
        <v>49.24</v>
      </c>
    </row>
    <row r="26" spans="1:14" ht="16.8" customHeight="1" x14ac:dyDescent="0.3">
      <c r="A26" s="75"/>
      <c r="B26" s="76"/>
      <c r="C26" s="12">
        <v>73.790000000000006</v>
      </c>
      <c r="D26" s="15">
        <v>66.87</v>
      </c>
      <c r="E26" s="15">
        <v>56.85</v>
      </c>
      <c r="F26" s="9">
        <v>50.64</v>
      </c>
      <c r="G26" s="15">
        <v>58.77</v>
      </c>
      <c r="H26" s="15">
        <v>51.56</v>
      </c>
      <c r="I26" s="1">
        <v>51.45</v>
      </c>
      <c r="J26" s="12">
        <v>45.02</v>
      </c>
      <c r="K26" s="9">
        <v>49.64</v>
      </c>
      <c r="L26" s="9">
        <v>49.42</v>
      </c>
    </row>
    <row r="27" spans="1:14" ht="16.8" customHeight="1" x14ac:dyDescent="0.3">
      <c r="A27" s="75"/>
      <c r="B27" s="76"/>
      <c r="C27" s="12">
        <v>74.16</v>
      </c>
      <c r="D27" s="15">
        <v>66.91</v>
      </c>
      <c r="E27" s="15">
        <v>56.9</v>
      </c>
      <c r="F27" s="9">
        <v>50.64</v>
      </c>
      <c r="G27" s="15">
        <v>59.02</v>
      </c>
      <c r="H27" s="15">
        <v>51.72</v>
      </c>
      <c r="I27" s="1">
        <v>51.48</v>
      </c>
      <c r="J27" s="12">
        <v>44.99</v>
      </c>
      <c r="K27" s="9">
        <v>49.54</v>
      </c>
      <c r="L27" s="9">
        <v>49.08</v>
      </c>
      <c r="N27" s="2">
        <f>COUNT(C3:L623)</f>
        <v>600</v>
      </c>
    </row>
    <row r="28" spans="1:14" ht="16.8" customHeight="1" x14ac:dyDescent="0.3">
      <c r="A28" s="75"/>
      <c r="B28" s="76"/>
      <c r="C28" s="12">
        <v>74.31</v>
      </c>
      <c r="D28" s="15">
        <v>66.94</v>
      </c>
      <c r="E28" s="15">
        <v>56.92</v>
      </c>
      <c r="F28" s="9">
        <v>50.59</v>
      </c>
      <c r="G28" s="15">
        <v>58.81</v>
      </c>
      <c r="H28" s="15">
        <v>51.68</v>
      </c>
      <c r="I28" s="1">
        <v>51.47</v>
      </c>
      <c r="J28" s="12">
        <v>45.06</v>
      </c>
      <c r="K28" s="9">
        <v>49.52</v>
      </c>
      <c r="L28" s="9">
        <v>49.15</v>
      </c>
    </row>
    <row r="29" spans="1:14" ht="16.8" customHeight="1" x14ac:dyDescent="0.3">
      <c r="A29" s="75"/>
      <c r="B29" s="76"/>
      <c r="C29" s="12">
        <v>74.349999999999994</v>
      </c>
      <c r="D29" s="15">
        <v>66.95</v>
      </c>
      <c r="E29" s="15">
        <v>56.88</v>
      </c>
      <c r="F29" s="9">
        <v>50.58</v>
      </c>
      <c r="G29" s="15">
        <v>58.87</v>
      </c>
      <c r="H29" s="15">
        <v>51.66</v>
      </c>
      <c r="I29" s="1">
        <v>51.45</v>
      </c>
      <c r="J29" s="12">
        <v>45.02</v>
      </c>
      <c r="K29" s="9">
        <v>49.55</v>
      </c>
      <c r="L29" s="9">
        <v>49.1</v>
      </c>
    </row>
    <row r="30" spans="1:14" ht="16.8" customHeight="1" x14ac:dyDescent="0.3">
      <c r="A30" s="75"/>
      <c r="B30" s="76"/>
      <c r="C30" s="12">
        <v>74.209999999999994</v>
      </c>
      <c r="D30" s="15">
        <v>67.180000000000007</v>
      </c>
      <c r="E30" s="15">
        <v>56.85</v>
      </c>
      <c r="F30" s="9">
        <v>50.62</v>
      </c>
      <c r="G30" s="15">
        <v>58.89</v>
      </c>
      <c r="H30" s="15">
        <v>51.66</v>
      </c>
      <c r="I30" s="1">
        <v>51.66</v>
      </c>
      <c r="J30" s="12">
        <v>45.01</v>
      </c>
      <c r="K30" s="9">
        <v>49.61</v>
      </c>
      <c r="L30" s="9">
        <v>49.18</v>
      </c>
    </row>
    <row r="31" spans="1:14" ht="16.8" customHeight="1" x14ac:dyDescent="0.3">
      <c r="A31" s="75"/>
      <c r="B31" s="76"/>
      <c r="C31" s="12">
        <v>74.37</v>
      </c>
      <c r="D31" s="15">
        <v>67.05</v>
      </c>
      <c r="E31" s="15">
        <v>56.89</v>
      </c>
      <c r="F31" s="9">
        <v>50.67</v>
      </c>
      <c r="G31" s="15">
        <v>58.8</v>
      </c>
      <c r="H31" s="15">
        <v>51.72</v>
      </c>
      <c r="I31" s="1">
        <v>51.64</v>
      </c>
      <c r="J31" s="12">
        <v>45.03</v>
      </c>
      <c r="K31" s="9">
        <v>49.59</v>
      </c>
      <c r="L31" s="9">
        <v>49.19</v>
      </c>
    </row>
    <row r="32" spans="1:14" ht="16.8" customHeight="1" thickBot="1" x14ac:dyDescent="0.35">
      <c r="A32" s="75"/>
      <c r="B32" s="76"/>
      <c r="C32" s="13">
        <v>74.38</v>
      </c>
      <c r="D32" s="17">
        <v>67.03</v>
      </c>
      <c r="E32" s="17">
        <v>56.91</v>
      </c>
      <c r="F32" s="4">
        <v>50.62</v>
      </c>
      <c r="G32" s="17">
        <v>58.8</v>
      </c>
      <c r="H32" s="17">
        <v>51.65</v>
      </c>
      <c r="I32" s="7">
        <v>51.81</v>
      </c>
      <c r="J32" s="13">
        <v>45.02</v>
      </c>
      <c r="K32" s="4">
        <v>49.64</v>
      </c>
      <c r="L32" s="9">
        <v>49.23</v>
      </c>
    </row>
    <row r="33" spans="1:12" ht="16.8" customHeight="1" x14ac:dyDescent="0.3">
      <c r="A33" s="73">
        <f>Punkter!$C$5</f>
        <v>8</v>
      </c>
      <c r="B33" s="74"/>
      <c r="C33" s="12">
        <v>81.47</v>
      </c>
      <c r="D33" s="15">
        <v>74.17</v>
      </c>
      <c r="E33" s="15">
        <v>69.260000000000005</v>
      </c>
      <c r="F33" s="9">
        <v>57.56</v>
      </c>
      <c r="G33" s="15">
        <v>63.56</v>
      </c>
      <c r="H33" s="15">
        <v>62.16</v>
      </c>
      <c r="I33" s="1">
        <v>53.1</v>
      </c>
      <c r="J33" s="12">
        <v>53.48</v>
      </c>
      <c r="K33" s="9">
        <v>54.71</v>
      </c>
      <c r="L33" s="3">
        <v>53.41</v>
      </c>
    </row>
    <row r="34" spans="1:12" ht="16.8" customHeight="1" x14ac:dyDescent="0.3">
      <c r="A34" s="75"/>
      <c r="B34" s="76"/>
      <c r="C34" s="12">
        <v>81.75</v>
      </c>
      <c r="D34" s="15">
        <v>73.73</v>
      </c>
      <c r="E34" s="15">
        <v>69.31</v>
      </c>
      <c r="F34" s="9">
        <v>57.57</v>
      </c>
      <c r="G34" s="15">
        <v>63.95</v>
      </c>
      <c r="H34" s="15">
        <v>62.28</v>
      </c>
      <c r="I34" s="1">
        <v>53.3</v>
      </c>
      <c r="J34" s="12">
        <v>53.35</v>
      </c>
      <c r="K34" s="9">
        <v>54.7</v>
      </c>
      <c r="L34" s="9">
        <v>53.64</v>
      </c>
    </row>
    <row r="35" spans="1:12" ht="16.8" customHeight="1" x14ac:dyDescent="0.3">
      <c r="A35" s="75"/>
      <c r="B35" s="76"/>
      <c r="C35" s="12">
        <v>81.23</v>
      </c>
      <c r="D35" s="15">
        <v>74.17</v>
      </c>
      <c r="E35" s="15">
        <v>69.52</v>
      </c>
      <c r="F35" s="9">
        <v>57.85</v>
      </c>
      <c r="G35" s="15">
        <v>63.77</v>
      </c>
      <c r="H35" s="15">
        <v>62.19</v>
      </c>
      <c r="I35" s="1">
        <v>52.98</v>
      </c>
      <c r="J35" s="12">
        <v>53.53</v>
      </c>
      <c r="K35" s="9">
        <v>54.52</v>
      </c>
      <c r="L35" s="9">
        <v>53.54</v>
      </c>
    </row>
    <row r="36" spans="1:12" ht="16.8" customHeight="1" x14ac:dyDescent="0.3">
      <c r="A36" s="75"/>
      <c r="B36" s="76"/>
      <c r="C36" s="12">
        <v>81.510000000000005</v>
      </c>
      <c r="D36" s="15">
        <v>74.17</v>
      </c>
      <c r="E36" s="15">
        <v>69.61</v>
      </c>
      <c r="F36" s="9">
        <v>57.72</v>
      </c>
      <c r="G36" s="15">
        <v>63.56</v>
      </c>
      <c r="H36" s="15">
        <v>62.2</v>
      </c>
      <c r="I36" s="1">
        <v>52.83</v>
      </c>
      <c r="J36" s="12">
        <v>53.41</v>
      </c>
      <c r="K36" s="9">
        <v>54.42</v>
      </c>
      <c r="L36" s="9">
        <v>53.65</v>
      </c>
    </row>
    <row r="37" spans="1:12" ht="16.8" customHeight="1" x14ac:dyDescent="0.3">
      <c r="A37" s="75"/>
      <c r="B37" s="76"/>
      <c r="C37" s="12">
        <v>81.36</v>
      </c>
      <c r="D37" s="15">
        <v>74.010000000000005</v>
      </c>
      <c r="E37" s="15">
        <v>69.59</v>
      </c>
      <c r="F37" s="9">
        <v>57.76</v>
      </c>
      <c r="G37" s="15">
        <v>63.9</v>
      </c>
      <c r="H37" s="15">
        <v>62.03</v>
      </c>
      <c r="I37" s="1">
        <v>53.13</v>
      </c>
      <c r="J37" s="12">
        <v>53.45</v>
      </c>
      <c r="K37" s="9">
        <v>54.49</v>
      </c>
      <c r="L37" s="9">
        <v>53.68</v>
      </c>
    </row>
    <row r="38" spans="1:12" ht="16.8" customHeight="1" x14ac:dyDescent="0.3">
      <c r="A38" s="75"/>
      <c r="B38" s="76"/>
      <c r="C38" s="12">
        <v>81.260000000000005</v>
      </c>
      <c r="D38" s="15">
        <v>74.13</v>
      </c>
      <c r="E38" s="15">
        <v>69.680000000000007</v>
      </c>
      <c r="F38" s="9">
        <v>57.72</v>
      </c>
      <c r="G38" s="15">
        <v>63.96</v>
      </c>
      <c r="H38" s="15">
        <v>62.22</v>
      </c>
      <c r="I38" s="1">
        <v>52.99</v>
      </c>
      <c r="J38" s="12">
        <v>53.44</v>
      </c>
      <c r="K38" s="9">
        <v>54.5</v>
      </c>
      <c r="L38" s="9">
        <v>53.67</v>
      </c>
    </row>
    <row r="39" spans="1:12" ht="16.8" customHeight="1" x14ac:dyDescent="0.3">
      <c r="A39" s="75"/>
      <c r="B39" s="76"/>
      <c r="C39" s="12">
        <v>81.56</v>
      </c>
      <c r="D39" s="15">
        <v>74.02</v>
      </c>
      <c r="E39" s="15">
        <v>69.760000000000005</v>
      </c>
      <c r="F39" s="9">
        <v>57.8</v>
      </c>
      <c r="G39" s="15">
        <v>64.08</v>
      </c>
      <c r="H39" s="15">
        <v>62.18</v>
      </c>
      <c r="I39" s="1">
        <v>52.98</v>
      </c>
      <c r="J39" s="12">
        <v>53.32</v>
      </c>
      <c r="K39" s="9">
        <v>54.57</v>
      </c>
      <c r="L39" s="9">
        <v>53.74</v>
      </c>
    </row>
    <row r="40" spans="1:12" ht="16.8" customHeight="1" x14ac:dyDescent="0.3">
      <c r="A40" s="75"/>
      <c r="B40" s="76"/>
      <c r="C40" s="12">
        <v>81.569999999999993</v>
      </c>
      <c r="D40" s="15">
        <v>74.23</v>
      </c>
      <c r="E40" s="15">
        <v>69.709999999999994</v>
      </c>
      <c r="F40" s="9">
        <v>57.72</v>
      </c>
      <c r="G40" s="15">
        <v>64.040000000000006</v>
      </c>
      <c r="H40" s="15">
        <v>62.35</v>
      </c>
      <c r="I40" s="1">
        <v>52.95</v>
      </c>
      <c r="J40" s="12">
        <v>53.25</v>
      </c>
      <c r="K40" s="9">
        <v>54.48</v>
      </c>
      <c r="L40" s="9">
        <v>53.7</v>
      </c>
    </row>
    <row r="41" spans="1:12" ht="16.8" customHeight="1" x14ac:dyDescent="0.3">
      <c r="A41" s="75"/>
      <c r="B41" s="76"/>
      <c r="C41" s="12">
        <v>81.62</v>
      </c>
      <c r="D41" s="15">
        <v>74.22</v>
      </c>
      <c r="E41" s="15">
        <v>70.3</v>
      </c>
      <c r="F41" s="9">
        <v>57.79</v>
      </c>
      <c r="G41" s="15">
        <v>64.010000000000005</v>
      </c>
      <c r="H41" s="15">
        <v>62.27</v>
      </c>
      <c r="I41" s="1">
        <v>52.94</v>
      </c>
      <c r="J41" s="12">
        <v>53.23</v>
      </c>
      <c r="K41" s="9">
        <v>54.52</v>
      </c>
      <c r="L41" s="9">
        <v>53.65</v>
      </c>
    </row>
    <row r="42" spans="1:12" ht="16.8" customHeight="1" thickBot="1" x14ac:dyDescent="0.35">
      <c r="A42" s="75"/>
      <c r="B42" s="76"/>
      <c r="C42" s="12">
        <v>81.62</v>
      </c>
      <c r="D42" s="15">
        <v>74.12</v>
      </c>
      <c r="E42" s="15">
        <v>70.27</v>
      </c>
      <c r="F42" s="9">
        <v>57.62</v>
      </c>
      <c r="G42" s="15">
        <v>61.09</v>
      </c>
      <c r="H42" s="15">
        <v>62.37</v>
      </c>
      <c r="I42" s="1">
        <v>53.01</v>
      </c>
      <c r="J42" s="12">
        <v>53.18</v>
      </c>
      <c r="K42" s="9">
        <v>54.51</v>
      </c>
      <c r="L42" s="4">
        <v>53.7</v>
      </c>
    </row>
    <row r="43" spans="1:12" ht="16.8" customHeight="1" x14ac:dyDescent="0.3">
      <c r="A43" s="73">
        <f>Punkter!$C$6</f>
        <v>15</v>
      </c>
      <c r="B43" s="74"/>
      <c r="C43" s="11">
        <v>76.48</v>
      </c>
      <c r="D43" s="14">
        <v>87.33</v>
      </c>
      <c r="E43" s="14">
        <v>76.209999999999994</v>
      </c>
      <c r="F43" s="3">
        <v>69.180000000000007</v>
      </c>
      <c r="G43" s="14">
        <v>82.46</v>
      </c>
      <c r="H43" s="14">
        <v>70.150000000000006</v>
      </c>
      <c r="I43" s="8">
        <v>60.01</v>
      </c>
      <c r="J43" s="11">
        <v>64.849999999999994</v>
      </c>
      <c r="K43" s="21">
        <v>59.01</v>
      </c>
      <c r="L43" s="3">
        <v>56.96</v>
      </c>
    </row>
    <row r="44" spans="1:12" ht="16.8" customHeight="1" x14ac:dyDescent="0.3">
      <c r="A44" s="75"/>
      <c r="B44" s="76"/>
      <c r="C44" s="12">
        <v>76.42</v>
      </c>
      <c r="D44" s="15">
        <v>87.22</v>
      </c>
      <c r="E44" s="15">
        <v>76.27</v>
      </c>
      <c r="F44" s="9">
        <v>69.14</v>
      </c>
      <c r="G44" s="15">
        <v>82.36</v>
      </c>
      <c r="H44" s="15">
        <v>70.14</v>
      </c>
      <c r="I44" s="1">
        <v>60.3</v>
      </c>
      <c r="J44" s="12">
        <v>64.760000000000005</v>
      </c>
      <c r="K44" s="9">
        <v>59.04</v>
      </c>
      <c r="L44" s="9">
        <v>56.6</v>
      </c>
    </row>
    <row r="45" spans="1:12" ht="16.8" customHeight="1" x14ac:dyDescent="0.3">
      <c r="A45" s="75"/>
      <c r="B45" s="76"/>
      <c r="C45" s="12">
        <v>76.13</v>
      </c>
      <c r="D45" s="15">
        <v>87.4</v>
      </c>
      <c r="E45" s="15">
        <v>76.489999999999995</v>
      </c>
      <c r="F45" s="9">
        <v>69.150000000000006</v>
      </c>
      <c r="G45" s="15">
        <v>82.3</v>
      </c>
      <c r="H45" s="15">
        <v>70.12</v>
      </c>
      <c r="I45" s="1">
        <v>60.15</v>
      </c>
      <c r="J45" s="12">
        <v>64.819999999999993</v>
      </c>
      <c r="K45" s="9">
        <v>59.05</v>
      </c>
      <c r="L45" s="9">
        <v>56.58</v>
      </c>
    </row>
    <row r="46" spans="1:12" ht="16.8" customHeight="1" x14ac:dyDescent="0.3">
      <c r="A46" s="75"/>
      <c r="B46" s="76"/>
      <c r="C46" s="12">
        <v>76.260000000000005</v>
      </c>
      <c r="D46" s="15">
        <v>87.37</v>
      </c>
      <c r="E46" s="15">
        <v>76.540000000000006</v>
      </c>
      <c r="F46" s="9">
        <v>69.17</v>
      </c>
      <c r="G46" s="15">
        <v>82.2</v>
      </c>
      <c r="H46" s="15">
        <v>70.23</v>
      </c>
      <c r="I46" s="1">
        <v>60.15</v>
      </c>
      <c r="J46" s="12">
        <v>64.72</v>
      </c>
      <c r="K46" s="9">
        <v>59.02</v>
      </c>
      <c r="L46" s="9">
        <v>56.76</v>
      </c>
    </row>
    <row r="47" spans="1:12" ht="16.8" customHeight="1" x14ac:dyDescent="0.3">
      <c r="A47" s="75"/>
      <c r="B47" s="76"/>
      <c r="C47" s="12">
        <v>76.36</v>
      </c>
      <c r="D47" s="15">
        <v>87.42</v>
      </c>
      <c r="E47" s="15">
        <v>76.510000000000005</v>
      </c>
      <c r="F47" s="9">
        <v>69.3</v>
      </c>
      <c r="G47" s="15">
        <v>82.19</v>
      </c>
      <c r="H47" s="15">
        <v>69.989999999999995</v>
      </c>
      <c r="I47" s="1">
        <v>60.22</v>
      </c>
      <c r="J47" s="12">
        <v>64.8</v>
      </c>
      <c r="K47" s="9">
        <v>59.06</v>
      </c>
      <c r="L47" s="9">
        <v>56.75</v>
      </c>
    </row>
    <row r="48" spans="1:12" ht="16.8" customHeight="1" x14ac:dyDescent="0.3">
      <c r="A48" s="75"/>
      <c r="B48" s="76"/>
      <c r="C48" s="12">
        <v>76.37</v>
      </c>
      <c r="D48" s="15">
        <v>87.13</v>
      </c>
      <c r="E48" s="15">
        <v>76.47</v>
      </c>
      <c r="F48" s="9">
        <v>69.31</v>
      </c>
      <c r="G48" s="15">
        <v>82.23</v>
      </c>
      <c r="H48" s="15">
        <v>70.02</v>
      </c>
      <c r="I48" s="1">
        <v>60.26</v>
      </c>
      <c r="J48" s="12">
        <v>64.75</v>
      </c>
      <c r="K48" s="9">
        <v>59.14</v>
      </c>
      <c r="L48" s="9">
        <v>56.8</v>
      </c>
    </row>
    <row r="49" spans="1:12" ht="16.8" customHeight="1" x14ac:dyDescent="0.3">
      <c r="A49" s="75"/>
      <c r="B49" s="76"/>
      <c r="C49" s="12">
        <v>76.67</v>
      </c>
      <c r="D49" s="15">
        <v>87.31</v>
      </c>
      <c r="E49" s="15">
        <v>76.540000000000006</v>
      </c>
      <c r="F49" s="9">
        <v>69.3</v>
      </c>
      <c r="G49" s="15">
        <v>82.27</v>
      </c>
      <c r="H49" s="15">
        <v>70</v>
      </c>
      <c r="I49" s="1">
        <v>60.28</v>
      </c>
      <c r="J49" s="12">
        <v>64.73</v>
      </c>
      <c r="K49" s="9">
        <v>59.07</v>
      </c>
      <c r="L49" s="9">
        <v>56.55</v>
      </c>
    </row>
    <row r="50" spans="1:12" ht="16.8" customHeight="1" x14ac:dyDescent="0.3">
      <c r="A50" s="75"/>
      <c r="B50" s="76"/>
      <c r="C50" s="12">
        <v>76.81</v>
      </c>
      <c r="D50" s="15">
        <v>87.1</v>
      </c>
      <c r="E50" s="15">
        <v>76.62</v>
      </c>
      <c r="F50" s="9">
        <v>69.47</v>
      </c>
      <c r="G50" s="15">
        <v>82.36</v>
      </c>
      <c r="H50" s="15">
        <v>70.12</v>
      </c>
      <c r="I50" s="1">
        <v>60.44</v>
      </c>
      <c r="J50" s="12">
        <v>64.75</v>
      </c>
      <c r="K50" s="9">
        <v>58.96</v>
      </c>
      <c r="L50" s="9">
        <v>56.66</v>
      </c>
    </row>
    <row r="51" spans="1:12" ht="16.8" customHeight="1" x14ac:dyDescent="0.3">
      <c r="A51" s="75"/>
      <c r="B51" s="76"/>
      <c r="C51" s="12">
        <v>76.89</v>
      </c>
      <c r="D51" s="15">
        <v>87.24</v>
      </c>
      <c r="E51" s="15">
        <v>76.47</v>
      </c>
      <c r="F51" s="9">
        <v>69.540000000000006</v>
      </c>
      <c r="G51" s="15">
        <v>82.44</v>
      </c>
      <c r="H51" s="15">
        <v>70.2</v>
      </c>
      <c r="I51" s="1">
        <v>60.26</v>
      </c>
      <c r="J51" s="12">
        <v>64.7</v>
      </c>
      <c r="K51" s="9">
        <v>59.13</v>
      </c>
      <c r="L51" s="9">
        <v>56.56</v>
      </c>
    </row>
    <row r="52" spans="1:12" ht="16.8" customHeight="1" thickBot="1" x14ac:dyDescent="0.35">
      <c r="A52" s="75"/>
      <c r="B52" s="76"/>
      <c r="C52" s="13">
        <v>77.22</v>
      </c>
      <c r="D52" s="17">
        <v>87.4</v>
      </c>
      <c r="E52" s="17">
        <v>76.489999999999995</v>
      </c>
      <c r="F52" s="4">
        <v>69.489999999999995</v>
      </c>
      <c r="G52" s="17">
        <v>82.33</v>
      </c>
      <c r="H52" s="17">
        <v>70.05</v>
      </c>
      <c r="I52" s="7">
        <v>60.49</v>
      </c>
      <c r="J52" s="13">
        <v>64.64</v>
      </c>
      <c r="K52" s="4">
        <v>59.04</v>
      </c>
      <c r="L52" s="4">
        <v>56.84</v>
      </c>
    </row>
    <row r="53" spans="1:12" ht="16.8" customHeight="1" x14ac:dyDescent="0.3">
      <c r="A53" s="73">
        <f>Punkter!$C$7</f>
        <v>30</v>
      </c>
      <c r="B53" s="74"/>
      <c r="C53" s="12">
        <v>79.569999999999993</v>
      </c>
      <c r="D53" s="15">
        <v>77.89</v>
      </c>
      <c r="E53" s="15">
        <v>86.96</v>
      </c>
      <c r="F53" s="9">
        <v>78.25</v>
      </c>
      <c r="G53" s="15">
        <v>79.8</v>
      </c>
      <c r="H53" s="15">
        <v>81.58</v>
      </c>
      <c r="I53" s="1">
        <v>70.430000000000007</v>
      </c>
      <c r="J53" s="12">
        <v>71</v>
      </c>
      <c r="K53" s="9">
        <v>62.44</v>
      </c>
      <c r="L53" s="9">
        <v>64.47</v>
      </c>
    </row>
    <row r="54" spans="1:12" ht="16.8" customHeight="1" x14ac:dyDescent="0.3">
      <c r="A54" s="75"/>
      <c r="B54" s="76"/>
      <c r="C54" s="12">
        <v>79.55</v>
      </c>
      <c r="D54" s="15">
        <v>78.010000000000005</v>
      </c>
      <c r="E54" s="15">
        <v>86.6</v>
      </c>
      <c r="F54" s="9">
        <v>78.14</v>
      </c>
      <c r="G54" s="15">
        <v>79.260000000000005</v>
      </c>
      <c r="H54" s="15">
        <v>81.92</v>
      </c>
      <c r="I54" s="1">
        <v>70.319999999999993</v>
      </c>
      <c r="J54" s="12">
        <v>71.010000000000005</v>
      </c>
      <c r="K54" s="9">
        <v>62.4</v>
      </c>
      <c r="L54" s="9">
        <v>64.400000000000006</v>
      </c>
    </row>
    <row r="55" spans="1:12" ht="16.8" customHeight="1" x14ac:dyDescent="0.3">
      <c r="A55" s="75"/>
      <c r="B55" s="76"/>
      <c r="C55" s="12">
        <v>79.599999999999994</v>
      </c>
      <c r="D55" s="15">
        <v>77.8</v>
      </c>
      <c r="E55" s="15">
        <v>86.86</v>
      </c>
      <c r="F55" s="9">
        <v>78.92</v>
      </c>
      <c r="G55" s="15">
        <v>79.31</v>
      </c>
      <c r="H55" s="15">
        <v>81.92</v>
      </c>
      <c r="I55" s="1">
        <v>70.010000000000005</v>
      </c>
      <c r="J55" s="12">
        <v>71.06</v>
      </c>
      <c r="K55" s="9">
        <v>62.39</v>
      </c>
      <c r="L55" s="9">
        <v>64.5</v>
      </c>
    </row>
    <row r="56" spans="1:12" ht="16.8" customHeight="1" x14ac:dyDescent="0.3">
      <c r="A56" s="75"/>
      <c r="B56" s="76"/>
      <c r="C56" s="12">
        <v>79.510000000000005</v>
      </c>
      <c r="D56" s="15">
        <v>77.69</v>
      </c>
      <c r="E56" s="15">
        <v>86.83</v>
      </c>
      <c r="F56" s="9">
        <v>78.819999999999993</v>
      </c>
      <c r="G56" s="15">
        <v>79.36</v>
      </c>
      <c r="H56" s="15">
        <v>82.09</v>
      </c>
      <c r="I56" s="1">
        <v>70.209999999999994</v>
      </c>
      <c r="J56" s="12">
        <v>71.069999999999993</v>
      </c>
      <c r="K56" s="9">
        <v>62.32</v>
      </c>
      <c r="L56" s="9">
        <v>64.459999999999994</v>
      </c>
    </row>
    <row r="57" spans="1:12" ht="16.8" customHeight="1" x14ac:dyDescent="0.3">
      <c r="A57" s="75"/>
      <c r="B57" s="76"/>
      <c r="C57" s="12">
        <v>79.650000000000006</v>
      </c>
      <c r="D57" s="15">
        <v>77.7</v>
      </c>
      <c r="E57" s="15">
        <v>86.72</v>
      </c>
      <c r="F57" s="9">
        <v>78.94</v>
      </c>
      <c r="G57" s="15">
        <v>79.58</v>
      </c>
      <c r="H57" s="15">
        <v>82.35</v>
      </c>
      <c r="I57" s="1">
        <v>70.13</v>
      </c>
      <c r="J57" s="12">
        <v>71.17</v>
      </c>
      <c r="K57" s="9">
        <v>62.4</v>
      </c>
      <c r="L57" s="9">
        <v>64.36</v>
      </c>
    </row>
    <row r="58" spans="1:12" ht="16.8" customHeight="1" x14ac:dyDescent="0.3">
      <c r="A58" s="75"/>
      <c r="B58" s="76"/>
      <c r="C58" s="12">
        <v>79.599999999999994</v>
      </c>
      <c r="D58" s="15">
        <v>77.77</v>
      </c>
      <c r="E58" s="15">
        <v>86.6</v>
      </c>
      <c r="F58" s="9">
        <v>78.89</v>
      </c>
      <c r="G58" s="15">
        <v>79.48</v>
      </c>
      <c r="H58" s="15">
        <v>82.17</v>
      </c>
      <c r="I58" s="1">
        <v>70.08</v>
      </c>
      <c r="J58" s="12">
        <v>71.14</v>
      </c>
      <c r="K58" s="9">
        <v>62.62</v>
      </c>
      <c r="L58" s="9">
        <v>64.48</v>
      </c>
    </row>
    <row r="59" spans="1:12" ht="16.8" customHeight="1" x14ac:dyDescent="0.3">
      <c r="A59" s="75"/>
      <c r="B59" s="76"/>
      <c r="C59" s="12">
        <v>79.709999999999994</v>
      </c>
      <c r="D59" s="15">
        <v>77.59</v>
      </c>
      <c r="E59" s="15">
        <v>86.69</v>
      </c>
      <c r="F59" s="9">
        <v>78.78</v>
      </c>
      <c r="G59" s="15">
        <v>79.39</v>
      </c>
      <c r="H59" s="15">
        <v>82.42</v>
      </c>
      <c r="I59" s="1">
        <v>70.010000000000005</v>
      </c>
      <c r="J59" s="12">
        <v>71.099999999999994</v>
      </c>
      <c r="K59" s="9">
        <v>62.21</v>
      </c>
      <c r="L59" s="9">
        <v>64.48</v>
      </c>
    </row>
    <row r="60" spans="1:12" ht="16.8" customHeight="1" x14ac:dyDescent="0.3">
      <c r="A60" s="75"/>
      <c r="B60" s="76"/>
      <c r="C60" s="12">
        <v>79.72</v>
      </c>
      <c r="D60" s="15">
        <v>77.78</v>
      </c>
      <c r="E60" s="15">
        <v>87.06</v>
      </c>
      <c r="F60" s="9">
        <v>78.63</v>
      </c>
      <c r="G60" s="15">
        <v>79.55</v>
      </c>
      <c r="H60" s="15">
        <v>82.83</v>
      </c>
      <c r="I60" s="1">
        <v>69.92</v>
      </c>
      <c r="J60" s="12">
        <v>71</v>
      </c>
      <c r="K60" s="9">
        <v>62.25</v>
      </c>
      <c r="L60" s="9">
        <v>64.430000000000007</v>
      </c>
    </row>
    <row r="61" spans="1:12" ht="16.8" customHeight="1" x14ac:dyDescent="0.3">
      <c r="A61" s="75"/>
      <c r="B61" s="76"/>
      <c r="C61" s="12">
        <v>79.72</v>
      </c>
      <c r="D61" s="15">
        <v>77.739999999999995</v>
      </c>
      <c r="E61" s="15">
        <v>87.31</v>
      </c>
      <c r="F61" s="9">
        <v>78.56</v>
      </c>
      <c r="G61" s="15">
        <v>79.349999999999994</v>
      </c>
      <c r="H61" s="15">
        <v>82.74</v>
      </c>
      <c r="I61" s="1">
        <v>69.88</v>
      </c>
      <c r="J61" s="12">
        <v>71.010000000000005</v>
      </c>
      <c r="K61" s="9">
        <v>62.18</v>
      </c>
      <c r="L61" s="9">
        <v>64.42</v>
      </c>
    </row>
    <row r="62" spans="1:12" ht="16.8" customHeight="1" thickBot="1" x14ac:dyDescent="0.35">
      <c r="A62" s="77"/>
      <c r="B62" s="78"/>
      <c r="C62" s="13">
        <v>79.7</v>
      </c>
      <c r="D62" s="17">
        <v>77.849999999999994</v>
      </c>
      <c r="E62" s="17">
        <v>86.89</v>
      </c>
      <c r="F62" s="4">
        <v>78.430000000000007</v>
      </c>
      <c r="G62" s="17">
        <v>79.52</v>
      </c>
      <c r="H62" s="17">
        <v>83.13</v>
      </c>
      <c r="I62" s="7">
        <v>69.88</v>
      </c>
      <c r="J62" s="13">
        <v>71.040000000000006</v>
      </c>
      <c r="K62" s="4">
        <v>62.22</v>
      </c>
      <c r="L62" s="4">
        <v>64.400000000000006</v>
      </c>
    </row>
  </sheetData>
  <mergeCells count="27">
    <mergeCell ref="N9:O9"/>
    <mergeCell ref="N10:O10"/>
    <mergeCell ref="N11:O11"/>
    <mergeCell ref="N3:R3"/>
    <mergeCell ref="P4:R4"/>
    <mergeCell ref="P5:R5"/>
    <mergeCell ref="P7:R7"/>
    <mergeCell ref="P6:R6"/>
    <mergeCell ref="P8:R8"/>
    <mergeCell ref="P9:R9"/>
    <mergeCell ref="P10:R10"/>
    <mergeCell ref="P11:R11"/>
    <mergeCell ref="N4:O4"/>
    <mergeCell ref="N5:O5"/>
    <mergeCell ref="N6:O6"/>
    <mergeCell ref="N7:O7"/>
    <mergeCell ref="A33:B42"/>
    <mergeCell ref="A43:B52"/>
    <mergeCell ref="A53:B62"/>
    <mergeCell ref="A3:B12"/>
    <mergeCell ref="A13:B22"/>
    <mergeCell ref="A23:B32"/>
    <mergeCell ref="N8:O8"/>
    <mergeCell ref="C1:F1"/>
    <mergeCell ref="A1:A2"/>
    <mergeCell ref="G1:I1"/>
    <mergeCell ref="J1:K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7"/>
  <sheetViews>
    <sheetView topLeftCell="A42" zoomScaleNormal="100" workbookViewId="0">
      <selection activeCell="C91" sqref="C91:L96"/>
    </sheetView>
  </sheetViews>
  <sheetFormatPr defaultRowHeight="14.4" x14ac:dyDescent="0.3"/>
  <cols>
    <col min="3" max="4" width="12.21875" bestFit="1" customWidth="1"/>
    <col min="15" max="15" width="10.33203125" bestFit="1" customWidth="1"/>
    <col min="17" max="17" width="12.21875" bestFit="1" customWidth="1"/>
  </cols>
  <sheetData>
    <row r="1" spans="1:19" x14ac:dyDescent="0.3">
      <c r="A1" s="82" t="s">
        <v>5</v>
      </c>
      <c r="B1" s="5" t="s">
        <v>2</v>
      </c>
      <c r="C1" s="82">
        <f>Punkter!$A$2</f>
        <v>0.01</v>
      </c>
      <c r="D1" s="84"/>
      <c r="E1" s="84"/>
      <c r="F1" s="85"/>
      <c r="G1" s="82">
        <f>Punkter!$A$3</f>
        <v>0.08</v>
      </c>
      <c r="H1" s="84"/>
      <c r="I1" s="85"/>
      <c r="J1" s="82">
        <f>Punkter!$A$4</f>
        <v>0.34</v>
      </c>
      <c r="K1" s="85"/>
      <c r="L1" s="19">
        <f>Punkter!$A$5</f>
        <v>2</v>
      </c>
      <c r="N1" t="str">
        <f>Meas1!$N4</f>
        <v>TX</v>
      </c>
      <c r="O1" t="str">
        <f ca="1">INDIRECT("'"&amp;$A$1&amp;"'!P4")</f>
        <v>patch 2.5</v>
      </c>
    </row>
    <row r="2" spans="1:19" ht="15" thickBot="1" x14ac:dyDescent="0.35">
      <c r="A2" s="88"/>
      <c r="B2" s="9" t="s">
        <v>3</v>
      </c>
      <c r="C2" s="22">
        <f>Punkter!$A$2</f>
        <v>0.01</v>
      </c>
      <c r="D2" s="1">
        <f>Punkter!$A$3</f>
        <v>0.08</v>
      </c>
      <c r="E2" s="1">
        <f>Punkter!$A$4</f>
        <v>0.34</v>
      </c>
      <c r="F2" s="9">
        <f>Punkter!$A$5</f>
        <v>2</v>
      </c>
      <c r="G2" s="22">
        <f>Punkter!$A$3</f>
        <v>0.08</v>
      </c>
      <c r="H2" s="1">
        <f>Punkter!$A$4</f>
        <v>0.34</v>
      </c>
      <c r="I2" s="9">
        <f>Punkter!$A$5</f>
        <v>2</v>
      </c>
      <c r="J2" s="1">
        <f>Punkter!$A$4</f>
        <v>0.34</v>
      </c>
      <c r="K2" s="9">
        <f>Punkter!$A$5</f>
        <v>2</v>
      </c>
      <c r="L2" s="9">
        <f>Punkter!$A$5</f>
        <v>2</v>
      </c>
      <c r="N2" t="str">
        <f>Meas1!$N5</f>
        <v>RX</v>
      </c>
      <c r="O2" t="str">
        <f ca="1">INDIRECT("'"&amp;$A$1&amp;"'!P5")</f>
        <v>patch 2.5</v>
      </c>
      <c r="Q2" s="60"/>
    </row>
    <row r="3" spans="1:19" x14ac:dyDescent="0.3">
      <c r="A3" s="86">
        <f>Punkter!$C$2</f>
        <v>1</v>
      </c>
      <c r="B3" s="87"/>
      <c r="C3" s="62">
        <f ca="1">SUM(INDIRECT("'"&amp;$A1&amp;"'!C$3"):INDIRECT("'"&amp;$A1&amp;"'!C$12"))/10</f>
        <v>54.494000000000007</v>
      </c>
      <c r="D3" s="63">
        <f ca="1">SUM(INDIRECT("'"&amp;$A1&amp;"'!D$3"):INDIRECT("'"&amp;$A1&amp;"'!D$12"))/10</f>
        <v>45.978999999999999</v>
      </c>
      <c r="E3" s="63">
        <f ca="1">SUM(INDIRECT("'"&amp;$A1&amp;"'!E$3"):INDIRECT("'"&amp;$A1&amp;"'!E$12"))/10</f>
        <v>38.588000000000008</v>
      </c>
      <c r="F3" s="63">
        <f ca="1">SUM(INDIRECT("'"&amp;$A1&amp;"'!F$3"):INDIRECT("'"&amp;$A1&amp;"'!F$12"))/10</f>
        <v>61.910000000000004</v>
      </c>
      <c r="G3" s="63">
        <f ca="1">SUM(INDIRECT("'"&amp;$A1&amp;"'!G$3"):INDIRECT("'"&amp;$A1&amp;"'!G$12"))/10</f>
        <v>38.692</v>
      </c>
      <c r="H3" s="63">
        <f ca="1">SUM(INDIRECT("'"&amp;$A1&amp;"'!H$3"):INDIRECT("'"&amp;$A1&amp;"'!H$12"))/10</f>
        <v>37.033999999999999</v>
      </c>
      <c r="I3" s="63">
        <f ca="1">SUM(INDIRECT("'"&amp;$A1&amp;"'!I$3"):INDIRECT("'"&amp;$A1&amp;"'!I$12"))/10</f>
        <v>53.847000000000001</v>
      </c>
      <c r="J3" s="63">
        <f ca="1">SUM(INDIRECT("'"&amp;$A1&amp;"'!J$3"):INDIRECT("'"&amp;$A1&amp;"'!J$12"))/10</f>
        <v>37.426000000000002</v>
      </c>
      <c r="K3" s="63">
        <f ca="1">SUM(INDIRECT("'"&amp;$A1&amp;"'!K$3"):INDIRECT("'"&amp;$A1&amp;"'!K$12"))/10</f>
        <v>54.024000000000001</v>
      </c>
      <c r="L3" s="64">
        <f ca="1">SUM(INDIRECT("'"&amp;$A1&amp;"'!L$3"):INDIRECT("'"&amp;$A1&amp;"'!L$12"))/10</f>
        <v>37.665999999999997</v>
      </c>
      <c r="N3" t="str">
        <f>Meas1!$N6</f>
        <v>Polar</v>
      </c>
      <c r="O3" t="str">
        <f ca="1">INDIRECT("'"&amp;$A$1&amp;"'!P6")</f>
        <v>vertikal</v>
      </c>
    </row>
    <row r="4" spans="1:19" x14ac:dyDescent="0.3">
      <c r="A4" s="89">
        <f>Punkter!$C$3</f>
        <v>2</v>
      </c>
      <c r="B4" s="90"/>
      <c r="C4" s="65">
        <f ca="1">SUM(INDIRECT("'"&amp;$A1&amp;"'!C$13"):INDIRECT("'"&amp;$A1&amp;"'!C$22"))/10</f>
        <v>61.497</v>
      </c>
      <c r="D4" s="61">
        <f ca="1">SUM(INDIRECT("'"&amp;$A1&amp;"'!D$13"):INDIRECT("'"&amp;$A1&amp;"'!D$22"))/10</f>
        <v>55.338000000000001</v>
      </c>
      <c r="E4" s="61">
        <f ca="1">SUM(INDIRECT("'"&amp;$A1&amp;"'!E$13"):INDIRECT("'"&amp;$A1&amp;"'!E$22"))/10</f>
        <v>47.167000000000002</v>
      </c>
      <c r="F4" s="61">
        <f ca="1">SUM(INDIRECT("'"&amp;$A1&amp;"'!F$13"):INDIRECT("'"&amp;$A1&amp;"'!F$22"))/10</f>
        <v>51.471999999999994</v>
      </c>
      <c r="G4" s="61">
        <f ca="1">SUM(INDIRECT("'"&amp;$A1&amp;"'!G$13"):INDIRECT("'"&amp;$A1&amp;"'!G$22"))/10</f>
        <v>48.4</v>
      </c>
      <c r="H4" s="61">
        <f ca="1">SUM(INDIRECT("'"&amp;$A1&amp;"'!H$13"):INDIRECT("'"&amp;$A1&amp;"'!H$22"))/10</f>
        <v>41.160000000000004</v>
      </c>
      <c r="I4" s="61">
        <f ca="1">SUM(INDIRECT("'"&amp;$A1&amp;"'!I$13"):INDIRECT("'"&amp;$A1&amp;"'!I$22"))/10</f>
        <v>49.759</v>
      </c>
      <c r="J4" s="61">
        <f ca="1">SUM(INDIRECT("'"&amp;$A1&amp;"'!J$13"):INDIRECT("'"&amp;$A1&amp;"'!J$22"))/10</f>
        <v>45.207000000000001</v>
      </c>
      <c r="K4" s="61">
        <f ca="1">SUM(INDIRECT("'"&amp;$A1&amp;"'!K$13"):INDIRECT("'"&amp;$A1&amp;"'!K$22"))/10</f>
        <v>49.118999999999993</v>
      </c>
      <c r="L4" s="66">
        <f ca="1">SUM(INDIRECT("'"&amp;$A1&amp;"'!L$13"):INDIRECT("'"&amp;$A1&amp;"'!L$22"))/10</f>
        <v>42.529999999999994</v>
      </c>
      <c r="N4" t="str">
        <f>Meas1!$N7</f>
        <v>Frekvens</v>
      </c>
      <c r="O4" t="str">
        <f ca="1">INDIRECT("'"&amp;$A$1&amp;"'!P7")</f>
        <v>2.58 GHz</v>
      </c>
      <c r="Q4">
        <v>5</v>
      </c>
    </row>
    <row r="5" spans="1:19" x14ac:dyDescent="0.3">
      <c r="A5" s="89">
        <f>Punkter!$C$4</f>
        <v>4</v>
      </c>
      <c r="B5" s="90"/>
      <c r="C5" s="65">
        <f ca="1">SUM(INDIRECT("'"&amp;A1&amp;"'!C$23"):INDIRECT("'"&amp;A1&amp;"'!C$32"))/10</f>
        <v>74.176999999999992</v>
      </c>
      <c r="D5" s="61">
        <f ca="1">SUM(INDIRECT("'"&amp;$A1&amp;"'!D$23"):INDIRECT("'"&amp;$A1&amp;"'!D$32"))/10</f>
        <v>67.161999999999992</v>
      </c>
      <c r="E5" s="61">
        <f ca="1">SUM(INDIRECT("'"&amp;$A1&amp;"'!E$23"):INDIRECT("'"&amp;$A1&amp;"'!E$32"))/10</f>
        <v>56.894000000000005</v>
      </c>
      <c r="F5" s="61">
        <f ca="1">SUM(INDIRECT("'"&amp;$A1&amp;"'!F$23"):INDIRECT("'"&amp;$A1&amp;"'!F$32"))/10</f>
        <v>50.623000000000005</v>
      </c>
      <c r="G5" s="61">
        <f ca="1">SUM(INDIRECT("'"&amp;$A1&amp;"'!G$23"):INDIRECT("'"&amp;$A1&amp;"'!G$32"))/10</f>
        <v>58.958999999999989</v>
      </c>
      <c r="H5" s="61">
        <f ca="1">SUM(INDIRECT("'"&amp;$A1&amp;"'!H$23"):INDIRECT("'"&amp;$A1&amp;"'!H$32"))/10</f>
        <v>51.713000000000001</v>
      </c>
      <c r="I5" s="61">
        <f ca="1">SUM(INDIRECT("'"&amp;$A1&amp;"'!I$23"):INDIRECT("'"&amp;$A1&amp;"'!I$32"))/10</f>
        <v>51.532999999999994</v>
      </c>
      <c r="J5" s="61">
        <f ca="1">SUM(INDIRECT("'"&amp;$A1&amp;"'!J$23"):INDIRECT("'"&amp;$A1&amp;"'!J$32"))/10</f>
        <v>45.007999999999996</v>
      </c>
      <c r="K5" s="61">
        <f ca="1">SUM(INDIRECT("'"&amp;$A1&amp;"'!K$23"):INDIRECT("'"&amp;$A1&amp;"'!K$32"))/10</f>
        <v>49.600999999999999</v>
      </c>
      <c r="L5" s="66">
        <f ca="1">SUM(INDIRECT("'"&amp;$A1&amp;"'!L$23"):INDIRECT("'"&amp;$A1&amp;"'!L$32"))/10</f>
        <v>49.178000000000004</v>
      </c>
      <c r="N5" t="str">
        <f>Meas1!$N8</f>
        <v>Date</v>
      </c>
      <c r="O5" s="71">
        <f ca="1">INDIRECT("'"&amp;$A$1&amp;"'!P8")</f>
        <v>42667</v>
      </c>
      <c r="Q5">
        <f>COLUMN()</f>
        <v>17</v>
      </c>
    </row>
    <row r="6" spans="1:19" x14ac:dyDescent="0.3">
      <c r="A6" s="89">
        <f>Punkter!$C$5</f>
        <v>8</v>
      </c>
      <c r="B6" s="90"/>
      <c r="C6" s="65">
        <f ca="1">SUM(INDIRECT("'"&amp;$A1&amp;"'!C$33"):INDIRECT("'"&amp;$A1&amp;"'!C$42"))/10</f>
        <v>81.495000000000005</v>
      </c>
      <c r="D6" s="61">
        <f ca="1">SUM(INDIRECT("'"&amp;$A1&amp;"'!D$33"):INDIRECT("'"&amp;$A1&amp;"'!D$42"))/10</f>
        <v>74.097000000000008</v>
      </c>
      <c r="E6" s="61">
        <f ca="1">SUM(INDIRECT("'"&amp;$A1&amp;"'!E$33"):INDIRECT("'"&amp;$A1&amp;"'!E$42"))/10</f>
        <v>69.700999999999993</v>
      </c>
      <c r="F6" s="61">
        <f ca="1">SUM(INDIRECT("'"&amp;$A1&amp;"'!F$33"):INDIRECT("'"&amp;$A1&amp;"'!F$42"))/10</f>
        <v>57.710999999999991</v>
      </c>
      <c r="G6" s="61">
        <f ca="1">SUM(INDIRECT("'"&amp;$A1&amp;"'!G$33"):INDIRECT("'"&amp;$A1&amp;"'!G$42"))/10</f>
        <v>63.592000000000006</v>
      </c>
      <c r="H6" s="61">
        <f ca="1">SUM(INDIRECT("'"&amp;$A1&amp;"'!H$33"):INDIRECT("'"&amp;$A1&amp;"'!H$42"))/10</f>
        <v>62.225000000000009</v>
      </c>
      <c r="I6" s="61">
        <f ca="1">SUM(INDIRECT("'"&amp;$A1&amp;"'!I$33"):INDIRECT("'"&amp;$A1&amp;"'!I$42"))/10</f>
        <v>53.021000000000001</v>
      </c>
      <c r="J6" s="61">
        <f ca="1">SUM(INDIRECT("'"&amp;$A1&amp;"'!J$33"):INDIRECT("'"&amp;$A1&amp;"'!J$42"))/10</f>
        <v>53.363999999999997</v>
      </c>
      <c r="K6" s="61">
        <f ca="1">SUM(INDIRECT("'"&amp;$A1&amp;"'!K$33"):INDIRECT("'"&amp;$A1&amp;"'!K$42"))/10</f>
        <v>54.542000000000009</v>
      </c>
      <c r="L6" s="66">
        <f ca="1">SUM(INDIRECT("'"&amp;$A1&amp;"'!L$33"):INDIRECT("'"&amp;$A1&amp;"'!L$42"))/10</f>
        <v>53.637999999999998</v>
      </c>
      <c r="N6" t="str">
        <f>Meas1!$N9</f>
        <v>Start time</v>
      </c>
      <c r="O6" s="70">
        <f ca="1">INDIRECT("'"&amp;$A$1&amp;"'!P9")</f>
        <v>0.92222222222222217</v>
      </c>
    </row>
    <row r="7" spans="1:19" x14ac:dyDescent="0.3">
      <c r="A7" s="89">
        <f>Punkter!$C$6</f>
        <v>15</v>
      </c>
      <c r="B7" s="90"/>
      <c r="C7" s="65">
        <f ca="1">SUM(INDIRECT("'"&amp;$A1&amp;"'!C$43"):INDIRECT("'"&amp;$A1&amp;"'!C$52"))/10</f>
        <v>76.561000000000007</v>
      </c>
      <c r="D7" s="61">
        <f ca="1">SUM(INDIRECT("'"&amp;$A1&amp;"'!D$43"):INDIRECT("'"&amp;$A1&amp;"'!D$52"))/10</f>
        <v>87.292000000000002</v>
      </c>
      <c r="E7" s="61">
        <f ca="1">SUM(INDIRECT("'"&amp;$A1&amp;"'!E$43"):INDIRECT("'"&amp;$A1&amp;"'!E$52"))/10</f>
        <v>76.460999999999999</v>
      </c>
      <c r="F7" s="61">
        <f ca="1">SUM(INDIRECT("'"&amp;$A1&amp;"'!F$43"):INDIRECT("'"&amp;$A1&amp;"'!F$52"))/10</f>
        <v>69.304999999999993</v>
      </c>
      <c r="G7" s="61">
        <f ca="1">SUM(INDIRECT("'"&amp;$A1&amp;"'!G$43"):INDIRECT("'"&amp;$A1&amp;"'!G$52"))/10</f>
        <v>82.313999999999993</v>
      </c>
      <c r="H7" s="61">
        <f ca="1">SUM(INDIRECT("'"&amp;$A1&amp;"'!H$43"):INDIRECT("'"&amp;$A1&amp;"'!H$52"))/10</f>
        <v>70.102000000000004</v>
      </c>
      <c r="I7" s="61">
        <f ca="1">SUM(INDIRECT("'"&amp;$A1&amp;"'!I$43"):INDIRECT("'"&amp;$A1&amp;"'!I$52"))/10</f>
        <v>60.256000000000007</v>
      </c>
      <c r="J7" s="61">
        <f ca="1">SUM(INDIRECT("'"&amp;$A1&amp;"'!J$43"):INDIRECT("'"&amp;$A1&amp;"'!J$52"))/10</f>
        <v>64.75200000000001</v>
      </c>
      <c r="K7" s="61">
        <f ca="1">SUM(INDIRECT("'"&amp;$A1&amp;"'!K$43"):INDIRECT("'"&amp;$A1&amp;"'!K$52"))/10</f>
        <v>59.052</v>
      </c>
      <c r="L7" s="66">
        <f ca="1">SUM(INDIRECT("'"&amp;$A1&amp;"'!L$43"):INDIRECT("'"&amp;$A1&amp;"'!L$52"))/10</f>
        <v>56.705999999999996</v>
      </c>
      <c r="N7" t="str">
        <f>Meas1!$N10</f>
        <v>End time</v>
      </c>
      <c r="O7" s="70">
        <f ca="1">INDIRECT("'"&amp;$A$1&amp;"'!P10")</f>
        <v>0.98402777777777783</v>
      </c>
      <c r="Q7">
        <f ca="1">C3</f>
        <v>54.494000000000007</v>
      </c>
    </row>
    <row r="8" spans="1:19" ht="15" thickBot="1" x14ac:dyDescent="0.35">
      <c r="A8" s="91">
        <f>Punkter!$C$7</f>
        <v>30</v>
      </c>
      <c r="B8" s="92"/>
      <c r="C8" s="67">
        <f ca="1">SUM(INDIRECT("'"&amp;$A1&amp;"'!C$53"):INDIRECT("'"&amp;$A1&amp;"'!C$62"))/10</f>
        <v>79.63300000000001</v>
      </c>
      <c r="D8" s="68">
        <f ca="1">SUM(INDIRECT("'"&amp;$A1&amp;"'!D$53"):INDIRECT("'"&amp;$A1&amp;"'!D$62"))/10</f>
        <v>77.781999999999996</v>
      </c>
      <c r="E8" s="68">
        <f ca="1">SUM(INDIRECT("'"&amp;$A1&amp;"'!E$53"):INDIRECT("'"&amp;$A1&amp;"'!E$62"))/10</f>
        <v>86.85199999999999</v>
      </c>
      <c r="F8" s="68">
        <f ca="1">SUM(INDIRECT("'"&amp;$A1&amp;"'!F$53"):INDIRECT("'"&amp;$A1&amp;"'!F$62"))/10</f>
        <v>78.63600000000001</v>
      </c>
      <c r="G8" s="68">
        <f ca="1">SUM(INDIRECT("'"&amp;$A1&amp;"'!G$53"):INDIRECT("'"&amp;$A1&amp;"'!G$62"))/10</f>
        <v>79.460000000000008</v>
      </c>
      <c r="H8" s="68">
        <f ca="1">SUM(INDIRECT("'"&amp;$A1&amp;"'!H$53"):INDIRECT("'"&amp;$A1&amp;"'!H$62"))/10</f>
        <v>82.315000000000012</v>
      </c>
      <c r="I8" s="68">
        <f ca="1">SUM(INDIRECT("'"&amp;$A1&amp;"'!I$53"):INDIRECT("'"&amp;$A1&amp;"'!I$62"))/10</f>
        <v>70.086999999999989</v>
      </c>
      <c r="J8" s="68">
        <f ca="1">SUM(INDIRECT("'"&amp;$A1&amp;"'!J$53"):INDIRECT("'"&amp;$A1&amp;"'!J$62"))/10</f>
        <v>71.059999999999988</v>
      </c>
      <c r="K8" s="68">
        <f ca="1">SUM(INDIRECT("'"&amp;$A1&amp;"'!K$53"):INDIRECT("'"&amp;$A1&amp;"'!K$62"))/10</f>
        <v>62.342999999999996</v>
      </c>
      <c r="L8" s="69">
        <f ca="1">SUM(INDIRECT("'"&amp;$A1&amp;"'!L$53"):INDIRECT("'"&amp;$A1&amp;"'!L$62"))/10</f>
        <v>64.44</v>
      </c>
      <c r="N8" t="str">
        <f>Meas1!$N11</f>
        <v>Place</v>
      </c>
      <c r="O8" t="str">
        <f ca="1">INDIRECT("'"&amp;$A$1&amp;"'!P11")</f>
        <v>Serritslev hal</v>
      </c>
    </row>
    <row r="11" spans="1:19" ht="15" thickBot="1" x14ac:dyDescent="0.35">
      <c r="Q11" t="e">
        <f ca="1">INDIRECT(C3:D3S12)</f>
        <v>#NAME?</v>
      </c>
      <c r="S11" t="s">
        <v>80</v>
      </c>
    </row>
    <row r="12" spans="1:19" x14ac:dyDescent="0.3">
      <c r="A12" s="82" t="s">
        <v>71</v>
      </c>
      <c r="B12" s="44" t="s">
        <v>2</v>
      </c>
      <c r="C12" s="82">
        <f>Punkter!$A$2</f>
        <v>0.01</v>
      </c>
      <c r="D12" s="84"/>
      <c r="E12" s="84"/>
      <c r="F12" s="85"/>
      <c r="G12" s="82">
        <f>Punkter!$A$3</f>
        <v>0.08</v>
      </c>
      <c r="H12" s="84"/>
      <c r="I12" s="85"/>
      <c r="J12" s="82">
        <f>Punkter!$A$4</f>
        <v>0.34</v>
      </c>
      <c r="K12" s="85"/>
      <c r="L12" s="19">
        <f>Punkter!$A$5</f>
        <v>2</v>
      </c>
      <c r="N12" t="str">
        <f>Meas1!N4</f>
        <v>TX</v>
      </c>
      <c r="O12" t="str">
        <f>Meas2!P4</f>
        <v>patch 2.5</v>
      </c>
      <c r="Q12" t="str">
        <f>CHAR(COLUMN()+64)</f>
        <v>Q</v>
      </c>
      <c r="S12">
        <v>4</v>
      </c>
    </row>
    <row r="13" spans="1:19" ht="15" thickBot="1" x14ac:dyDescent="0.35">
      <c r="A13" s="88"/>
      <c r="B13" s="9" t="s">
        <v>3</v>
      </c>
      <c r="C13" s="22">
        <f>Punkter!$A$2</f>
        <v>0.01</v>
      </c>
      <c r="D13" s="1">
        <f>Punkter!$A$3</f>
        <v>0.08</v>
      </c>
      <c r="E13" s="1">
        <f>Punkter!$A$4</f>
        <v>0.34</v>
      </c>
      <c r="F13" s="9">
        <f>Punkter!$A$5</f>
        <v>2</v>
      </c>
      <c r="G13" s="22">
        <f>Punkter!$A$3</f>
        <v>0.08</v>
      </c>
      <c r="H13" s="1">
        <f>Punkter!$A$4</f>
        <v>0.34</v>
      </c>
      <c r="I13" s="9">
        <f>Punkter!$A$5</f>
        <v>2</v>
      </c>
      <c r="J13" s="1">
        <f>Punkter!$A$4</f>
        <v>0.34</v>
      </c>
      <c r="K13" s="9">
        <f>Punkter!$A$5</f>
        <v>2</v>
      </c>
      <c r="L13" s="9">
        <f>Punkter!$A$5</f>
        <v>2</v>
      </c>
      <c r="N13" t="str">
        <f>Meas1!N5</f>
        <v>RX</v>
      </c>
      <c r="O13" t="str">
        <f>Meas2!P5</f>
        <v>patch 2.5</v>
      </c>
      <c r="Q13" t="e">
        <f ca="1">INDIRECT(S11&amp;C2)</f>
        <v>#REF!</v>
      </c>
    </row>
    <row r="14" spans="1:19" x14ac:dyDescent="0.3">
      <c r="A14" s="86">
        <f>Punkter!$C$2</f>
        <v>1</v>
      </c>
      <c r="B14" s="93"/>
      <c r="C14" s="62">
        <f ca="1">SUM(INDIRECT("'"&amp;$A12&amp;"'!C$3"):INDIRECT("'"&amp;$A12&amp;"'!C$12"))/10</f>
        <v>51.348000000000013</v>
      </c>
      <c r="D14" s="63">
        <f ca="1">SUM(INDIRECT("'"&amp;$A12&amp;"'!D$3"):INDIRECT("'"&amp;$A12&amp;"'!D$12"))/10</f>
        <v>45.1</v>
      </c>
      <c r="E14" s="63">
        <f ca="1">SUM(INDIRECT("'"&amp;$A12&amp;"'!E$3"):INDIRECT("'"&amp;$A12&amp;"'!E$12"))/10</f>
        <v>36.915999999999997</v>
      </c>
      <c r="F14" s="63">
        <f ca="1">SUM(INDIRECT("'"&amp;$A12&amp;"'!F$3"):INDIRECT("'"&amp;$A12&amp;"'!F$12"))/10</f>
        <v>60.289000000000001</v>
      </c>
      <c r="G14" s="63">
        <f ca="1">SUM(INDIRECT("'"&amp;$A12&amp;"'!G$3"):INDIRECT("'"&amp;$A12&amp;"'!G$12"))/10</f>
        <v>37.555999999999997</v>
      </c>
      <c r="H14" s="63">
        <f ca="1">SUM(INDIRECT("'"&amp;$A12&amp;"'!H$3"):INDIRECT("'"&amp;$A12&amp;"'!H$12"))/10</f>
        <v>33.538000000000004</v>
      </c>
      <c r="I14" s="63">
        <f ca="1">SUM(INDIRECT("'"&amp;$A12&amp;"'!I$3"):INDIRECT("'"&amp;$A12&amp;"'!I$12"))/10</f>
        <v>60.400999999999996</v>
      </c>
      <c r="J14" s="63">
        <f ca="1">SUM(INDIRECT("'"&amp;$A12&amp;"'!J$3"):INDIRECT("'"&amp;$A12&amp;"'!J$12"))/10</f>
        <v>36.707999999999991</v>
      </c>
      <c r="K14" s="63">
        <f ca="1">SUM(INDIRECT("'"&amp;$A12&amp;"'!K$3"):INDIRECT("'"&amp;$A12&amp;"'!K$12"))/10</f>
        <v>58.817999999999998</v>
      </c>
      <c r="L14" s="64">
        <f ca="1">SUM(INDIRECT("'"&amp;$A12&amp;"'!L$3"):INDIRECT("'"&amp;$A12&amp;"'!L$12"))/10</f>
        <v>38.314</v>
      </c>
      <c r="N14" t="str">
        <f>Meas1!N6</f>
        <v>Polar</v>
      </c>
      <c r="O14" t="str">
        <f>Meas2!P6</f>
        <v>horisontal</v>
      </c>
    </row>
    <row r="15" spans="1:19" x14ac:dyDescent="0.3">
      <c r="A15" s="89">
        <f>Punkter!$C$3</f>
        <v>2</v>
      </c>
      <c r="B15" s="94"/>
      <c r="C15" s="65">
        <f ca="1">SUM(INDIRECT("'"&amp;$A12&amp;"'!C$13"):INDIRECT("'"&amp;$A12&amp;"'!C$22"))/10</f>
        <v>63.960999999999991</v>
      </c>
      <c r="D15" s="61">
        <f ca="1">SUM(INDIRECT("'"&amp;$A12&amp;"'!D$13"):INDIRECT("'"&amp;$A12&amp;"'!D$22"))/10</f>
        <v>59.063000000000002</v>
      </c>
      <c r="E15" s="61">
        <f ca="1">SUM(INDIRECT("'"&amp;$A12&amp;"'!E$13"):INDIRECT("'"&amp;$A12&amp;"'!E$22"))/10</f>
        <v>47.073999999999998</v>
      </c>
      <c r="F15" s="61">
        <f ca="1">SUM(INDIRECT("'"&amp;$A12&amp;"'!F$13"):INDIRECT("'"&amp;$A12&amp;"'!F$22"))/10</f>
        <v>50.828000000000003</v>
      </c>
      <c r="G15" s="61">
        <f ca="1">SUM(INDIRECT("'"&amp;$A12&amp;"'!G$13"):INDIRECT("'"&amp;$A12&amp;"'!G$22"))/10</f>
        <v>47.779999999999994</v>
      </c>
      <c r="H15" s="61">
        <f ca="1">SUM(INDIRECT("'"&amp;$A12&amp;"'!H$13"):INDIRECT("'"&amp;$A12&amp;"'!H$22"))/10</f>
        <v>40.338999999999999</v>
      </c>
      <c r="I15" s="61">
        <f ca="1">SUM(INDIRECT("'"&amp;$A12&amp;"'!I$13"):INDIRECT("'"&amp;$A12&amp;"'!I$22"))/10</f>
        <v>52.619000000000007</v>
      </c>
      <c r="J15" s="61">
        <f ca="1">SUM(INDIRECT("'"&amp;$A12&amp;"'!J$13"):INDIRECT("'"&amp;$A12&amp;"'!J$22"))/10</f>
        <v>49.751999999999995</v>
      </c>
      <c r="K15" s="61">
        <f ca="1">SUM(INDIRECT("'"&amp;$A12&amp;"'!K$13"):INDIRECT("'"&amp;$A12&amp;"'!K$22"))/10</f>
        <v>55.215999999999994</v>
      </c>
      <c r="L15" s="66">
        <f ca="1">SUM(INDIRECT("'"&amp;$A12&amp;"'!L$13"):INDIRECT("'"&amp;$A12&amp;"'!L$22"))/10</f>
        <v>44.016999999999996</v>
      </c>
      <c r="N15" t="str">
        <f>Meas1!N7</f>
        <v>Frekvens</v>
      </c>
      <c r="O15" t="str">
        <f>Meas2!P7</f>
        <v>2.58 GHz</v>
      </c>
    </row>
    <row r="16" spans="1:19" x14ac:dyDescent="0.3">
      <c r="A16" s="89">
        <f>Punkter!$C$4</f>
        <v>4</v>
      </c>
      <c r="B16" s="94"/>
      <c r="C16" s="65">
        <f ca="1">SUM(INDIRECT("'"&amp;A12&amp;"'!C$23"):INDIRECT("'"&amp;A12&amp;"'!C$32"))/10</f>
        <v>75.85799999999999</v>
      </c>
      <c r="D16" s="61">
        <f ca="1">SUM(INDIRECT("'"&amp;$A12&amp;"'!D$23"):INDIRECT("'"&amp;$A12&amp;"'!D$32"))/10</f>
        <v>69.051999999999992</v>
      </c>
      <c r="E16" s="61">
        <f ca="1">SUM(INDIRECT("'"&amp;$A12&amp;"'!E$23"):INDIRECT("'"&amp;$A12&amp;"'!E$32"))/10</f>
        <v>59.784000000000006</v>
      </c>
      <c r="F16" s="61">
        <f ca="1">SUM(INDIRECT("'"&amp;$A12&amp;"'!F$23"):INDIRECT("'"&amp;$A12&amp;"'!F$32"))/10</f>
        <v>49.06</v>
      </c>
      <c r="G16" s="61">
        <f ca="1">SUM(INDIRECT("'"&amp;$A12&amp;"'!G$23"):INDIRECT("'"&amp;$A12&amp;"'!G$32"))/10</f>
        <v>59.188000000000002</v>
      </c>
      <c r="H16" s="61">
        <f ca="1">SUM(INDIRECT("'"&amp;$A12&amp;"'!H$23"):INDIRECT("'"&amp;$A12&amp;"'!H$32"))/10</f>
        <v>51.533000000000001</v>
      </c>
      <c r="I16" s="61">
        <f ca="1">SUM(INDIRECT("'"&amp;$A12&amp;"'!I$23"):INDIRECT("'"&amp;$A12&amp;"'!I$32"))/10</f>
        <v>53.525999999999996</v>
      </c>
      <c r="J16" s="61">
        <f ca="1">SUM(INDIRECT("'"&amp;$A12&amp;"'!J$23"):INDIRECT("'"&amp;$A12&amp;"'!J$32"))/10</f>
        <v>44.821999999999996</v>
      </c>
      <c r="K16" s="61">
        <f ca="1">SUM(INDIRECT("'"&amp;$A12&amp;"'!K$23"):INDIRECT("'"&amp;$A12&amp;"'!K$32"))/10</f>
        <v>49.944999999999993</v>
      </c>
      <c r="L16" s="66">
        <f ca="1">SUM(INDIRECT("'"&amp;$A12&amp;"'!L$23"):INDIRECT("'"&amp;$A12&amp;"'!L$32"))/10</f>
        <v>49.571000000000012</v>
      </c>
      <c r="N16" t="str">
        <f>Meas1!N8</f>
        <v>Date</v>
      </c>
      <c r="O16" s="71">
        <f>Meas2!P8</f>
        <v>42667</v>
      </c>
    </row>
    <row r="17" spans="1:15" x14ac:dyDescent="0.3">
      <c r="A17" s="89">
        <f>Punkter!$C$5</f>
        <v>8</v>
      </c>
      <c r="B17" s="94"/>
      <c r="C17" s="65">
        <f ca="1">SUM(INDIRECT("'"&amp;$A12&amp;"'!C$33"):INDIRECT("'"&amp;$A12&amp;"'!C$42"))/10</f>
        <v>77.614000000000004</v>
      </c>
      <c r="D17" s="61">
        <f ca="1">SUM(INDIRECT("'"&amp;$A12&amp;"'!D$33"):INDIRECT("'"&amp;$A12&amp;"'!D$42"))/10</f>
        <v>75.831999999999994</v>
      </c>
      <c r="E17" s="61">
        <f ca="1">SUM(INDIRECT("'"&amp;$A12&amp;"'!E$33"):INDIRECT("'"&amp;$A12&amp;"'!E$42"))/10</f>
        <v>73.001000000000019</v>
      </c>
      <c r="F17" s="61">
        <f ca="1">SUM(INDIRECT("'"&amp;$A12&amp;"'!F$33"):INDIRECT("'"&amp;$A12&amp;"'!F$42"))/10</f>
        <v>57.507999999999996</v>
      </c>
      <c r="G17" s="61">
        <f ca="1">SUM(INDIRECT("'"&amp;$A12&amp;"'!G$33"):INDIRECT("'"&amp;$A12&amp;"'!G$42"))/10</f>
        <v>70.055000000000007</v>
      </c>
      <c r="H17" s="61">
        <f ca="1">SUM(INDIRECT("'"&amp;$A12&amp;"'!H$33"):INDIRECT("'"&amp;$A12&amp;"'!H$42"))/10</f>
        <v>61.972000000000001</v>
      </c>
      <c r="I17" s="61">
        <f ca="1">SUM(INDIRECT("'"&amp;$A12&amp;"'!I$33"):INDIRECT("'"&amp;$A12&amp;"'!I$42"))/10</f>
        <v>50.989999999999995</v>
      </c>
      <c r="J17" s="61">
        <f ca="1">SUM(INDIRECT("'"&amp;$A12&amp;"'!J$33"):INDIRECT("'"&amp;$A12&amp;"'!J$42"))/10</f>
        <v>53.311999999999998</v>
      </c>
      <c r="K17" s="61">
        <f ca="1">SUM(INDIRECT("'"&amp;$A12&amp;"'!K$33"):INDIRECT("'"&amp;$A12&amp;"'!K$42"))/10</f>
        <v>55.293999999999997</v>
      </c>
      <c r="L17" s="66">
        <f ca="1">SUM(INDIRECT("'"&amp;$A12&amp;"'!L$33"):INDIRECT("'"&amp;$A12&amp;"'!L$42"))/10</f>
        <v>59.311999999999998</v>
      </c>
      <c r="N17" t="str">
        <f>Meas1!N9</f>
        <v>Start time</v>
      </c>
      <c r="O17" s="70">
        <f>Meas2!P9</f>
        <v>0.98819444444444438</v>
      </c>
    </row>
    <row r="18" spans="1:15" x14ac:dyDescent="0.3">
      <c r="A18" s="89">
        <f>Punkter!$C$6</f>
        <v>15</v>
      </c>
      <c r="B18" s="94"/>
      <c r="C18" s="65">
        <f ca="1">SUM(INDIRECT("'"&amp;$A12&amp;"'!C$43"):INDIRECT("'"&amp;$A12&amp;"'!C$52"))/10</f>
        <v>70.739000000000004</v>
      </c>
      <c r="D18" s="61">
        <f ca="1">SUM(INDIRECT("'"&amp;$A12&amp;"'!D$43"):INDIRECT("'"&amp;$A12&amp;"'!D$52"))/10</f>
        <v>68.792999999999978</v>
      </c>
      <c r="E18" s="61">
        <f ca="1">SUM(INDIRECT("'"&amp;$A12&amp;"'!E$43"):INDIRECT("'"&amp;$A12&amp;"'!E$52"))/10</f>
        <v>85.333000000000013</v>
      </c>
      <c r="F18" s="61">
        <f ca="1">SUM(INDIRECT("'"&amp;$A12&amp;"'!F$43"):INDIRECT("'"&amp;$A12&amp;"'!F$52"))/10</f>
        <v>65.650000000000006</v>
      </c>
      <c r="G18" s="61">
        <f ca="1">SUM(INDIRECT("'"&amp;$A12&amp;"'!G$43"):INDIRECT("'"&amp;$A12&amp;"'!G$52"))/10</f>
        <v>70.453000000000003</v>
      </c>
      <c r="H18" s="61">
        <f ca="1">SUM(INDIRECT("'"&amp;$A12&amp;"'!H$43"):INDIRECT("'"&amp;$A12&amp;"'!H$52"))/10</f>
        <v>72.959999999999994</v>
      </c>
      <c r="I18" s="61">
        <f ca="1">SUM(INDIRECT("'"&amp;$A12&amp;"'!I$43"):INDIRECT("'"&amp;$A12&amp;"'!I$52"))/10</f>
        <v>59.262999999999998</v>
      </c>
      <c r="J18" s="61">
        <f ca="1">SUM(INDIRECT("'"&amp;$A12&amp;"'!J$43"):INDIRECT("'"&amp;$A12&amp;"'!J$52"))/10</f>
        <v>66.400000000000006</v>
      </c>
      <c r="K18" s="61">
        <f ca="1">SUM(INDIRECT("'"&amp;$A12&amp;"'!K$43"):INDIRECT("'"&amp;$A12&amp;"'!K$52"))/10</f>
        <v>59.690999999999988</v>
      </c>
      <c r="L18" s="66">
        <f ca="1">SUM(INDIRECT("'"&amp;$A12&amp;"'!L$43"):INDIRECT("'"&amp;$A12&amp;"'!L$52"))/10</f>
        <v>55.726999999999997</v>
      </c>
      <c r="N18" t="str">
        <f>Meas1!N10</f>
        <v>End time</v>
      </c>
      <c r="O18" s="70">
        <f>Meas2!P10</f>
        <v>3.888888888888889E-2</v>
      </c>
    </row>
    <row r="19" spans="1:15" ht="15" thickBot="1" x14ac:dyDescent="0.35">
      <c r="A19" s="91">
        <f>Punkter!$C$7</f>
        <v>30</v>
      </c>
      <c r="B19" s="95"/>
      <c r="C19" s="67">
        <f ca="1">SUM(INDIRECT("'"&amp;$A12&amp;"'!C$53"):INDIRECT("'"&amp;$A12&amp;"'!C$62"))/10</f>
        <v>71.475999999999999</v>
      </c>
      <c r="D19" s="68">
        <f ca="1">SUM(INDIRECT("'"&amp;$A12&amp;"'!D$53"):INDIRECT("'"&amp;$A12&amp;"'!D$62"))/10</f>
        <v>79.920999999999992</v>
      </c>
      <c r="E19" s="68">
        <f ca="1">SUM(INDIRECT("'"&amp;$A12&amp;"'!E$53"):INDIRECT("'"&amp;$A12&amp;"'!E$62"))/10</f>
        <v>69.209999999999994</v>
      </c>
      <c r="F19" s="68">
        <f ca="1">SUM(INDIRECT("'"&amp;$A12&amp;"'!F$53"):INDIRECT("'"&amp;$A12&amp;"'!F$62"))/10</f>
        <v>90.81</v>
      </c>
      <c r="G19" s="68">
        <f ca="1">SUM(INDIRECT("'"&amp;$A12&amp;"'!G$53"):INDIRECT("'"&amp;$A12&amp;"'!G$62"))/10</f>
        <v>77.347999999999999</v>
      </c>
      <c r="H19" s="68">
        <f ca="1">SUM(INDIRECT("'"&amp;$A12&amp;"'!H$53"):INDIRECT("'"&amp;$A12&amp;"'!H$62"))/10</f>
        <v>74.802000000000007</v>
      </c>
      <c r="I19" s="68">
        <f ca="1">SUM(INDIRECT("'"&amp;$A12&amp;"'!I$53"):INDIRECT("'"&amp;$A12&amp;"'!I$62"))/10</f>
        <v>77.459999999999994</v>
      </c>
      <c r="J19" s="68">
        <f ca="1">SUM(INDIRECT("'"&amp;$A12&amp;"'!J$53"):INDIRECT("'"&amp;$A12&amp;"'!J$62"))/10</f>
        <v>78.615000000000009</v>
      </c>
      <c r="K19" s="68">
        <f ca="1">SUM(INDIRECT("'"&amp;$A12&amp;"'!K$53"):INDIRECT("'"&amp;$A12&amp;"'!K$62"))/10</f>
        <v>63.225000000000001</v>
      </c>
      <c r="L19" s="69">
        <f ca="1">SUM(INDIRECT("'"&amp;$A12&amp;"'!L$53"):INDIRECT("'"&amp;$A12&amp;"'!L$62"))/10</f>
        <v>65.234000000000009</v>
      </c>
      <c r="N19" t="str">
        <f>Meas1!N11</f>
        <v>Place</v>
      </c>
      <c r="O19" t="str">
        <f>Meas2!P11</f>
        <v>Serritslev hal</v>
      </c>
    </row>
    <row r="22" spans="1:15" ht="15" thickBot="1" x14ac:dyDescent="0.35"/>
    <row r="23" spans="1:15" x14ac:dyDescent="0.3">
      <c r="A23" s="82" t="s">
        <v>72</v>
      </c>
      <c r="B23" s="44" t="s">
        <v>2</v>
      </c>
      <c r="C23" s="82">
        <f>Punkter!$A$2</f>
        <v>0.01</v>
      </c>
      <c r="D23" s="84"/>
      <c r="E23" s="84"/>
      <c r="F23" s="85"/>
      <c r="G23" s="82">
        <f>Punkter!$A$3</f>
        <v>0.08</v>
      </c>
      <c r="H23" s="84"/>
      <c r="I23" s="85"/>
      <c r="J23" s="82">
        <f>Punkter!$A$4</f>
        <v>0.34</v>
      </c>
      <c r="K23" s="85"/>
      <c r="L23" s="19">
        <f>Punkter!$A$5</f>
        <v>2</v>
      </c>
      <c r="N23" t="s">
        <v>7</v>
      </c>
      <c r="O23" t="str">
        <f>Meas3!P$4</f>
        <v>patch 858</v>
      </c>
    </row>
    <row r="24" spans="1:15" ht="15" thickBot="1" x14ac:dyDescent="0.35">
      <c r="A24" s="88"/>
      <c r="B24" s="9" t="s">
        <v>3</v>
      </c>
      <c r="C24" s="22">
        <f>Punkter!$A$2</f>
        <v>0.01</v>
      </c>
      <c r="D24" s="1">
        <f>Punkter!$A$3</f>
        <v>0.08</v>
      </c>
      <c r="E24" s="1">
        <f>Punkter!$A$4</f>
        <v>0.34</v>
      </c>
      <c r="F24" s="9">
        <f>Punkter!$A$5</f>
        <v>2</v>
      </c>
      <c r="G24" s="22">
        <f>Punkter!$A$3</f>
        <v>0.08</v>
      </c>
      <c r="H24" s="1">
        <f>Punkter!$A$4</f>
        <v>0.34</v>
      </c>
      <c r="I24" s="9">
        <f>Punkter!$A$5</f>
        <v>2</v>
      </c>
      <c r="J24" s="1">
        <f>Punkter!$A$4</f>
        <v>0.34</v>
      </c>
      <c r="K24" s="9">
        <f>Punkter!$A$5</f>
        <v>2</v>
      </c>
      <c r="L24" s="9">
        <f>Punkter!$A$5</f>
        <v>2</v>
      </c>
      <c r="N24" t="s">
        <v>8</v>
      </c>
      <c r="O24" t="str">
        <f>Meas3!P$5</f>
        <v>patch 858</v>
      </c>
    </row>
    <row r="25" spans="1:15" x14ac:dyDescent="0.3">
      <c r="A25" s="86">
        <f>Punkter!$C$2</f>
        <v>1</v>
      </c>
      <c r="B25" s="93"/>
      <c r="C25" s="62">
        <f ca="1">SUM(INDIRECT("'"&amp;$A23&amp;"'!C$3"):INDIRECT("'"&amp;$A23&amp;"'!C$12"))/10</f>
        <v>42.277000000000001</v>
      </c>
      <c r="D25" s="63">
        <f ca="1">SUM(INDIRECT("'"&amp;$A23&amp;"'!D$3"):INDIRECT("'"&amp;$A23&amp;"'!D$12"))/10</f>
        <v>43.488000000000007</v>
      </c>
      <c r="E25" s="63">
        <f ca="1">SUM(INDIRECT("'"&amp;$A23&amp;"'!E$3"):INDIRECT("'"&amp;$A23&amp;"'!E$12"))/10</f>
        <v>43.121000000000002</v>
      </c>
      <c r="F25" s="63">
        <f ca="1">SUM(INDIRECT("'"&amp;$A23&amp;"'!F$3"):INDIRECT("'"&amp;$A23&amp;"'!F$12"))/10</f>
        <v>58.908000000000001</v>
      </c>
      <c r="G25" s="63">
        <f ca="1">SUM(INDIRECT("'"&amp;$A23&amp;"'!G$3"):INDIRECT("'"&amp;$A23&amp;"'!G$12"))/10</f>
        <v>43.703999999999994</v>
      </c>
      <c r="H25" s="63">
        <f ca="1">SUM(INDIRECT("'"&amp;$A23&amp;"'!H$3"):INDIRECT("'"&amp;$A23&amp;"'!H$12"))/10</f>
        <v>44.045999999999999</v>
      </c>
      <c r="I25" s="63">
        <f ca="1">SUM(INDIRECT("'"&amp;$A23&amp;"'!I$3"):INDIRECT("'"&amp;$A23&amp;"'!I$12"))/10</f>
        <v>56.076999999999998</v>
      </c>
      <c r="J25" s="63">
        <f ca="1">SUM(INDIRECT("'"&amp;$A23&amp;"'!J$3"):INDIRECT("'"&amp;$A23&amp;"'!J$12"))/10</f>
        <v>39.084000000000003</v>
      </c>
      <c r="K25" s="63">
        <f ca="1">SUM(INDIRECT("'"&amp;$A23&amp;"'!K$3"):INDIRECT("'"&amp;$A23&amp;"'!K$12"))/10</f>
        <v>55.808000000000007</v>
      </c>
      <c r="L25" s="64">
        <f ca="1">SUM(INDIRECT("'"&amp;$A23&amp;"'!L$3"):INDIRECT("'"&amp;$A23&amp;"'!L$12"))/10</f>
        <v>39.134999999999998</v>
      </c>
      <c r="N25" t="s">
        <v>9</v>
      </c>
      <c r="O25" t="str">
        <f>Meas3!P$6</f>
        <v>vertikal</v>
      </c>
    </row>
    <row r="26" spans="1:15" x14ac:dyDescent="0.3">
      <c r="A26" s="89">
        <f>Punkter!$C$3</f>
        <v>2</v>
      </c>
      <c r="B26" s="94"/>
      <c r="C26" s="65">
        <f ca="1">SUM(INDIRECT("'"&amp;$A23&amp;"'!C$13"):INDIRECT("'"&amp;$A23&amp;"'!C$22"))/10</f>
        <v>53.974000000000004</v>
      </c>
      <c r="D26" s="61">
        <f ca="1">SUM(INDIRECT("'"&amp;$A23&amp;"'!D$13"):INDIRECT("'"&amp;$A23&amp;"'!D$22"))/10</f>
        <v>54.914999999999985</v>
      </c>
      <c r="E26" s="61">
        <f ca="1">SUM(INDIRECT("'"&amp;$A23&amp;"'!E$13"):INDIRECT("'"&amp;$A23&amp;"'!E$22"))/10</f>
        <v>49.625000000000007</v>
      </c>
      <c r="F26" s="61">
        <f ca="1">SUM(INDIRECT("'"&amp;$A23&amp;"'!F$13"):INDIRECT("'"&amp;$A23&amp;"'!F$22"))/10</f>
        <v>56.213000000000001</v>
      </c>
      <c r="G26" s="61">
        <f ca="1">SUM(INDIRECT("'"&amp;$A23&amp;"'!G$13"):INDIRECT("'"&amp;$A23&amp;"'!G$22"))/10</f>
        <v>55.452999999999996</v>
      </c>
      <c r="H26" s="61">
        <f ca="1">SUM(INDIRECT("'"&amp;$A23&amp;"'!H$13"):INDIRECT("'"&amp;$A23&amp;"'!H$22"))/10</f>
        <v>51.034000000000006</v>
      </c>
      <c r="I26" s="61">
        <f ca="1">SUM(INDIRECT("'"&amp;$A23&amp;"'!I$13"):INDIRECT("'"&amp;$A23&amp;"'!I$22"))/10</f>
        <v>54.016999999999996</v>
      </c>
      <c r="J26" s="61">
        <f ca="1">SUM(INDIRECT("'"&amp;$A23&amp;"'!J$13"):INDIRECT("'"&amp;$A23&amp;"'!J$22"))/10</f>
        <v>46.48</v>
      </c>
      <c r="K26" s="61">
        <f ca="1">SUM(INDIRECT("'"&amp;$A23&amp;"'!K$13"):INDIRECT("'"&amp;$A23&amp;"'!K$22"))/10</f>
        <v>52.061999999999998</v>
      </c>
      <c r="L26" s="66">
        <f ca="1">SUM(INDIRECT("'"&amp;$A23&amp;"'!L$13"):INDIRECT("'"&amp;$A23&amp;"'!L$22"))/10</f>
        <v>45.504999999999995</v>
      </c>
      <c r="N26" t="s">
        <v>10</v>
      </c>
      <c r="O26" t="str">
        <f>Meas3!P$7</f>
        <v>858 MHz</v>
      </c>
    </row>
    <row r="27" spans="1:15" x14ac:dyDescent="0.3">
      <c r="A27" s="89">
        <f>Punkter!$C$4</f>
        <v>4</v>
      </c>
      <c r="B27" s="94"/>
      <c r="C27" s="65">
        <f ca="1">SUM(INDIRECT("'"&amp;A23&amp;"'!C$23"):INDIRECT("'"&amp;A23&amp;"'!C$32"))/10</f>
        <v>66.23</v>
      </c>
      <c r="D27" s="61">
        <f ca="1">SUM(INDIRECT("'"&amp;$A23&amp;"'!D$23"):INDIRECT("'"&amp;$A23&amp;"'!D$32"))/10</f>
        <v>64.092999999999989</v>
      </c>
      <c r="E27" s="61">
        <f ca="1">SUM(INDIRECT("'"&amp;$A23&amp;"'!E$23"):INDIRECT("'"&amp;$A23&amp;"'!E$32"))/10</f>
        <v>61.147000000000006</v>
      </c>
      <c r="F27" s="61">
        <f ca="1">SUM(INDIRECT("'"&amp;$A23&amp;"'!F$23"):INDIRECT("'"&amp;$A23&amp;"'!F$32"))/10</f>
        <v>56.315999999999995</v>
      </c>
      <c r="G27" s="61">
        <f ca="1">SUM(INDIRECT("'"&amp;$A23&amp;"'!G$23"):INDIRECT("'"&amp;$A23&amp;"'!G$32"))/10</f>
        <v>64.509</v>
      </c>
      <c r="H27" s="61">
        <f ca="1">SUM(INDIRECT("'"&amp;$A23&amp;"'!H$23"):INDIRECT("'"&amp;$A23&amp;"'!H$32"))/10</f>
        <v>60.173999999999999</v>
      </c>
      <c r="I27" s="61">
        <f ca="1">SUM(INDIRECT("'"&amp;$A23&amp;"'!I$23"):INDIRECT("'"&amp;$A23&amp;"'!I$32"))/10</f>
        <v>54.25</v>
      </c>
      <c r="J27" s="61">
        <f ca="1">SUM(INDIRECT("'"&amp;$A23&amp;"'!J$23"):INDIRECT("'"&amp;$A23&amp;"'!J$32"))/10</f>
        <v>55.826999999999998</v>
      </c>
      <c r="K27" s="61">
        <f ca="1">SUM(INDIRECT("'"&amp;$A23&amp;"'!K$23"):INDIRECT("'"&amp;$A23&amp;"'!K$32"))/10</f>
        <v>52.635000000000005</v>
      </c>
      <c r="L27" s="66">
        <f ca="1">SUM(INDIRECT("'"&amp;$A23&amp;"'!L$23"):INDIRECT("'"&amp;$A23&amp;"'!L$32"))/10</f>
        <v>50.323999999999998</v>
      </c>
      <c r="N27" t="s">
        <v>11</v>
      </c>
      <c r="O27" s="71">
        <f>Meas3!P$8</f>
        <v>42668</v>
      </c>
    </row>
    <row r="28" spans="1:15" x14ac:dyDescent="0.3">
      <c r="A28" s="89">
        <f>Punkter!$C$5</f>
        <v>8</v>
      </c>
      <c r="B28" s="94"/>
      <c r="C28" s="65">
        <f ca="1">SUM(INDIRECT("'"&amp;$A23&amp;"'!C$33"):INDIRECT("'"&amp;$A23&amp;"'!C$42"))/10</f>
        <v>76.165999999999997</v>
      </c>
      <c r="D28" s="61">
        <f ca="1">SUM(INDIRECT("'"&amp;$A23&amp;"'!D$33"):INDIRECT("'"&amp;$A23&amp;"'!D$42"))/10</f>
        <v>74.748999999999995</v>
      </c>
      <c r="E28" s="61">
        <f ca="1">SUM(INDIRECT("'"&amp;$A23&amp;"'!E$33"):INDIRECT("'"&amp;$A23&amp;"'!E$42"))/10</f>
        <v>73.777999999999992</v>
      </c>
      <c r="F28" s="61">
        <f ca="1">SUM(INDIRECT("'"&amp;$A23&amp;"'!F$33"):INDIRECT("'"&amp;$A23&amp;"'!F$42"))/10</f>
        <v>62.375</v>
      </c>
      <c r="G28" s="61">
        <f ca="1">SUM(INDIRECT("'"&amp;$A23&amp;"'!G$33"):INDIRECT("'"&amp;$A23&amp;"'!G$42"))/10</f>
        <v>75.811000000000007</v>
      </c>
      <c r="H28" s="61">
        <f ca="1">SUM(INDIRECT("'"&amp;$A23&amp;"'!H$33"):INDIRECT("'"&amp;$A23&amp;"'!H$42"))/10</f>
        <v>73.468000000000004</v>
      </c>
      <c r="I28" s="61">
        <f ca="1">SUM(INDIRECT("'"&amp;$A23&amp;"'!I$33"):INDIRECT("'"&amp;$A23&amp;"'!I$42"))/10</f>
        <v>62.113</v>
      </c>
      <c r="J28" s="61">
        <f ca="1">SUM(INDIRECT("'"&amp;$A23&amp;"'!J$33"):INDIRECT("'"&amp;$A23&amp;"'!J$42"))/10</f>
        <v>63.962000000000003</v>
      </c>
      <c r="K28" s="61">
        <f ca="1">SUM(INDIRECT("'"&amp;$A23&amp;"'!K$33"):INDIRECT("'"&amp;$A23&amp;"'!K$42"))/10</f>
        <v>57.073999999999998</v>
      </c>
      <c r="L28" s="66">
        <f ca="1">SUM(INDIRECT("'"&amp;$A23&amp;"'!L$33"):INDIRECT("'"&amp;$A23&amp;"'!L$42"))/10</f>
        <v>56.573999999999998</v>
      </c>
      <c r="N28" t="s">
        <v>12</v>
      </c>
      <c r="O28" s="70">
        <f>Meas3!P$9</f>
        <v>6.3888888888888884E-2</v>
      </c>
    </row>
    <row r="29" spans="1:15" x14ac:dyDescent="0.3">
      <c r="A29" s="89">
        <f>Punkter!$C$6</f>
        <v>15</v>
      </c>
      <c r="B29" s="94"/>
      <c r="C29" s="65">
        <f ca="1">SUM(INDIRECT("'"&amp;$A23&amp;"'!C$43"):INDIRECT("'"&amp;$A23&amp;"'!C$52"))/10</f>
        <v>83.521000000000001</v>
      </c>
      <c r="D29" s="61">
        <f ca="1">SUM(INDIRECT("'"&amp;$A23&amp;"'!D$43"):INDIRECT("'"&amp;$A23&amp;"'!D$52"))/10</f>
        <v>80.85799999999999</v>
      </c>
      <c r="E29" s="61">
        <f ca="1">SUM(INDIRECT("'"&amp;$A23&amp;"'!E$43"):INDIRECT("'"&amp;$A23&amp;"'!E$52"))/10</f>
        <v>78.147999999999996</v>
      </c>
      <c r="F29" s="61">
        <f ca="1">SUM(INDIRECT("'"&amp;$A23&amp;"'!F$43"):INDIRECT("'"&amp;$A23&amp;"'!F$52"))/10</f>
        <v>69.344999999999999</v>
      </c>
      <c r="G29" s="61">
        <f ca="1">SUM(INDIRECT("'"&amp;$A23&amp;"'!G$43"):INDIRECT("'"&amp;$A23&amp;"'!G$52"))/10</f>
        <v>77.405000000000001</v>
      </c>
      <c r="H29" s="61">
        <f ca="1">SUM(INDIRECT("'"&amp;$A23&amp;"'!H$43"):INDIRECT("'"&amp;$A23&amp;"'!H$52"))/10</f>
        <v>78.188000000000017</v>
      </c>
      <c r="I29" s="61">
        <f ca="1">SUM(INDIRECT("'"&amp;$A23&amp;"'!I$43"):INDIRECT("'"&amp;$A23&amp;"'!I$52"))/10</f>
        <v>67.003999999999991</v>
      </c>
      <c r="J29" s="61">
        <f ca="1">SUM(INDIRECT("'"&amp;$A23&amp;"'!J$43"):INDIRECT("'"&amp;$A23&amp;"'!J$52"))/10</f>
        <v>80.135999999999996</v>
      </c>
      <c r="K29" s="61">
        <f ca="1">SUM(INDIRECT("'"&amp;$A23&amp;"'!K$43"):INDIRECT("'"&amp;$A23&amp;"'!K$52"))/10</f>
        <v>63.710999999999999</v>
      </c>
      <c r="L29" s="66">
        <f ca="1">SUM(INDIRECT("'"&amp;$A23&amp;"'!L$43"):INDIRECT("'"&amp;$A23&amp;"'!L$52"))/10</f>
        <v>60.511000000000003</v>
      </c>
      <c r="N29" t="s">
        <v>13</v>
      </c>
      <c r="O29" s="70">
        <f>Meas3!P$10</f>
        <v>0.10347222222222223</v>
      </c>
    </row>
    <row r="30" spans="1:15" ht="15" thickBot="1" x14ac:dyDescent="0.35">
      <c r="A30" s="91">
        <f>Punkter!$C$7</f>
        <v>30</v>
      </c>
      <c r="B30" s="95"/>
      <c r="C30" s="67">
        <f ca="1">SUM(INDIRECT("'"&amp;$A23&amp;"'!C$53"):INDIRECT("'"&amp;$A23&amp;"'!C$62"))/10</f>
        <v>81.342999999999989</v>
      </c>
      <c r="D30" s="68">
        <f ca="1">SUM(INDIRECT("'"&amp;$A23&amp;"'!D$53"):INDIRECT("'"&amp;$A23&amp;"'!D$62"))/10</f>
        <v>82.314999999999998</v>
      </c>
      <c r="E30" s="68">
        <f ca="1">SUM(INDIRECT("'"&amp;$A23&amp;"'!E$53"):INDIRECT("'"&amp;$A23&amp;"'!E$62"))/10</f>
        <v>80.216000000000008</v>
      </c>
      <c r="F30" s="68">
        <f ca="1">SUM(INDIRECT("'"&amp;$A23&amp;"'!F$53"):INDIRECT("'"&amp;$A23&amp;"'!F$62"))/10</f>
        <v>77.109000000000009</v>
      </c>
      <c r="G30" s="68">
        <f ca="1">SUM(INDIRECT("'"&amp;$A23&amp;"'!G$53"):INDIRECT("'"&amp;$A23&amp;"'!G$62"))/10</f>
        <v>82.780999999999992</v>
      </c>
      <c r="H30" s="68">
        <f ca="1">SUM(INDIRECT("'"&amp;$A23&amp;"'!H$53"):INDIRECT("'"&amp;$A23&amp;"'!H$62"))/10</f>
        <v>76.780999999999992</v>
      </c>
      <c r="I30" s="68">
        <f ca="1">SUM(INDIRECT("'"&amp;$A23&amp;"'!I$53"):INDIRECT("'"&amp;$A23&amp;"'!I$62"))/10</f>
        <v>75.48899999999999</v>
      </c>
      <c r="J30" s="68">
        <f ca="1">SUM(INDIRECT("'"&amp;$A23&amp;"'!J$53"):INDIRECT("'"&amp;$A23&amp;"'!J$62"))/10</f>
        <v>76.977000000000004</v>
      </c>
      <c r="K30" s="68">
        <f ca="1">SUM(INDIRECT("'"&amp;$A23&amp;"'!K$53"):INDIRECT("'"&amp;$A23&amp;"'!K$62"))/10</f>
        <v>77.061000000000007</v>
      </c>
      <c r="L30" s="69">
        <f ca="1">SUM(INDIRECT("'"&amp;$A23&amp;"'!L$53"):INDIRECT("'"&amp;$A23&amp;"'!L$62"))/10</f>
        <v>66.74499999999999</v>
      </c>
      <c r="N30" t="s">
        <v>14</v>
      </c>
      <c r="O30" t="str">
        <f>Meas3!P$11</f>
        <v>Serritslev hal</v>
      </c>
    </row>
    <row r="33" spans="1:15" ht="15" thickBot="1" x14ac:dyDescent="0.35"/>
    <row r="34" spans="1:15" x14ac:dyDescent="0.3">
      <c r="A34" s="82" t="s">
        <v>73</v>
      </c>
      <c r="B34" s="44" t="s">
        <v>2</v>
      </c>
      <c r="C34" s="82">
        <f>Punkter!$A$2</f>
        <v>0.01</v>
      </c>
      <c r="D34" s="84"/>
      <c r="E34" s="84"/>
      <c r="F34" s="85"/>
      <c r="G34" s="82">
        <f>Punkter!$A$3</f>
        <v>0.08</v>
      </c>
      <c r="H34" s="84"/>
      <c r="I34" s="85"/>
      <c r="J34" s="82">
        <f>Punkter!$A$4</f>
        <v>0.34</v>
      </c>
      <c r="K34" s="85"/>
      <c r="L34" s="19">
        <f>Punkter!$A$5</f>
        <v>2</v>
      </c>
      <c r="N34" t="s">
        <v>7</v>
      </c>
      <c r="O34" t="str">
        <f>Meas4!P4</f>
        <v>patch 858</v>
      </c>
    </row>
    <row r="35" spans="1:15" ht="15" thickBot="1" x14ac:dyDescent="0.35">
      <c r="A35" s="88"/>
      <c r="B35" s="9" t="s">
        <v>3</v>
      </c>
      <c r="C35" s="22">
        <f>Punkter!$A$2</f>
        <v>0.01</v>
      </c>
      <c r="D35" s="1">
        <f>Punkter!$A$3</f>
        <v>0.08</v>
      </c>
      <c r="E35" s="1">
        <f>Punkter!$A$4</f>
        <v>0.34</v>
      </c>
      <c r="F35" s="9">
        <f>Punkter!$A$5</f>
        <v>2</v>
      </c>
      <c r="G35" s="22">
        <f>Punkter!$A$3</f>
        <v>0.08</v>
      </c>
      <c r="H35" s="1">
        <f>Punkter!$A$4</f>
        <v>0.34</v>
      </c>
      <c r="I35" s="9">
        <f>Punkter!$A$5</f>
        <v>2</v>
      </c>
      <c r="J35" s="1">
        <f>Punkter!$A$4</f>
        <v>0.34</v>
      </c>
      <c r="K35" s="9">
        <f>Punkter!$A$5</f>
        <v>2</v>
      </c>
      <c r="L35" s="9">
        <f>Punkter!$A$5</f>
        <v>2</v>
      </c>
      <c r="N35" t="s">
        <v>8</v>
      </c>
      <c r="O35" t="str">
        <f>Meas4!P5</f>
        <v>patch 858</v>
      </c>
    </row>
    <row r="36" spans="1:15" x14ac:dyDescent="0.3">
      <c r="A36" s="86">
        <f>Punkter!$C$2</f>
        <v>1</v>
      </c>
      <c r="B36" s="93"/>
      <c r="C36" s="62">
        <f ca="1">SUM(INDIRECT("'"&amp;$A34&amp;"'!C$3"):INDIRECT("'"&amp;$A34&amp;"'!C$12"))/10</f>
        <v>46.415999999999997</v>
      </c>
      <c r="D36" s="63">
        <f ca="1">SUM(INDIRECT("'"&amp;$A34&amp;"'!D$3"):INDIRECT("'"&amp;$A34&amp;"'!D$12"))/10</f>
        <v>44.644999999999996</v>
      </c>
      <c r="E36" s="63">
        <f ca="1">SUM(INDIRECT("'"&amp;$A34&amp;"'!E$3"):INDIRECT("'"&amp;$A34&amp;"'!E$12"))/10</f>
        <v>43.13000000000001</v>
      </c>
      <c r="F36" s="63">
        <f ca="1">SUM(INDIRECT("'"&amp;$A34&amp;"'!F$3"):INDIRECT("'"&amp;$A34&amp;"'!F$12"))/10</f>
        <v>70.414999999999992</v>
      </c>
      <c r="G36" s="63">
        <f ca="1">SUM(INDIRECT("'"&amp;$A34&amp;"'!G$3"):INDIRECT("'"&amp;$A34&amp;"'!G$12"))/10</f>
        <v>42.963999999999999</v>
      </c>
      <c r="H36" s="63">
        <f ca="1">SUM(INDIRECT("'"&amp;$A34&amp;"'!H$3"):INDIRECT("'"&amp;$A34&amp;"'!H$12"))/10</f>
        <v>42.679000000000009</v>
      </c>
      <c r="I36" s="63">
        <f ca="1">SUM(INDIRECT("'"&amp;$A34&amp;"'!I$3"):INDIRECT("'"&amp;$A34&amp;"'!I$12"))/10</f>
        <v>64.97999999999999</v>
      </c>
      <c r="J36" s="63">
        <f ca="1">SUM(INDIRECT("'"&amp;$A34&amp;"'!J$3"):INDIRECT("'"&amp;$A34&amp;"'!J$12"))/10</f>
        <v>41.120999999999995</v>
      </c>
      <c r="K36" s="63">
        <f ca="1">SUM(INDIRECT("'"&amp;$A34&amp;"'!K$3"):INDIRECT("'"&amp;$A34&amp;"'!K$12"))/10</f>
        <v>58.869000000000007</v>
      </c>
      <c r="L36" s="64">
        <f ca="1">SUM(INDIRECT("'"&amp;$A34&amp;"'!L$3"):INDIRECT("'"&amp;$A34&amp;"'!L$12"))/10</f>
        <v>41.136000000000003</v>
      </c>
      <c r="N36" t="s">
        <v>9</v>
      </c>
      <c r="O36" t="str">
        <f>Meas4!P6</f>
        <v>horisontal</v>
      </c>
    </row>
    <row r="37" spans="1:15" x14ac:dyDescent="0.3">
      <c r="A37" s="89">
        <f>Punkter!$C$3</f>
        <v>2</v>
      </c>
      <c r="B37" s="94"/>
      <c r="C37" s="65">
        <f ca="1">SUM(INDIRECT("'"&amp;$A34&amp;"'!C$13"):INDIRECT("'"&amp;$A34&amp;"'!C$22"))/10</f>
        <v>57.73</v>
      </c>
      <c r="D37" s="61">
        <f ca="1">SUM(INDIRECT("'"&amp;$A34&amp;"'!D$13"):INDIRECT("'"&amp;$A34&amp;"'!D$22"))/10</f>
        <v>54.846999999999994</v>
      </c>
      <c r="E37" s="61">
        <f ca="1">SUM(INDIRECT("'"&amp;$A34&amp;"'!E$13"):INDIRECT("'"&amp;$A34&amp;"'!E$22"))/10</f>
        <v>49.190999999999995</v>
      </c>
      <c r="F37" s="61">
        <f ca="1">SUM(INDIRECT("'"&amp;$A34&amp;"'!F$13"):INDIRECT("'"&amp;$A34&amp;"'!F$22"))/10</f>
        <v>54.611000000000004</v>
      </c>
      <c r="G37" s="61">
        <f ca="1">SUM(INDIRECT("'"&amp;$A34&amp;"'!G$13"):INDIRECT("'"&amp;$A34&amp;"'!G$22"))/10</f>
        <v>51.517999999999994</v>
      </c>
      <c r="H37" s="61">
        <f ca="1">SUM(INDIRECT("'"&amp;$A34&amp;"'!H$13"):INDIRECT("'"&amp;$A34&amp;"'!H$22"))/10</f>
        <v>48.018000000000008</v>
      </c>
      <c r="I37" s="61">
        <f ca="1">SUM(INDIRECT("'"&amp;$A34&amp;"'!I$13"):INDIRECT("'"&amp;$A34&amp;"'!I$22"))/10</f>
        <v>60.829000000000008</v>
      </c>
      <c r="J37" s="61">
        <f ca="1">SUM(INDIRECT("'"&amp;$A34&amp;"'!J$13"):INDIRECT("'"&amp;$A34&amp;"'!J$22"))/10</f>
        <v>44.871000000000002</v>
      </c>
      <c r="K37" s="61">
        <f ca="1">SUM(INDIRECT("'"&amp;$A34&amp;"'!K$13"):INDIRECT("'"&amp;$A34&amp;"'!K$22"))/10</f>
        <v>55.349000000000004</v>
      </c>
      <c r="L37" s="66">
        <f ca="1">SUM(INDIRECT("'"&amp;$A34&amp;"'!L$13"):INDIRECT("'"&amp;$A34&amp;"'!L$22"))/10</f>
        <v>47.246000000000002</v>
      </c>
      <c r="N37" t="s">
        <v>10</v>
      </c>
      <c r="O37" t="str">
        <f>Meas4!P7</f>
        <v>858 MHz</v>
      </c>
    </row>
    <row r="38" spans="1:15" x14ac:dyDescent="0.3">
      <c r="A38" s="89">
        <f>Punkter!$C$4</f>
        <v>4</v>
      </c>
      <c r="B38" s="94"/>
      <c r="C38" s="65">
        <f ca="1">SUM(INDIRECT("'"&amp;A34&amp;"'!C$23"):INDIRECT("'"&amp;A34&amp;"'!C$32"))/10</f>
        <v>68.02300000000001</v>
      </c>
      <c r="D38" s="61">
        <f ca="1">SUM(INDIRECT("'"&amp;$A34&amp;"'!D$23"):INDIRECT("'"&amp;$A34&amp;"'!D$32"))/10</f>
        <v>65.236000000000018</v>
      </c>
      <c r="E38" s="61">
        <f ca="1">SUM(INDIRECT("'"&amp;$A34&amp;"'!E$23"):INDIRECT("'"&amp;$A34&amp;"'!E$32"))/10</f>
        <v>61.233999999999995</v>
      </c>
      <c r="F38" s="61">
        <f ca="1">SUM(INDIRECT("'"&amp;$A34&amp;"'!F$23"):INDIRECT("'"&amp;$A34&amp;"'!F$32"))/10</f>
        <v>56.389999999999986</v>
      </c>
      <c r="G38" s="61">
        <f ca="1">SUM(INDIRECT("'"&amp;$A34&amp;"'!G$23"):INDIRECT("'"&amp;$A34&amp;"'!G$32"))/10</f>
        <v>62.140999999999998</v>
      </c>
      <c r="H38" s="61">
        <f ca="1">SUM(INDIRECT("'"&amp;$A34&amp;"'!H$23"):INDIRECT("'"&amp;$A34&amp;"'!H$32"))/10</f>
        <v>58.225999999999999</v>
      </c>
      <c r="I38" s="61">
        <f ca="1">SUM(INDIRECT("'"&amp;$A34&amp;"'!I$23"):INDIRECT("'"&amp;$A34&amp;"'!I$32"))/10</f>
        <v>55.991</v>
      </c>
      <c r="J38" s="61">
        <f ca="1">SUM(INDIRECT("'"&amp;$A34&amp;"'!J$23"):INDIRECT("'"&amp;$A34&amp;"'!J$32"))/10</f>
        <v>53.029000000000011</v>
      </c>
      <c r="K38" s="61">
        <f ca="1">SUM(INDIRECT("'"&amp;$A34&amp;"'!K$23"):INDIRECT("'"&amp;$A34&amp;"'!K$32"))/10</f>
        <v>57.464000000000013</v>
      </c>
      <c r="L38" s="66">
        <f ca="1">SUM(INDIRECT("'"&amp;$A34&amp;"'!L$23"):INDIRECT("'"&amp;$A34&amp;"'!L$32"))/10</f>
        <v>53.811999999999998</v>
      </c>
      <c r="N38" t="s">
        <v>11</v>
      </c>
      <c r="O38" s="71">
        <f>Meas4!P8</f>
        <v>42668</v>
      </c>
    </row>
    <row r="39" spans="1:15" x14ac:dyDescent="0.3">
      <c r="A39" s="89">
        <f>Punkter!$C$5</f>
        <v>8</v>
      </c>
      <c r="B39" s="94"/>
      <c r="C39" s="65">
        <f ca="1">SUM(INDIRECT("'"&amp;$A34&amp;"'!C$33"):INDIRECT("'"&amp;$A34&amp;"'!C$42"))/10</f>
        <v>76.164000000000016</v>
      </c>
      <c r="D39" s="61">
        <f ca="1">SUM(INDIRECT("'"&amp;$A34&amp;"'!D$33"):INDIRECT("'"&amp;$A34&amp;"'!D$42"))/10</f>
        <v>74.767999999999986</v>
      </c>
      <c r="E39" s="61">
        <f ca="1">SUM(INDIRECT("'"&amp;$A34&amp;"'!E$33"):INDIRECT("'"&amp;$A34&amp;"'!E$42"))/10</f>
        <v>70.926999999999992</v>
      </c>
      <c r="F39" s="61">
        <f ca="1">SUM(INDIRECT("'"&amp;$A34&amp;"'!F$33"):INDIRECT("'"&amp;$A34&amp;"'!F$42"))/10</f>
        <v>59.763000000000012</v>
      </c>
      <c r="G39" s="61">
        <f ca="1">SUM(INDIRECT("'"&amp;$A34&amp;"'!G$33"):INDIRECT("'"&amp;$A34&amp;"'!G$42"))/10</f>
        <v>76.828000000000003</v>
      </c>
      <c r="H39" s="61">
        <f ca="1">SUM(INDIRECT("'"&amp;$A34&amp;"'!H$33"):INDIRECT("'"&amp;$A34&amp;"'!H$42"))/10</f>
        <v>70.733000000000018</v>
      </c>
      <c r="I39" s="61">
        <f ca="1">SUM(INDIRECT("'"&amp;$A34&amp;"'!I$33"):INDIRECT("'"&amp;$A34&amp;"'!I$42"))/10</f>
        <v>57.8</v>
      </c>
      <c r="J39" s="61">
        <f ca="1">SUM(INDIRECT("'"&amp;$A34&amp;"'!J$33"):INDIRECT("'"&amp;$A34&amp;"'!J$42"))/10</f>
        <v>67.292000000000002</v>
      </c>
      <c r="K39" s="61">
        <f ca="1">SUM(INDIRECT("'"&amp;$A34&amp;"'!K$33"):INDIRECT("'"&amp;$A34&amp;"'!K$42"))/10</f>
        <v>57.063000000000009</v>
      </c>
      <c r="L39" s="66">
        <f ca="1">SUM(INDIRECT("'"&amp;$A34&amp;"'!L$33"):INDIRECT("'"&amp;$A34&amp;"'!L$42"))/10</f>
        <v>61.314</v>
      </c>
      <c r="N39" t="s">
        <v>12</v>
      </c>
      <c r="O39" s="70">
        <f>Meas4!P9</f>
        <v>0.10486111111111111</v>
      </c>
    </row>
    <row r="40" spans="1:15" x14ac:dyDescent="0.3">
      <c r="A40" s="89">
        <f>Punkter!$C$6</f>
        <v>15</v>
      </c>
      <c r="B40" s="94"/>
      <c r="C40" s="65">
        <f ca="1">SUM(INDIRECT("'"&amp;$A34&amp;"'!C$43"):INDIRECT("'"&amp;$A34&amp;"'!C$52"))/10</f>
        <v>96.850999999999999</v>
      </c>
      <c r="D40" s="61">
        <f ca="1">SUM(INDIRECT("'"&amp;$A34&amp;"'!D$43"):INDIRECT("'"&amp;$A34&amp;"'!D$52"))/10</f>
        <v>89.666000000000011</v>
      </c>
      <c r="E40" s="61">
        <f ca="1">SUM(INDIRECT("'"&amp;$A34&amp;"'!E$43"):INDIRECT("'"&amp;$A34&amp;"'!E$52"))/10</f>
        <v>79.695999999999984</v>
      </c>
      <c r="F40" s="61">
        <f ca="1">SUM(INDIRECT("'"&amp;$A34&amp;"'!F$43"):INDIRECT("'"&amp;$A34&amp;"'!F$52"))/10</f>
        <v>70.371999999999986</v>
      </c>
      <c r="G40" s="61">
        <f ca="1">SUM(INDIRECT("'"&amp;$A34&amp;"'!G$43"):INDIRECT("'"&amp;$A34&amp;"'!G$52"))/10</f>
        <v>86.042999999999978</v>
      </c>
      <c r="H40" s="61">
        <f ca="1">SUM(INDIRECT("'"&amp;$A34&amp;"'!H$43"):INDIRECT("'"&amp;$A34&amp;"'!H$52"))/10</f>
        <v>77.152999999999992</v>
      </c>
      <c r="I40" s="61">
        <f ca="1">SUM(INDIRECT("'"&amp;$A34&amp;"'!I$43"):INDIRECT("'"&amp;$A34&amp;"'!I$52"))/10</f>
        <v>66.231000000000009</v>
      </c>
      <c r="J40" s="61">
        <f ca="1">SUM(INDIRECT("'"&amp;$A34&amp;"'!J$43"):INDIRECT("'"&amp;$A34&amp;"'!J$52"))/10</f>
        <v>80.228999999999999</v>
      </c>
      <c r="K40" s="61">
        <f ca="1">SUM(INDIRECT("'"&amp;$A34&amp;"'!K$43"):INDIRECT("'"&amp;$A34&amp;"'!K$52"))/10</f>
        <v>60.923000000000016</v>
      </c>
      <c r="L40" s="66">
        <f ca="1">SUM(INDIRECT("'"&amp;$A34&amp;"'!L$43"):INDIRECT("'"&amp;$A34&amp;"'!L$52"))/10</f>
        <v>61.616999999999997</v>
      </c>
      <c r="N40" t="s">
        <v>13</v>
      </c>
      <c r="O40" s="70">
        <f>Meas4!P10</f>
        <v>0.14930555555555555</v>
      </c>
    </row>
    <row r="41" spans="1:15" ht="15" thickBot="1" x14ac:dyDescent="0.35">
      <c r="A41" s="91">
        <f>Punkter!$C$7</f>
        <v>30</v>
      </c>
      <c r="B41" s="95"/>
      <c r="C41" s="67">
        <f ca="1">SUM(INDIRECT("'"&amp;$A34&amp;"'!C$53"):INDIRECT("'"&amp;$A34&amp;"'!C$62"))/10</f>
        <v>79.231999999999999</v>
      </c>
      <c r="D41" s="68">
        <f ca="1">SUM(INDIRECT("'"&amp;$A34&amp;"'!D$53"):INDIRECT("'"&amp;$A34&amp;"'!D$62"))/10</f>
        <v>75.459000000000003</v>
      </c>
      <c r="E41" s="68">
        <f ca="1">SUM(INDIRECT("'"&amp;$A34&amp;"'!E$53"):INDIRECT("'"&amp;$A34&amp;"'!E$62"))/10</f>
        <v>74.115999999999985</v>
      </c>
      <c r="F41" s="68">
        <f ca="1">SUM(INDIRECT("'"&amp;$A34&amp;"'!F$53"):INDIRECT("'"&amp;$A34&amp;"'!F$62"))/10</f>
        <v>94.460999999999999</v>
      </c>
      <c r="G41" s="68">
        <f ca="1">SUM(INDIRECT("'"&amp;$A34&amp;"'!G$53"):INDIRECT("'"&amp;$A34&amp;"'!G$62"))/10</f>
        <v>76.789000000000001</v>
      </c>
      <c r="H41" s="68">
        <f ca="1">SUM(INDIRECT("'"&amp;$A34&amp;"'!H$53"):INDIRECT("'"&amp;$A34&amp;"'!H$62"))/10</f>
        <v>75.073999999999998</v>
      </c>
      <c r="I41" s="68">
        <f ca="1">SUM(INDIRECT("'"&amp;$A34&amp;"'!I$53"):INDIRECT("'"&amp;$A34&amp;"'!I$62"))/10</f>
        <v>78.537999999999997</v>
      </c>
      <c r="J41" s="68">
        <f ca="1">SUM(INDIRECT("'"&amp;$A34&amp;"'!J$53"):INDIRECT("'"&amp;$A34&amp;"'!J$62"))/10</f>
        <v>76.688000000000002</v>
      </c>
      <c r="K41" s="68">
        <f ca="1">SUM(INDIRECT("'"&amp;$A34&amp;"'!K$53"):INDIRECT("'"&amp;$A34&amp;"'!K$62"))/10</f>
        <v>72.135999999999996</v>
      </c>
      <c r="L41" s="69">
        <f ca="1">SUM(INDIRECT("'"&amp;$A34&amp;"'!L$53"):INDIRECT("'"&amp;$A34&amp;"'!L$62"))/10</f>
        <v>67.680999999999997</v>
      </c>
      <c r="N41" t="s">
        <v>14</v>
      </c>
      <c r="O41" t="str">
        <f>Meas4!P11</f>
        <v>Serritslev hal</v>
      </c>
    </row>
    <row r="44" spans="1:15" ht="15" thickBot="1" x14ac:dyDescent="0.35"/>
    <row r="45" spans="1:15" x14ac:dyDescent="0.3">
      <c r="A45" s="82" t="s">
        <v>74</v>
      </c>
      <c r="B45" s="44" t="s">
        <v>2</v>
      </c>
      <c r="C45" s="82">
        <f>Punkter!$A$2</f>
        <v>0.01</v>
      </c>
      <c r="D45" s="84"/>
      <c r="E45" s="84"/>
      <c r="F45" s="85"/>
      <c r="G45" s="82">
        <f>Punkter!$A$3</f>
        <v>0.08</v>
      </c>
      <c r="H45" s="84"/>
      <c r="I45" s="85"/>
      <c r="J45" s="82">
        <f>Punkter!$A$4</f>
        <v>0.34</v>
      </c>
      <c r="K45" s="85"/>
      <c r="L45" s="19">
        <f>Punkter!$A$5</f>
        <v>2</v>
      </c>
      <c r="N45" t="s">
        <v>7</v>
      </c>
      <c r="O45" t="str">
        <f>Meas5!P4</f>
        <v>mono 858</v>
      </c>
    </row>
    <row r="46" spans="1:15" ht="15" thickBot="1" x14ac:dyDescent="0.35">
      <c r="A46" s="88"/>
      <c r="B46" s="9" t="s">
        <v>3</v>
      </c>
      <c r="C46" s="22">
        <f>Punkter!$A$2</f>
        <v>0.01</v>
      </c>
      <c r="D46" s="1">
        <f>Punkter!$A$3</f>
        <v>0.08</v>
      </c>
      <c r="E46" s="1">
        <f>Punkter!$A$4</f>
        <v>0.34</v>
      </c>
      <c r="F46" s="9">
        <f>Punkter!$A$5</f>
        <v>2</v>
      </c>
      <c r="G46" s="22">
        <f>Punkter!$A$3</f>
        <v>0.08</v>
      </c>
      <c r="H46" s="1">
        <f>Punkter!$A$4</f>
        <v>0.34</v>
      </c>
      <c r="I46" s="9">
        <f>Punkter!$A$5</f>
        <v>2</v>
      </c>
      <c r="J46" s="1">
        <f>Punkter!$A$4</f>
        <v>0.34</v>
      </c>
      <c r="K46" s="9">
        <f>Punkter!$A$5</f>
        <v>2</v>
      </c>
      <c r="L46" s="9">
        <f>Punkter!$A$5</f>
        <v>2</v>
      </c>
      <c r="N46" t="s">
        <v>8</v>
      </c>
      <c r="O46" t="str">
        <f>Meas5!P5</f>
        <v>mono 859</v>
      </c>
    </row>
    <row r="47" spans="1:15" x14ac:dyDescent="0.3">
      <c r="A47" s="86">
        <f>Punkter!$C$2</f>
        <v>1</v>
      </c>
      <c r="B47" s="93"/>
      <c r="C47" s="62">
        <f ca="1">SUM(INDIRECT("'"&amp;$A45&amp;"'!C$3"):INDIRECT("'"&amp;$A45&amp;"'!C$12"))/10</f>
        <v>38.092999999999996</v>
      </c>
      <c r="D47" s="63">
        <f ca="1">SUM(INDIRECT("'"&amp;$A45&amp;"'!D$3"):INDIRECT("'"&amp;$A45&amp;"'!D$12"))/10</f>
        <v>38.082000000000001</v>
      </c>
      <c r="E47" s="63">
        <f ca="1">SUM(INDIRECT("'"&amp;$A45&amp;"'!E$3"):INDIRECT("'"&amp;$A45&amp;"'!E$12"))/10</f>
        <v>37.057000000000002</v>
      </c>
      <c r="F47" s="63">
        <f ca="1">SUM(INDIRECT("'"&amp;$A45&amp;"'!F$3"):INDIRECT("'"&amp;$A45&amp;"'!F$12"))/10</f>
        <v>54.239000000000011</v>
      </c>
      <c r="G47" s="63">
        <f ca="1">SUM(INDIRECT("'"&amp;$A45&amp;"'!G$3"):INDIRECT("'"&amp;$A45&amp;"'!G$12"))/10</f>
        <v>37.939</v>
      </c>
      <c r="H47" s="63">
        <f ca="1">SUM(INDIRECT("'"&amp;$A45&amp;"'!H$3"):INDIRECT("'"&amp;$A45&amp;"'!H$12"))/10</f>
        <v>33.229999999999997</v>
      </c>
      <c r="I47" s="63">
        <f ca="1">SUM(INDIRECT("'"&amp;$A45&amp;"'!I$3"):INDIRECT("'"&amp;$A45&amp;"'!I$12"))/10</f>
        <v>51.616999999999997</v>
      </c>
      <c r="J47" s="63">
        <f ca="1">SUM(INDIRECT("'"&amp;$A45&amp;"'!J$3"):INDIRECT("'"&amp;$A45&amp;"'!J$12"))/10</f>
        <v>31.654000000000003</v>
      </c>
      <c r="K47" s="63">
        <f ca="1">SUM(INDIRECT("'"&amp;$A45&amp;"'!K$3"):INDIRECT("'"&amp;$A45&amp;"'!K$12"))/10</f>
        <v>56.236000000000004</v>
      </c>
      <c r="L47" s="64">
        <f ca="1">SUM(INDIRECT("'"&amp;$A45&amp;"'!L$3"):INDIRECT("'"&amp;$A45&amp;"'!L$12"))/10</f>
        <v>32.702000000000005</v>
      </c>
      <c r="N47" t="s">
        <v>9</v>
      </c>
      <c r="O47" t="str">
        <f>Meas5!P6</f>
        <v>horitansal</v>
      </c>
    </row>
    <row r="48" spans="1:15" x14ac:dyDescent="0.3">
      <c r="A48" s="89">
        <f>Punkter!$C$3</f>
        <v>2</v>
      </c>
      <c r="B48" s="94"/>
      <c r="C48" s="65">
        <f ca="1">SUM(INDIRECT("'"&amp;$A45&amp;"'!C$13"):INDIRECT("'"&amp;$A45&amp;"'!C$22"))/10</f>
        <v>62.177999999999997</v>
      </c>
      <c r="D48" s="61">
        <f ca="1">SUM(INDIRECT("'"&amp;$A45&amp;"'!D$13"):INDIRECT("'"&amp;$A45&amp;"'!D$22"))/10</f>
        <v>50.927000000000007</v>
      </c>
      <c r="E48" s="61">
        <f ca="1">SUM(INDIRECT("'"&amp;$A45&amp;"'!E$13"):INDIRECT("'"&amp;$A45&amp;"'!E$22"))/10</f>
        <v>43.582999999999998</v>
      </c>
      <c r="F48" s="61">
        <f ca="1">SUM(INDIRECT("'"&amp;$A45&amp;"'!F$13"):INDIRECT("'"&amp;$A45&amp;"'!F$22"))/10</f>
        <v>53.245000000000005</v>
      </c>
      <c r="G48" s="61">
        <f ca="1">SUM(INDIRECT("'"&amp;$A45&amp;"'!G$13"):INDIRECT("'"&amp;$A45&amp;"'!G$22"))/10</f>
        <v>51.878</v>
      </c>
      <c r="H48" s="61">
        <f ca="1">SUM(INDIRECT("'"&amp;$A45&amp;"'!H$13"):INDIRECT("'"&amp;$A45&amp;"'!H$22"))/10</f>
        <v>41.95</v>
      </c>
      <c r="I48" s="61">
        <f ca="1">SUM(INDIRECT("'"&amp;$A45&amp;"'!I$13"):INDIRECT("'"&amp;$A45&amp;"'!I$22"))/10</f>
        <v>52.218000000000004</v>
      </c>
      <c r="J48" s="61">
        <f ca="1">SUM(INDIRECT("'"&amp;$A45&amp;"'!J$13"):INDIRECT("'"&amp;$A45&amp;"'!J$22"))/10</f>
        <v>36.749000000000002</v>
      </c>
      <c r="K48" s="61">
        <f ca="1">SUM(INDIRECT("'"&amp;$A45&amp;"'!K$13"):INDIRECT("'"&amp;$A45&amp;"'!K$22"))/10</f>
        <v>45.024999999999999</v>
      </c>
      <c r="L48" s="66">
        <f ca="1">SUM(INDIRECT("'"&amp;$A45&amp;"'!L$13"):INDIRECT("'"&amp;$A45&amp;"'!L$22"))/10</f>
        <v>40.292000000000002</v>
      </c>
      <c r="N48" t="s">
        <v>10</v>
      </c>
      <c r="O48" t="str">
        <f>Meas5!P7</f>
        <v>858 MHz</v>
      </c>
    </row>
    <row r="49" spans="1:15" x14ac:dyDescent="0.3">
      <c r="A49" s="89">
        <f>Punkter!$C$4</f>
        <v>4</v>
      </c>
      <c r="B49" s="94"/>
      <c r="C49" s="65">
        <f ca="1">SUM(INDIRECT("'"&amp;A45&amp;"'!C$23"):INDIRECT("'"&amp;A45&amp;"'!C$32"))/10</f>
        <v>65.661000000000016</v>
      </c>
      <c r="D49" s="61">
        <f ca="1">SUM(INDIRECT("'"&amp;$A45&amp;"'!D$23"):INDIRECT("'"&amp;$A45&amp;"'!D$32"))/10</f>
        <v>60.455999999999996</v>
      </c>
      <c r="E49" s="61">
        <f ca="1">SUM(INDIRECT("'"&amp;$A45&amp;"'!E$23"):INDIRECT("'"&amp;$A45&amp;"'!E$32"))/10</f>
        <v>53.383000000000003</v>
      </c>
      <c r="F49" s="61">
        <f ca="1">SUM(INDIRECT("'"&amp;$A45&amp;"'!F$23"):INDIRECT("'"&amp;$A45&amp;"'!F$32"))/10</f>
        <v>51.634999999999991</v>
      </c>
      <c r="G49" s="61">
        <f ca="1">SUM(INDIRECT("'"&amp;$A45&amp;"'!G$23"):INDIRECT("'"&amp;$A45&amp;"'!G$32"))/10</f>
        <v>60.832000000000008</v>
      </c>
      <c r="H49" s="61">
        <f ca="1">SUM(INDIRECT("'"&amp;$A45&amp;"'!H$23"):INDIRECT("'"&amp;$A45&amp;"'!H$32"))/10</f>
        <v>51.827999999999996</v>
      </c>
      <c r="I49" s="61">
        <f ca="1">SUM(INDIRECT("'"&amp;$A45&amp;"'!I$23"):INDIRECT("'"&amp;$A45&amp;"'!I$32"))/10</f>
        <v>47.905999999999999</v>
      </c>
      <c r="J49" s="61">
        <f ca="1">SUM(INDIRECT("'"&amp;$A45&amp;"'!J$23"):INDIRECT("'"&amp;$A45&amp;"'!J$32"))/10</f>
        <v>44.552999999999997</v>
      </c>
      <c r="K49" s="61">
        <f ca="1">SUM(INDIRECT("'"&amp;$A45&amp;"'!K$23"):INDIRECT("'"&amp;$A45&amp;"'!K$32"))/10</f>
        <v>47.555999999999997</v>
      </c>
      <c r="L49" s="66">
        <f ca="1">SUM(INDIRECT("'"&amp;$A45&amp;"'!L$23"):INDIRECT("'"&amp;$A45&amp;"'!L$32"))/10</f>
        <v>47.832999999999998</v>
      </c>
      <c r="N49" t="s">
        <v>11</v>
      </c>
      <c r="O49" s="71">
        <f>Meas5!P8</f>
        <v>42668</v>
      </c>
    </row>
    <row r="50" spans="1:15" x14ac:dyDescent="0.3">
      <c r="A50" s="89">
        <f>Punkter!$C$5</f>
        <v>8</v>
      </c>
      <c r="B50" s="94"/>
      <c r="C50" s="65">
        <f ca="1">SUM(INDIRECT("'"&amp;$A45&amp;"'!C$33"):INDIRECT("'"&amp;$A45&amp;"'!C$42"))/10</f>
        <v>71.528999999999996</v>
      </c>
      <c r="D50" s="61">
        <f ca="1">SUM(INDIRECT("'"&amp;$A45&amp;"'!D$33"):INDIRECT("'"&amp;$A45&amp;"'!D$42"))/10</f>
        <v>71.471000000000004</v>
      </c>
      <c r="E50" s="61">
        <f ca="1">SUM(INDIRECT("'"&amp;$A45&amp;"'!E$33"):INDIRECT("'"&amp;$A45&amp;"'!E$42"))/10</f>
        <v>64.910999999999987</v>
      </c>
      <c r="F50" s="61">
        <f ca="1">SUM(INDIRECT("'"&amp;$A45&amp;"'!F$33"):INDIRECT("'"&amp;$A45&amp;"'!F$42"))/10</f>
        <v>55.509</v>
      </c>
      <c r="G50" s="61">
        <f ca="1">SUM(INDIRECT("'"&amp;$A45&amp;"'!G$33"):INDIRECT("'"&amp;$A45&amp;"'!G$42"))/10</f>
        <v>71.222999999999999</v>
      </c>
      <c r="H50" s="61">
        <f ca="1">SUM(INDIRECT("'"&amp;$A45&amp;"'!H$33"):INDIRECT("'"&amp;$A45&amp;"'!H$42"))/10</f>
        <v>60.085000000000001</v>
      </c>
      <c r="I50" s="61">
        <f ca="1">SUM(INDIRECT("'"&amp;$A45&amp;"'!I$33"):INDIRECT("'"&amp;$A45&amp;"'!I$42"))/10</f>
        <v>53.753000000000007</v>
      </c>
      <c r="J50" s="61">
        <f ca="1">SUM(INDIRECT("'"&amp;$A45&amp;"'!J$33"):INDIRECT("'"&amp;$A45&amp;"'!J$42"))/10</f>
        <v>58.991999999999997</v>
      </c>
      <c r="K50" s="61">
        <f ca="1">SUM(INDIRECT("'"&amp;$A45&amp;"'!K$33"):INDIRECT("'"&amp;$A45&amp;"'!K$42"))/10</f>
        <v>52.451999999999998</v>
      </c>
      <c r="L50" s="66">
        <f ca="1">SUM(INDIRECT("'"&amp;$A45&amp;"'!L$33"):INDIRECT("'"&amp;$A45&amp;"'!L$42"))/10</f>
        <v>57.429999999999993</v>
      </c>
      <c r="N50" t="s">
        <v>12</v>
      </c>
      <c r="O50" s="70">
        <f>Meas5!P9</f>
        <v>0.17291666666666669</v>
      </c>
    </row>
    <row r="51" spans="1:15" x14ac:dyDescent="0.3">
      <c r="A51" s="89">
        <f>Punkter!$C$6</f>
        <v>15</v>
      </c>
      <c r="B51" s="94"/>
      <c r="C51" s="65">
        <f ca="1">SUM(INDIRECT("'"&amp;$A45&amp;"'!C$43"):INDIRECT("'"&amp;$A45&amp;"'!C$52"))/10</f>
        <v>89.286000000000001</v>
      </c>
      <c r="D51" s="61">
        <f ca="1">SUM(INDIRECT("'"&amp;$A45&amp;"'!D$43"):INDIRECT("'"&amp;$A45&amp;"'!D$52"))/10</f>
        <v>89.046000000000021</v>
      </c>
      <c r="E51" s="61">
        <f ca="1">SUM(INDIRECT("'"&amp;$A45&amp;"'!E$43"):INDIRECT("'"&amp;$A45&amp;"'!E$52"))/10</f>
        <v>72.477000000000004</v>
      </c>
      <c r="F51" s="61">
        <f ca="1">SUM(INDIRECT("'"&amp;$A45&amp;"'!F$43"):INDIRECT("'"&amp;$A45&amp;"'!F$52"))/10</f>
        <v>73.963000000000008</v>
      </c>
      <c r="G51" s="61">
        <f ca="1">SUM(INDIRECT("'"&amp;$A45&amp;"'!G$43"):INDIRECT("'"&amp;$A45&amp;"'!G$52"))/10</f>
        <v>85.073999999999998</v>
      </c>
      <c r="H51" s="61">
        <f ca="1">SUM(INDIRECT("'"&amp;$A45&amp;"'!H$43"):INDIRECT("'"&amp;$A45&amp;"'!H$52"))/10</f>
        <v>70.862999999999985</v>
      </c>
      <c r="I51" s="61">
        <f ca="1">SUM(INDIRECT("'"&amp;$A45&amp;"'!I$43"):INDIRECT("'"&amp;$A45&amp;"'!I$52"))/10</f>
        <v>69.437000000000012</v>
      </c>
      <c r="J51" s="61">
        <f ca="1">SUM(INDIRECT("'"&amp;$A45&amp;"'!J$43"):INDIRECT("'"&amp;$A45&amp;"'!J$52"))/10</f>
        <v>63.457000000000008</v>
      </c>
      <c r="K51" s="61">
        <f ca="1">SUM(INDIRECT("'"&amp;$A45&amp;"'!K$43"):INDIRECT("'"&amp;$A45&amp;"'!K$52"))/10</f>
        <v>60.152999999999999</v>
      </c>
      <c r="L51" s="66">
        <f ca="1">SUM(INDIRECT("'"&amp;$A45&amp;"'!L$43"):INDIRECT("'"&amp;$A45&amp;"'!L$52"))/10</f>
        <v>57.298999999999992</v>
      </c>
      <c r="N51" t="s">
        <v>13</v>
      </c>
      <c r="O51" s="70">
        <f>Meas5!P10</f>
        <v>0.21388888888888891</v>
      </c>
    </row>
    <row r="52" spans="1:15" ht="15" thickBot="1" x14ac:dyDescent="0.35">
      <c r="A52" s="91">
        <f>Punkter!$C$7</f>
        <v>30</v>
      </c>
      <c r="B52" s="95"/>
      <c r="C52" s="67">
        <f ca="1">SUM(INDIRECT("'"&amp;$A45&amp;"'!C$53"):INDIRECT("'"&amp;$A45&amp;"'!C$62"))/10</f>
        <v>93.362999999999985</v>
      </c>
      <c r="D52" s="68">
        <f ca="1">SUM(INDIRECT("'"&amp;$A45&amp;"'!D$53"):INDIRECT("'"&amp;$A45&amp;"'!D$62"))/10</f>
        <v>85.186000000000007</v>
      </c>
      <c r="E52" s="68">
        <f ca="1">SUM(INDIRECT("'"&amp;$A45&amp;"'!E$53"):INDIRECT("'"&amp;$A45&amp;"'!E$62"))/10</f>
        <v>74.626000000000005</v>
      </c>
      <c r="F52" s="68">
        <f ca="1">SUM(INDIRECT("'"&amp;$A45&amp;"'!F$53"):INDIRECT("'"&amp;$A45&amp;"'!F$62"))/10</f>
        <v>77.178000000000011</v>
      </c>
      <c r="G52" s="68">
        <f ca="1">SUM(INDIRECT("'"&amp;$A45&amp;"'!G$53"):INDIRECT("'"&amp;$A45&amp;"'!G$62"))/10</f>
        <v>85.135999999999996</v>
      </c>
      <c r="H52" s="68">
        <f ca="1">SUM(INDIRECT("'"&amp;$A45&amp;"'!H$53"):INDIRECT("'"&amp;$A45&amp;"'!H$62"))/10</f>
        <v>70.852000000000004</v>
      </c>
      <c r="I52" s="68">
        <f ca="1">SUM(INDIRECT("'"&amp;$A45&amp;"'!I$53"):INDIRECT("'"&amp;$A45&amp;"'!I$62"))/10</f>
        <v>73.861999999999995</v>
      </c>
      <c r="J52" s="68">
        <f ca="1">SUM(INDIRECT("'"&amp;$A45&amp;"'!J$53"):INDIRECT("'"&amp;$A45&amp;"'!J$62"))/10</f>
        <v>74.293999999999997</v>
      </c>
      <c r="K52" s="68">
        <f ca="1">SUM(INDIRECT("'"&amp;$A45&amp;"'!K$53"):INDIRECT("'"&amp;$A45&amp;"'!K$62"))/10</f>
        <v>62.141999999999996</v>
      </c>
      <c r="L52" s="69">
        <f ca="1">SUM(INDIRECT("'"&amp;$A45&amp;"'!L$53"):INDIRECT("'"&amp;$A45&amp;"'!L$62"))/10</f>
        <v>65.763000000000005</v>
      </c>
      <c r="N52" t="s">
        <v>14</v>
      </c>
      <c r="O52" t="str">
        <f>Meas5!P11</f>
        <v>Serritslev hal</v>
      </c>
    </row>
    <row r="55" spans="1:15" ht="15" thickBot="1" x14ac:dyDescent="0.35"/>
    <row r="56" spans="1:15" x14ac:dyDescent="0.3">
      <c r="A56" s="82" t="s">
        <v>75</v>
      </c>
      <c r="B56" s="44" t="s">
        <v>2</v>
      </c>
      <c r="C56" s="82">
        <f>Punkter!$A$2</f>
        <v>0.01</v>
      </c>
      <c r="D56" s="84"/>
      <c r="E56" s="84"/>
      <c r="F56" s="85"/>
      <c r="G56" s="82">
        <f>Punkter!$A$3</f>
        <v>0.08</v>
      </c>
      <c r="H56" s="84"/>
      <c r="I56" s="85"/>
      <c r="J56" s="82">
        <f>Punkter!$A$4</f>
        <v>0.34</v>
      </c>
      <c r="K56" s="85"/>
      <c r="L56" s="19">
        <f>Punkter!$A$5</f>
        <v>2</v>
      </c>
      <c r="N56" t="s">
        <v>7</v>
      </c>
      <c r="O56" t="str">
        <f>Meas6!P4</f>
        <v>mono 858</v>
      </c>
    </row>
    <row r="57" spans="1:15" ht="15" thickBot="1" x14ac:dyDescent="0.35">
      <c r="A57" s="88"/>
      <c r="B57" s="9" t="s">
        <v>3</v>
      </c>
      <c r="C57" s="22">
        <f>Punkter!$A$2</f>
        <v>0.01</v>
      </c>
      <c r="D57" s="1">
        <f>Punkter!$A$3</f>
        <v>0.08</v>
      </c>
      <c r="E57" s="1">
        <f>Punkter!$A$4</f>
        <v>0.34</v>
      </c>
      <c r="F57" s="9">
        <f>Punkter!$A$5</f>
        <v>2</v>
      </c>
      <c r="G57" s="22">
        <f>Punkter!$A$3</f>
        <v>0.08</v>
      </c>
      <c r="H57" s="1">
        <f>Punkter!$A$4</f>
        <v>0.34</v>
      </c>
      <c r="I57" s="9">
        <f>Punkter!$A$5</f>
        <v>2</v>
      </c>
      <c r="J57" s="1">
        <f>Punkter!$A$4</f>
        <v>0.34</v>
      </c>
      <c r="K57" s="9">
        <f>Punkter!$A$5</f>
        <v>2</v>
      </c>
      <c r="L57" s="9">
        <f>Punkter!$A$5</f>
        <v>2</v>
      </c>
      <c r="N57" t="s">
        <v>8</v>
      </c>
      <c r="O57" t="str">
        <f>Meas6!P5</f>
        <v>mono 859</v>
      </c>
    </row>
    <row r="58" spans="1:15" x14ac:dyDescent="0.3">
      <c r="A58" s="86">
        <f>Punkter!$C$2</f>
        <v>1</v>
      </c>
      <c r="B58" s="93"/>
      <c r="C58" s="62">
        <f ca="1">SUM(INDIRECT("'"&amp;$A56&amp;"'!C$3"):INDIRECT("'"&amp;$A56&amp;"'!C$12"))/10</f>
        <v>40.19</v>
      </c>
      <c r="D58" s="63">
        <f ca="1">SUM(INDIRECT("'"&amp;$A56&amp;"'!D$3"):INDIRECT("'"&amp;$A56&amp;"'!D$12"))/10</f>
        <v>39.559000000000005</v>
      </c>
      <c r="E58" s="63">
        <f ca="1">SUM(INDIRECT("'"&amp;$A56&amp;"'!E$3"):INDIRECT("'"&amp;$A56&amp;"'!E$12"))/10</f>
        <v>38.974000000000004</v>
      </c>
      <c r="F58" s="63">
        <f ca="1">SUM(INDIRECT("'"&amp;$A56&amp;"'!F$3"):INDIRECT("'"&amp;$A56&amp;"'!F$12"))/10</f>
        <v>44.541999999999994</v>
      </c>
      <c r="G58" s="63">
        <f ca="1">SUM(INDIRECT("'"&amp;$A56&amp;"'!G$3"):INDIRECT("'"&amp;$A56&amp;"'!G$12"))/10</f>
        <v>36.452999999999996</v>
      </c>
      <c r="H58" s="63">
        <f ca="1">SUM(INDIRECT("'"&amp;$A56&amp;"'!H$3"):INDIRECT("'"&amp;$A56&amp;"'!H$12"))/10</f>
        <v>36.682000000000002</v>
      </c>
      <c r="I58" s="63">
        <f ca="1">SUM(INDIRECT("'"&amp;$A56&amp;"'!I$3"):INDIRECT("'"&amp;$A56&amp;"'!I$12"))/10</f>
        <v>44.429000000000009</v>
      </c>
      <c r="J58" s="63">
        <f ca="1">SUM(INDIRECT("'"&amp;$A56&amp;"'!J$3"):INDIRECT("'"&amp;$A56&amp;"'!J$12"))/10</f>
        <v>33.43</v>
      </c>
      <c r="K58" s="63">
        <f ca="1">SUM(INDIRECT("'"&amp;$A56&amp;"'!K$3"):INDIRECT("'"&amp;$A56&amp;"'!K$12"))/10</f>
        <v>40.762</v>
      </c>
      <c r="L58" s="64">
        <f ca="1">SUM(INDIRECT("'"&amp;$A56&amp;"'!L$3"):INDIRECT("'"&amp;$A56&amp;"'!L$12"))/10</f>
        <v>36.200000000000003</v>
      </c>
      <c r="N58" t="s">
        <v>9</v>
      </c>
      <c r="O58" t="str">
        <f>Meas6!P6</f>
        <v>vetigal</v>
      </c>
    </row>
    <row r="59" spans="1:15" x14ac:dyDescent="0.3">
      <c r="A59" s="89">
        <f>Punkter!$C$3</f>
        <v>2</v>
      </c>
      <c r="B59" s="94"/>
      <c r="C59" s="65">
        <f ca="1">SUM(INDIRECT("'"&amp;$A56&amp;"'!C$13"):INDIRECT("'"&amp;$A56&amp;"'!C$22"))/10</f>
        <v>54.247</v>
      </c>
      <c r="D59" s="61">
        <f ca="1">SUM(INDIRECT("'"&amp;$A56&amp;"'!D$13"):INDIRECT("'"&amp;$A56&amp;"'!D$22"))/10</f>
        <v>50.824999999999996</v>
      </c>
      <c r="E59" s="61">
        <f ca="1">SUM(INDIRECT("'"&amp;$A56&amp;"'!E$13"):INDIRECT("'"&amp;$A56&amp;"'!E$22"))/10</f>
        <v>46.084999999999994</v>
      </c>
      <c r="F59" s="61">
        <f ca="1">SUM(INDIRECT("'"&amp;$A56&amp;"'!F$13"):INDIRECT("'"&amp;$A56&amp;"'!F$22"))/10</f>
        <v>42.472999999999999</v>
      </c>
      <c r="G59" s="61">
        <f ca="1">SUM(INDIRECT("'"&amp;$A56&amp;"'!G$13"):INDIRECT("'"&amp;$A56&amp;"'!G$22"))/10</f>
        <v>45.127000000000002</v>
      </c>
      <c r="H59" s="61">
        <f ca="1">SUM(INDIRECT("'"&amp;$A56&amp;"'!H$13"):INDIRECT("'"&amp;$A56&amp;"'!H$22"))/10</f>
        <v>45.585999999999991</v>
      </c>
      <c r="I59" s="61">
        <f ca="1">SUM(INDIRECT("'"&amp;$A56&amp;"'!I$13"):INDIRECT("'"&amp;$A56&amp;"'!I$22"))/10</f>
        <v>44.046999999999997</v>
      </c>
      <c r="J59" s="61">
        <f ca="1">SUM(INDIRECT("'"&amp;$A56&amp;"'!J$13"):INDIRECT("'"&amp;$A56&amp;"'!J$22"))/10</f>
        <v>38.597999999999999</v>
      </c>
      <c r="K59" s="61">
        <f ca="1">SUM(INDIRECT("'"&amp;$A56&amp;"'!K$13"):INDIRECT("'"&amp;$A56&amp;"'!K$22"))/10</f>
        <v>43.92199999999999</v>
      </c>
      <c r="L59" s="66">
        <f ca="1">SUM(INDIRECT("'"&amp;$A56&amp;"'!L$13"):INDIRECT("'"&amp;$A56&amp;"'!L$22"))/10</f>
        <v>41.984000000000002</v>
      </c>
      <c r="N59" t="s">
        <v>10</v>
      </c>
      <c r="O59" t="str">
        <f>Meas6!P7</f>
        <v>858 MHz</v>
      </c>
    </row>
    <row r="60" spans="1:15" x14ac:dyDescent="0.3">
      <c r="A60" s="89">
        <f>Punkter!$C$4</f>
        <v>4</v>
      </c>
      <c r="B60" s="94"/>
      <c r="C60" s="65">
        <f ca="1">SUM(INDIRECT("'"&amp;A56&amp;"'!C$23"):INDIRECT("'"&amp;A56&amp;"'!C$32"))/10</f>
        <v>74.727999999999994</v>
      </c>
      <c r="D60" s="61">
        <f ca="1">SUM(INDIRECT("'"&amp;$A56&amp;"'!D$23"):INDIRECT("'"&amp;$A56&amp;"'!D$32"))/10</f>
        <v>60.063000000000002</v>
      </c>
      <c r="E60" s="61">
        <f ca="1">SUM(INDIRECT("'"&amp;$A56&amp;"'!E$23"):INDIRECT("'"&amp;$A56&amp;"'!E$32"))/10</f>
        <v>56.976999999999997</v>
      </c>
      <c r="F60" s="61">
        <f ca="1">SUM(INDIRECT("'"&amp;$A56&amp;"'!F$23"):INDIRECT("'"&amp;$A56&amp;"'!F$32"))/10</f>
        <v>49.952000000000005</v>
      </c>
      <c r="G60" s="61">
        <f ca="1">SUM(INDIRECT("'"&amp;$A56&amp;"'!G$23"):INDIRECT("'"&amp;$A56&amp;"'!G$32"))/10</f>
        <v>52.940999999999995</v>
      </c>
      <c r="H60" s="61">
        <f ca="1">SUM(INDIRECT("'"&amp;$A56&amp;"'!H$23"):INDIRECT("'"&amp;$A56&amp;"'!H$32"))/10</f>
        <v>58.00500000000001</v>
      </c>
      <c r="I60" s="61">
        <f ca="1">SUM(INDIRECT("'"&amp;$A56&amp;"'!I$23"):INDIRECT("'"&amp;$A56&amp;"'!I$32"))/10</f>
        <v>50.769999999999996</v>
      </c>
      <c r="J60" s="61">
        <f ca="1">SUM(INDIRECT("'"&amp;$A56&amp;"'!J$23"):INDIRECT("'"&amp;$A56&amp;"'!J$32"))/10</f>
        <v>44.113</v>
      </c>
      <c r="K60" s="61">
        <f ca="1">SUM(INDIRECT("'"&amp;$A56&amp;"'!K$23"):INDIRECT("'"&amp;$A56&amp;"'!K$32"))/10</f>
        <v>52.384</v>
      </c>
      <c r="L60" s="66">
        <f ca="1">SUM(INDIRECT("'"&amp;$A56&amp;"'!L$23"):INDIRECT("'"&amp;$A56&amp;"'!L$32"))/10</f>
        <v>48.998999999999995</v>
      </c>
      <c r="N60" t="s">
        <v>11</v>
      </c>
      <c r="O60" s="71">
        <f>Meas6!P8</f>
        <v>42668</v>
      </c>
    </row>
    <row r="61" spans="1:15" x14ac:dyDescent="0.3">
      <c r="A61" s="89">
        <f>Punkter!$C$5</f>
        <v>8</v>
      </c>
      <c r="B61" s="94"/>
      <c r="C61" s="65">
        <f ca="1">SUM(INDIRECT("'"&amp;$A56&amp;"'!C$33"):INDIRECT("'"&amp;$A56&amp;"'!C$42"))/10</f>
        <v>59.109000000000002</v>
      </c>
      <c r="D61" s="61">
        <f ca="1">SUM(INDIRECT("'"&amp;$A56&amp;"'!D$33"):INDIRECT("'"&amp;$A56&amp;"'!D$42"))/10</f>
        <v>57.680999999999997</v>
      </c>
      <c r="E61" s="61">
        <f ca="1">SUM(INDIRECT("'"&amp;$A56&amp;"'!E$33"):INDIRECT("'"&amp;$A56&amp;"'!E$42"))/10</f>
        <v>64.591000000000008</v>
      </c>
      <c r="F61" s="61">
        <f ca="1">SUM(INDIRECT("'"&amp;$A56&amp;"'!F$33"):INDIRECT("'"&amp;$A56&amp;"'!F$42"))/10</f>
        <v>56.55</v>
      </c>
      <c r="G61" s="61">
        <f ca="1">SUM(INDIRECT("'"&amp;$A56&amp;"'!G$33"):INDIRECT("'"&amp;$A56&amp;"'!G$42"))/10</f>
        <v>71.200999999999993</v>
      </c>
      <c r="H61" s="61">
        <f ca="1">SUM(INDIRECT("'"&amp;$A56&amp;"'!H$33"):INDIRECT("'"&amp;$A56&amp;"'!H$42"))/10</f>
        <v>61.84899999999999</v>
      </c>
      <c r="I61" s="61">
        <f ca="1">SUM(INDIRECT("'"&amp;$A56&amp;"'!I$33"):INDIRECT("'"&amp;$A56&amp;"'!I$42"))/10</f>
        <v>53.92</v>
      </c>
      <c r="J61" s="61">
        <f ca="1">SUM(INDIRECT("'"&amp;$A56&amp;"'!J$33"):INDIRECT("'"&amp;$A56&amp;"'!J$42"))/10</f>
        <v>54.17</v>
      </c>
      <c r="K61" s="61">
        <f ca="1">SUM(INDIRECT("'"&amp;$A56&amp;"'!K$33"):INDIRECT("'"&amp;$A56&amp;"'!K$42"))/10</f>
        <v>50.430999999999997</v>
      </c>
      <c r="L61" s="66">
        <f ca="1">SUM(INDIRECT("'"&amp;$A56&amp;"'!L$33"):INDIRECT("'"&amp;$A56&amp;"'!L$42"))/10</f>
        <v>48.677000000000007</v>
      </c>
      <c r="N61" t="s">
        <v>12</v>
      </c>
      <c r="O61" s="70">
        <f>Meas6!P9</f>
        <v>0.21805555555555556</v>
      </c>
    </row>
    <row r="62" spans="1:15" x14ac:dyDescent="0.3">
      <c r="A62" s="89">
        <f>Punkter!$C$6</f>
        <v>15</v>
      </c>
      <c r="B62" s="94"/>
      <c r="C62" s="65">
        <f ca="1">SUM(INDIRECT("'"&amp;$A56&amp;"'!C$43"):INDIRECT("'"&amp;$A56&amp;"'!C$52"))/10</f>
        <v>63.418999999999997</v>
      </c>
      <c r="D62" s="61">
        <f ca="1">SUM(INDIRECT("'"&amp;$A56&amp;"'!D$43"):INDIRECT("'"&amp;$A56&amp;"'!D$52"))/10</f>
        <v>70.731000000000009</v>
      </c>
      <c r="E62" s="61">
        <f ca="1">SUM(INDIRECT("'"&amp;$A56&amp;"'!E$43"):INDIRECT("'"&amp;$A56&amp;"'!E$52"))/10</f>
        <v>63.148000000000003</v>
      </c>
      <c r="F62" s="61">
        <f ca="1">SUM(INDIRECT("'"&amp;$A56&amp;"'!F$43"):INDIRECT("'"&amp;$A56&amp;"'!F$52"))/10</f>
        <v>60.801000000000002</v>
      </c>
      <c r="G62" s="61">
        <f ca="1">SUM(INDIRECT("'"&amp;$A56&amp;"'!G$43"):INDIRECT("'"&amp;$A56&amp;"'!G$52"))/10</f>
        <v>65.826000000000008</v>
      </c>
      <c r="H62" s="61">
        <f ca="1">SUM(INDIRECT("'"&amp;$A56&amp;"'!H$43"):INDIRECT("'"&amp;$A56&amp;"'!H$52"))/10</f>
        <v>66.488000000000014</v>
      </c>
      <c r="I62" s="61">
        <f ca="1">SUM(INDIRECT("'"&amp;$A56&amp;"'!I$43"):INDIRECT("'"&amp;$A56&amp;"'!I$52"))/10</f>
        <v>60.009999999999991</v>
      </c>
      <c r="J62" s="61">
        <f ca="1">SUM(INDIRECT("'"&amp;$A56&amp;"'!J$43"):INDIRECT("'"&amp;$A56&amp;"'!J$52"))/10</f>
        <v>65.786000000000001</v>
      </c>
      <c r="K62" s="61">
        <f ca="1">SUM(INDIRECT("'"&amp;$A56&amp;"'!K$43"):INDIRECT("'"&amp;$A56&amp;"'!K$52"))/10</f>
        <v>55.286000000000001</v>
      </c>
      <c r="L62" s="66">
        <f ca="1">SUM(INDIRECT("'"&amp;$A56&amp;"'!L$43"):INDIRECT("'"&amp;$A56&amp;"'!L$52"))/10</f>
        <v>56.555999999999997</v>
      </c>
      <c r="N62" t="s">
        <v>13</v>
      </c>
      <c r="O62" s="70">
        <f>Meas6!P10</f>
        <v>0.26805555555555555</v>
      </c>
    </row>
    <row r="63" spans="1:15" ht="15" thickBot="1" x14ac:dyDescent="0.35">
      <c r="A63" s="91">
        <f>Punkter!$C$7</f>
        <v>30</v>
      </c>
      <c r="B63" s="95"/>
      <c r="C63" s="67">
        <f ca="1">SUM(INDIRECT("'"&amp;$A56&amp;"'!C$53"):INDIRECT("'"&amp;$A56&amp;"'!C$62"))/10</f>
        <v>66.027999999999992</v>
      </c>
      <c r="D63" s="68">
        <f ca="1">SUM(INDIRECT("'"&amp;$A56&amp;"'!D$53"):INDIRECT("'"&amp;$A56&amp;"'!D$62"))/10</f>
        <v>66.318999999999988</v>
      </c>
      <c r="E63" s="68">
        <f ca="1">SUM(INDIRECT("'"&amp;$A56&amp;"'!E$53"):INDIRECT("'"&amp;$A56&amp;"'!E$62"))/10</f>
        <v>65.992000000000004</v>
      </c>
      <c r="F63" s="68">
        <f ca="1">SUM(INDIRECT("'"&amp;$A56&amp;"'!F$53"):INDIRECT("'"&amp;$A56&amp;"'!F$62"))/10</f>
        <v>66.195999999999998</v>
      </c>
      <c r="G63" s="68">
        <f ca="1">SUM(INDIRECT("'"&amp;$A56&amp;"'!G$53"):INDIRECT("'"&amp;$A56&amp;"'!G$62"))/10</f>
        <v>63.963999999999999</v>
      </c>
      <c r="H63" s="68">
        <f ca="1">SUM(INDIRECT("'"&amp;$A56&amp;"'!H$53"):INDIRECT("'"&amp;$A56&amp;"'!H$62"))/10</f>
        <v>69.917000000000002</v>
      </c>
      <c r="I63" s="68">
        <f ca="1">SUM(INDIRECT("'"&amp;$A56&amp;"'!I$53"):INDIRECT("'"&amp;$A56&amp;"'!I$62"))/10</f>
        <v>62.176000000000009</v>
      </c>
      <c r="J63" s="68">
        <f ca="1">SUM(INDIRECT("'"&amp;$A56&amp;"'!J$53"):INDIRECT("'"&amp;$A56&amp;"'!J$62"))/10</f>
        <v>73.057000000000002</v>
      </c>
      <c r="K63" s="68">
        <f ca="1">SUM(INDIRECT("'"&amp;$A56&amp;"'!K$53"):INDIRECT("'"&amp;$A56&amp;"'!K$62"))/10</f>
        <v>76.498999999999995</v>
      </c>
      <c r="L63" s="69">
        <f ca="1">SUM(INDIRECT("'"&amp;$A56&amp;"'!L$53"):INDIRECT("'"&amp;$A56&amp;"'!L$62"))/10</f>
        <v>61.563000000000002</v>
      </c>
      <c r="N63" t="s">
        <v>14</v>
      </c>
      <c r="O63" t="str">
        <f>Meas6!P11</f>
        <v>Serritslev hal</v>
      </c>
    </row>
    <row r="66" spans="1:15" ht="15" thickBot="1" x14ac:dyDescent="0.35"/>
    <row r="67" spans="1:15" x14ac:dyDescent="0.3">
      <c r="A67" s="82" t="s">
        <v>76</v>
      </c>
      <c r="B67" s="44" t="s">
        <v>2</v>
      </c>
      <c r="C67" s="82">
        <f>Punkter!$A$2</f>
        <v>0.01</v>
      </c>
      <c r="D67" s="84"/>
      <c r="E67" s="84"/>
      <c r="F67" s="85"/>
      <c r="G67" s="82">
        <f>Punkter!$A$3</f>
        <v>0.08</v>
      </c>
      <c r="H67" s="84"/>
      <c r="I67" s="85"/>
      <c r="J67" s="82">
        <f>Punkter!$A$4</f>
        <v>0.34</v>
      </c>
      <c r="K67" s="85"/>
      <c r="L67" s="19">
        <f>Punkter!$A$5</f>
        <v>2</v>
      </c>
      <c r="N67" t="s">
        <v>7</v>
      </c>
      <c r="O67" t="str">
        <f>Meas7!P4</f>
        <v>mono 2500</v>
      </c>
    </row>
    <row r="68" spans="1:15" ht="15" thickBot="1" x14ac:dyDescent="0.35">
      <c r="A68" s="88"/>
      <c r="B68" s="9" t="s">
        <v>3</v>
      </c>
      <c r="C68" s="22">
        <f>Punkter!$A$2</f>
        <v>0.01</v>
      </c>
      <c r="D68" s="1">
        <f>Punkter!$A$3</f>
        <v>0.08</v>
      </c>
      <c r="E68" s="1">
        <f>Punkter!$A$4</f>
        <v>0.34</v>
      </c>
      <c r="F68" s="9">
        <f>Punkter!$A$5</f>
        <v>2</v>
      </c>
      <c r="G68" s="22">
        <f>Punkter!$A$3</f>
        <v>0.08</v>
      </c>
      <c r="H68" s="1">
        <f>Punkter!$A$4</f>
        <v>0.34</v>
      </c>
      <c r="I68" s="9">
        <f>Punkter!$A$5</f>
        <v>2</v>
      </c>
      <c r="J68" s="1">
        <f>Punkter!$A$4</f>
        <v>0.34</v>
      </c>
      <c r="K68" s="9">
        <f>Punkter!$A$5</f>
        <v>2</v>
      </c>
      <c r="L68" s="9">
        <f>Punkter!$A$5</f>
        <v>2</v>
      </c>
      <c r="N68" t="s">
        <v>8</v>
      </c>
      <c r="O68" t="str">
        <f>Meas7!P5</f>
        <v>mono 2500</v>
      </c>
    </row>
    <row r="69" spans="1:15" x14ac:dyDescent="0.3">
      <c r="A69" s="86">
        <f>Punkter!$C$2</f>
        <v>1</v>
      </c>
      <c r="B69" s="93"/>
      <c r="C69" s="62">
        <f ca="1">SUM(INDIRECT("'"&amp;$A67&amp;"'!C$3"):INDIRECT("'"&amp;$A67&amp;"'!C$12"))/10</f>
        <v>67.835999999999984</v>
      </c>
      <c r="D69" s="63">
        <f ca="1">SUM(INDIRECT("'"&amp;$A67&amp;"'!D$3"):INDIRECT("'"&amp;$A67&amp;"'!D$12"))/10</f>
        <v>56.165999999999997</v>
      </c>
      <c r="E69" s="63">
        <f ca="1">SUM(INDIRECT("'"&amp;$A67&amp;"'!E$3"):INDIRECT("'"&amp;$A67&amp;"'!E$12"))/10</f>
        <v>47.46</v>
      </c>
      <c r="F69" s="63">
        <f ca="1">SUM(INDIRECT("'"&amp;$A67&amp;"'!F$3"):INDIRECT("'"&amp;$A67&amp;"'!F$12"))/10</f>
        <v>72.468999999999994</v>
      </c>
      <c r="G69" s="63">
        <f ca="1">SUM(INDIRECT("'"&amp;$A67&amp;"'!G$3"):INDIRECT("'"&amp;$A67&amp;"'!G$12"))/10</f>
        <v>48.123000000000005</v>
      </c>
      <c r="H69" s="63">
        <f ca="1">SUM(INDIRECT("'"&amp;$A67&amp;"'!H$3"):INDIRECT("'"&amp;$A67&amp;"'!H$12"))/10</f>
        <v>44.424999999999997</v>
      </c>
      <c r="I69" s="63">
        <f ca="1">SUM(INDIRECT("'"&amp;$A67&amp;"'!I$3"):INDIRECT("'"&amp;$A67&amp;"'!I$12"))/10</f>
        <v>64.60499999999999</v>
      </c>
      <c r="J69" s="63">
        <f ca="1">SUM(INDIRECT("'"&amp;$A67&amp;"'!J$3"):INDIRECT("'"&amp;$A67&amp;"'!J$12"))/10</f>
        <v>41.36999999999999</v>
      </c>
      <c r="K69" s="63">
        <f ca="1">SUM(INDIRECT("'"&amp;$A67&amp;"'!K$3"):INDIRECT("'"&amp;$A67&amp;"'!K$12"))/10</f>
        <v>63.296000000000006</v>
      </c>
      <c r="L69" s="64">
        <f ca="1">SUM(INDIRECT("'"&amp;$A67&amp;"'!L$3"):INDIRECT("'"&amp;$A67&amp;"'!L$12"))/10</f>
        <v>42.257000000000005</v>
      </c>
      <c r="N69" t="s">
        <v>9</v>
      </c>
      <c r="O69" t="str">
        <f>Meas7!P6</f>
        <v>horisontal</v>
      </c>
    </row>
    <row r="70" spans="1:15" x14ac:dyDescent="0.3">
      <c r="A70" s="89">
        <f>Punkter!$C$3</f>
        <v>2</v>
      </c>
      <c r="B70" s="94"/>
      <c r="C70" s="65">
        <f ca="1">SUM(INDIRECT("'"&amp;$A67&amp;"'!C$13"):INDIRECT("'"&amp;$A67&amp;"'!C$22"))/10</f>
        <v>73.066999999999993</v>
      </c>
      <c r="D70" s="61">
        <f ca="1">SUM(INDIRECT("'"&amp;$A67&amp;"'!D$13"):INDIRECT("'"&amp;$A67&amp;"'!D$22"))/10</f>
        <v>72.971999999999994</v>
      </c>
      <c r="E70" s="61">
        <f ca="1">SUM(INDIRECT("'"&amp;$A67&amp;"'!E$13"):INDIRECT("'"&amp;$A67&amp;"'!E$22"))/10</f>
        <v>53.676000000000002</v>
      </c>
      <c r="F70" s="61">
        <f ca="1">SUM(INDIRECT("'"&amp;$A67&amp;"'!F$13"):INDIRECT("'"&amp;$A67&amp;"'!F$22"))/10</f>
        <v>61.480999999999995</v>
      </c>
      <c r="G70" s="61">
        <f ca="1">SUM(INDIRECT("'"&amp;$A67&amp;"'!G$13"):INDIRECT("'"&amp;$A67&amp;"'!G$22"))/10</f>
        <v>55.411999999999992</v>
      </c>
      <c r="H70" s="61">
        <f ca="1">SUM(INDIRECT("'"&amp;$A67&amp;"'!H$13"):INDIRECT("'"&amp;$A67&amp;"'!H$22"))/10</f>
        <v>47.540999999999997</v>
      </c>
      <c r="I70" s="61">
        <f ca="1">SUM(INDIRECT("'"&amp;$A67&amp;"'!I$13"):INDIRECT("'"&amp;$A67&amp;"'!I$22"))/10</f>
        <v>58.809000000000012</v>
      </c>
      <c r="J70" s="61">
        <f ca="1">SUM(INDIRECT("'"&amp;$A67&amp;"'!J$13"):INDIRECT("'"&amp;$A67&amp;"'!J$22"))/10</f>
        <v>48.481999999999999</v>
      </c>
      <c r="K70" s="61">
        <f ca="1">SUM(INDIRECT("'"&amp;$A67&amp;"'!K$13"):INDIRECT("'"&amp;$A67&amp;"'!K$22"))/10</f>
        <v>55.564999999999998</v>
      </c>
      <c r="L70" s="66">
        <f ca="1">SUM(INDIRECT("'"&amp;$A67&amp;"'!L$13"):INDIRECT("'"&amp;$A67&amp;"'!L$22"))/10</f>
        <v>48.819000000000003</v>
      </c>
      <c r="N70" t="s">
        <v>10</v>
      </c>
      <c r="O70" t="str">
        <f>Meas7!P7</f>
        <v>2500 MHz</v>
      </c>
    </row>
    <row r="71" spans="1:15" x14ac:dyDescent="0.3">
      <c r="A71" s="89">
        <f>Punkter!$C$4</f>
        <v>4</v>
      </c>
      <c r="B71" s="94"/>
      <c r="C71" s="65">
        <f ca="1">SUM(INDIRECT("'"&amp;A67&amp;"'!C$23"):INDIRECT("'"&amp;A67&amp;"'!C$32"))/10</f>
        <v>80.455000000000013</v>
      </c>
      <c r="D71" s="61">
        <f ca="1">SUM(INDIRECT("'"&amp;$A67&amp;"'!D$23"):INDIRECT("'"&amp;$A67&amp;"'!D$32"))/10</f>
        <v>72.064999999999998</v>
      </c>
      <c r="E71" s="61">
        <f ca="1">SUM(INDIRECT("'"&amp;$A67&amp;"'!E$23"):INDIRECT("'"&amp;$A67&amp;"'!E$32"))/10</f>
        <v>64.846000000000004</v>
      </c>
      <c r="F71" s="61">
        <f ca="1">SUM(INDIRECT("'"&amp;$A67&amp;"'!F$23"):INDIRECT("'"&amp;$A67&amp;"'!F$32"))/10</f>
        <v>62.696000000000005</v>
      </c>
      <c r="G71" s="61">
        <f ca="1">SUM(INDIRECT("'"&amp;$A67&amp;"'!G$23"):INDIRECT("'"&amp;$A67&amp;"'!G$32"))/10</f>
        <v>67.850999999999999</v>
      </c>
      <c r="H71" s="61">
        <f ca="1">SUM(INDIRECT("'"&amp;$A67&amp;"'!H$23"):INDIRECT("'"&amp;$A67&amp;"'!H$32"))/10</f>
        <v>59.960999999999991</v>
      </c>
      <c r="I71" s="61">
        <f ca="1">SUM(INDIRECT("'"&amp;$A67&amp;"'!I$23"):INDIRECT("'"&amp;$A67&amp;"'!I$32"))/10</f>
        <v>64.070999999999998</v>
      </c>
      <c r="J71" s="61">
        <f ca="1">SUM(INDIRECT("'"&amp;$A67&amp;"'!J$23"):INDIRECT("'"&amp;$A67&amp;"'!J$32"))/10</f>
        <v>49.646000000000001</v>
      </c>
      <c r="K71" s="61">
        <f ca="1">SUM(INDIRECT("'"&amp;$A67&amp;"'!K$23"):INDIRECT("'"&amp;$A67&amp;"'!K$32"))/10</f>
        <v>64.783000000000001</v>
      </c>
      <c r="L71" s="66">
        <f ca="1">SUM(INDIRECT("'"&amp;$A67&amp;"'!L$23"):INDIRECT("'"&amp;$A67&amp;"'!L$32"))/10</f>
        <v>56.262</v>
      </c>
      <c r="N71" t="s">
        <v>11</v>
      </c>
      <c r="O71" s="71">
        <f>Meas7!P8</f>
        <v>42668</v>
      </c>
    </row>
    <row r="72" spans="1:15" x14ac:dyDescent="0.3">
      <c r="A72" s="89">
        <f>Punkter!$C$5</f>
        <v>8</v>
      </c>
      <c r="B72" s="94"/>
      <c r="C72" s="65">
        <f ca="1">SUM(INDIRECT("'"&amp;$A67&amp;"'!C$33"):INDIRECT("'"&amp;$A67&amp;"'!C$42"))/10</f>
        <v>86.222999999999999</v>
      </c>
      <c r="D72" s="61">
        <f ca="1">SUM(INDIRECT("'"&amp;$A67&amp;"'!D$33"):INDIRECT("'"&amp;$A67&amp;"'!D$42"))/10</f>
        <v>78.570000000000007</v>
      </c>
      <c r="E72" s="61">
        <f ca="1">SUM(INDIRECT("'"&amp;$A67&amp;"'!E$33"):INDIRECT("'"&amp;$A67&amp;"'!E$42"))/10</f>
        <v>74.89200000000001</v>
      </c>
      <c r="F72" s="61">
        <f ca="1">SUM(INDIRECT("'"&amp;$A67&amp;"'!F$33"):INDIRECT("'"&amp;$A67&amp;"'!F$42"))/10</f>
        <v>75.533000000000001</v>
      </c>
      <c r="G72" s="61">
        <f ca="1">SUM(INDIRECT("'"&amp;$A67&amp;"'!G$33"):INDIRECT("'"&amp;$A67&amp;"'!G$42"))/10</f>
        <v>82.25</v>
      </c>
      <c r="H72" s="61">
        <f ca="1">SUM(INDIRECT("'"&amp;$A67&amp;"'!H$33"):INDIRECT("'"&amp;$A67&amp;"'!H$42"))/10</f>
        <v>68.462000000000018</v>
      </c>
      <c r="I72" s="61">
        <f ca="1">SUM(INDIRECT("'"&amp;$A67&amp;"'!I$33"):INDIRECT("'"&amp;$A67&amp;"'!I$42"))/10</f>
        <v>66.484999999999999</v>
      </c>
      <c r="J72" s="61">
        <f ca="1">SUM(INDIRECT("'"&amp;$A67&amp;"'!J$33"):INDIRECT("'"&amp;$A67&amp;"'!J$42"))/10</f>
        <v>56.373000000000005</v>
      </c>
      <c r="K72" s="61">
        <f ca="1">SUM(INDIRECT("'"&amp;$A67&amp;"'!K$33"):INDIRECT("'"&amp;$A67&amp;"'!K$42"))/10</f>
        <v>63.125999999999998</v>
      </c>
      <c r="L72" s="66">
        <f ca="1">SUM(INDIRECT("'"&amp;$A67&amp;"'!L$33"):INDIRECT("'"&amp;$A67&amp;"'!L$42"))/10</f>
        <v>64.076999999999998</v>
      </c>
      <c r="N72" t="s">
        <v>12</v>
      </c>
      <c r="O72" s="70">
        <f>Meas7!P9</f>
        <v>0.26805555555555555</v>
      </c>
    </row>
    <row r="73" spans="1:15" x14ac:dyDescent="0.3">
      <c r="A73" s="89">
        <f>Punkter!$C$6</f>
        <v>15</v>
      </c>
      <c r="B73" s="94"/>
      <c r="C73" s="65">
        <f ca="1">SUM(INDIRECT("'"&amp;$A67&amp;"'!C$43"):INDIRECT("'"&amp;$A67&amp;"'!C$52"))/10</f>
        <v>81.560000000000016</v>
      </c>
      <c r="D73" s="61">
        <f ca="1">SUM(INDIRECT("'"&amp;$A67&amp;"'!D$43"):INDIRECT("'"&amp;$A67&amp;"'!D$52"))/10</f>
        <v>83.373000000000005</v>
      </c>
      <c r="E73" s="61">
        <f ca="1">SUM(INDIRECT("'"&amp;$A67&amp;"'!E$43"):INDIRECT("'"&amp;$A67&amp;"'!E$52"))/10</f>
        <v>81.431000000000012</v>
      </c>
      <c r="F73" s="61">
        <f ca="1">SUM(INDIRECT("'"&amp;$A67&amp;"'!F$43"):INDIRECT("'"&amp;$A67&amp;"'!F$52"))/10</f>
        <v>76.912999999999982</v>
      </c>
      <c r="G73" s="61">
        <f ca="1">SUM(INDIRECT("'"&amp;$A67&amp;"'!G$43"):INDIRECT("'"&amp;$A67&amp;"'!G$52"))/10</f>
        <v>78.138999999999996</v>
      </c>
      <c r="H73" s="61">
        <f ca="1">SUM(INDIRECT("'"&amp;$A67&amp;"'!H$43"):INDIRECT("'"&amp;$A67&amp;"'!H$52"))/10</f>
        <v>78.72999999999999</v>
      </c>
      <c r="I73" s="61">
        <f ca="1">SUM(INDIRECT("'"&amp;$A67&amp;"'!I$43"):INDIRECT("'"&amp;$A67&amp;"'!I$52"))/10</f>
        <v>69.665999999999983</v>
      </c>
      <c r="J73" s="61">
        <f ca="1">SUM(INDIRECT("'"&amp;$A67&amp;"'!J$43"):INDIRECT("'"&amp;$A67&amp;"'!J$52"))/10</f>
        <v>75.534000000000006</v>
      </c>
      <c r="K73" s="61">
        <f ca="1">SUM(INDIRECT("'"&amp;$A67&amp;"'!K$43"):INDIRECT("'"&amp;$A67&amp;"'!K$52"))/10</f>
        <v>68.418000000000006</v>
      </c>
      <c r="L73" s="66">
        <f ca="1">SUM(INDIRECT("'"&amp;$A67&amp;"'!L$43"):INDIRECT("'"&amp;$A67&amp;"'!L$52"))/10</f>
        <v>68.246000000000009</v>
      </c>
      <c r="N73" t="s">
        <v>13</v>
      </c>
      <c r="O73" s="70">
        <f>Meas7!P10</f>
        <v>0.37013888888888885</v>
      </c>
    </row>
    <row r="74" spans="1:15" ht="15" thickBot="1" x14ac:dyDescent="0.35">
      <c r="A74" s="91">
        <f>Punkter!$C$7</f>
        <v>30</v>
      </c>
      <c r="B74" s="95"/>
      <c r="C74" s="67">
        <f ca="1">SUM(INDIRECT("'"&amp;$A67&amp;"'!C$53"):INDIRECT("'"&amp;$A67&amp;"'!C$62"))/10</f>
        <v>95.225999999999985</v>
      </c>
      <c r="D74" s="68">
        <f ca="1">SUM(INDIRECT("'"&amp;$A67&amp;"'!D$53"):INDIRECT("'"&amp;$A67&amp;"'!D$62"))/10</f>
        <v>86.820999999999998</v>
      </c>
      <c r="E74" s="68">
        <f ca="1">SUM(INDIRECT("'"&amp;$A67&amp;"'!E$53"):INDIRECT("'"&amp;$A67&amp;"'!E$62"))/10</f>
        <v>85.33</v>
      </c>
      <c r="F74" s="68">
        <f ca="1">SUM(INDIRECT("'"&amp;$A67&amp;"'!F$53"):INDIRECT("'"&amp;$A67&amp;"'!F$62"))/10</f>
        <v>82.727999999999994</v>
      </c>
      <c r="G74" s="68">
        <f ca="1">SUM(INDIRECT("'"&amp;$A67&amp;"'!G$53"):INDIRECT("'"&amp;$A67&amp;"'!G$62"))/10</f>
        <v>80.612000000000009</v>
      </c>
      <c r="H74" s="68">
        <f ca="1">SUM(INDIRECT("'"&amp;$A67&amp;"'!H$53"):INDIRECT("'"&amp;$A67&amp;"'!H$62"))/10</f>
        <v>85.117000000000004</v>
      </c>
      <c r="I74" s="68">
        <f ca="1">SUM(INDIRECT("'"&amp;$A67&amp;"'!I$53"):INDIRECT("'"&amp;$A67&amp;"'!I$62"))/10</f>
        <v>87.881999999999991</v>
      </c>
      <c r="J74" s="68">
        <f ca="1">SUM(INDIRECT("'"&amp;$A67&amp;"'!J$53"):INDIRECT("'"&amp;$A67&amp;"'!J$62"))/10</f>
        <v>73.040999999999983</v>
      </c>
      <c r="K74" s="68">
        <f ca="1">SUM(INDIRECT("'"&amp;$A67&amp;"'!K$53"):INDIRECT("'"&amp;$A67&amp;"'!K$62"))/10</f>
        <v>67.695000000000007</v>
      </c>
      <c r="L74" s="69">
        <f ca="1">SUM(INDIRECT("'"&amp;$A67&amp;"'!L$53"):INDIRECT("'"&amp;$A67&amp;"'!L$62"))/10</f>
        <v>68.565000000000012</v>
      </c>
      <c r="N74" t="s">
        <v>14</v>
      </c>
      <c r="O74" t="str">
        <f>Meas7!P11</f>
        <v>Serritslev hal</v>
      </c>
    </row>
    <row r="77" spans="1:15" ht="15" thickBot="1" x14ac:dyDescent="0.35"/>
    <row r="78" spans="1:15" x14ac:dyDescent="0.3">
      <c r="A78" s="82" t="s">
        <v>77</v>
      </c>
      <c r="B78" s="44" t="s">
        <v>2</v>
      </c>
      <c r="C78" s="82">
        <f>Punkter!$A$2</f>
        <v>0.01</v>
      </c>
      <c r="D78" s="84"/>
      <c r="E78" s="84"/>
      <c r="F78" s="85"/>
      <c r="G78" s="82">
        <f>Punkter!$A$3</f>
        <v>0.08</v>
      </c>
      <c r="H78" s="84"/>
      <c r="I78" s="85"/>
      <c r="J78" s="82">
        <f>Punkter!$A$4</f>
        <v>0.34</v>
      </c>
      <c r="K78" s="85"/>
      <c r="L78" s="19">
        <f>Punkter!$A$5</f>
        <v>2</v>
      </c>
      <c r="N78" t="s">
        <v>7</v>
      </c>
      <c r="O78" t="str">
        <f>Meas8!P4</f>
        <v>mono 2500</v>
      </c>
    </row>
    <row r="79" spans="1:15" ht="15" thickBot="1" x14ac:dyDescent="0.35">
      <c r="A79" s="88"/>
      <c r="B79" s="9" t="s">
        <v>3</v>
      </c>
      <c r="C79" s="22">
        <f>Punkter!$A$2</f>
        <v>0.01</v>
      </c>
      <c r="D79" s="1">
        <f>Punkter!$A$3</f>
        <v>0.08</v>
      </c>
      <c r="E79" s="1">
        <f>Punkter!$A$4</f>
        <v>0.34</v>
      </c>
      <c r="F79" s="9">
        <f>Punkter!$A$5</f>
        <v>2</v>
      </c>
      <c r="G79" s="22">
        <f>Punkter!$A$3</f>
        <v>0.08</v>
      </c>
      <c r="H79" s="1">
        <f>Punkter!$A$4</f>
        <v>0.34</v>
      </c>
      <c r="I79" s="9">
        <f>Punkter!$A$5</f>
        <v>2</v>
      </c>
      <c r="J79" s="1">
        <f>Punkter!$A$4</f>
        <v>0.34</v>
      </c>
      <c r="K79" s="9">
        <f>Punkter!$A$5</f>
        <v>2</v>
      </c>
      <c r="L79" s="9">
        <f>Punkter!$A$5</f>
        <v>2</v>
      </c>
      <c r="N79" t="s">
        <v>8</v>
      </c>
      <c r="O79" t="str">
        <f>Meas8!P5</f>
        <v>mono 2500</v>
      </c>
    </row>
    <row r="80" spans="1:15" x14ac:dyDescent="0.3">
      <c r="A80" s="86">
        <f>Punkter!$C$2</f>
        <v>1</v>
      </c>
      <c r="B80" s="93"/>
      <c r="C80" s="62">
        <f ca="1">SUM(INDIRECT("'"&amp;$A78&amp;"'!C$3"):INDIRECT("'"&amp;$A78&amp;"'!C$12"))/10</f>
        <v>68.135999999999996</v>
      </c>
      <c r="D80" s="63">
        <f ca="1">SUM(INDIRECT("'"&amp;$A78&amp;"'!D$3"):INDIRECT("'"&amp;$A78&amp;"'!D$12"))/10</f>
        <v>55.37299999999999</v>
      </c>
      <c r="E80" s="63">
        <f ca="1">SUM(INDIRECT("'"&amp;$A78&amp;"'!E$3"):INDIRECT("'"&amp;$A78&amp;"'!E$12"))/10</f>
        <v>46.606999999999999</v>
      </c>
      <c r="F80" s="63">
        <f ca="1">SUM(INDIRECT("'"&amp;$A78&amp;"'!F$3"):INDIRECT("'"&amp;$A78&amp;"'!F$12"))/10</f>
        <v>50.117000000000004</v>
      </c>
      <c r="G80" s="63">
        <f ca="1">SUM(INDIRECT("'"&amp;$A78&amp;"'!G$3"):INDIRECT("'"&amp;$A78&amp;"'!G$12"))/10</f>
        <v>46.202999999999996</v>
      </c>
      <c r="H80" s="63">
        <f ca="1">SUM(INDIRECT("'"&amp;$A78&amp;"'!H$3"):INDIRECT("'"&amp;$A78&amp;"'!H$12"))/10</f>
        <v>38.596999999999994</v>
      </c>
      <c r="I80" s="63">
        <f ca="1">SUM(INDIRECT("'"&amp;$A78&amp;"'!I$3"):INDIRECT("'"&amp;$A78&amp;"'!I$12"))/10</f>
        <v>52.233999999999995</v>
      </c>
      <c r="J80" s="63">
        <f ca="1">SUM(INDIRECT("'"&amp;$A78&amp;"'!J$3"):INDIRECT("'"&amp;$A78&amp;"'!J$12"))/10</f>
        <v>44.376000000000012</v>
      </c>
      <c r="K80" s="63">
        <f ca="1">SUM(INDIRECT("'"&amp;$A78&amp;"'!K$3"):INDIRECT("'"&amp;$A78&amp;"'!K$12"))/10</f>
        <v>52.498000000000005</v>
      </c>
      <c r="L80" s="64">
        <f ca="1">SUM(INDIRECT("'"&amp;$A78&amp;"'!L$3"):INDIRECT("'"&amp;$A78&amp;"'!L$12"))/10</f>
        <v>42.569000000000003</v>
      </c>
      <c r="N80" t="s">
        <v>9</v>
      </c>
      <c r="O80" t="str">
        <f>Meas8!P6</f>
        <v>vertical</v>
      </c>
    </row>
    <row r="81" spans="1:15" x14ac:dyDescent="0.3">
      <c r="A81" s="89">
        <f>Punkter!$C$3</f>
        <v>2</v>
      </c>
      <c r="B81" s="94"/>
      <c r="C81" s="65">
        <f ca="1">SUM(INDIRECT("'"&amp;$A78&amp;"'!C$13"):INDIRECT("'"&amp;$A78&amp;"'!C$22"))/10</f>
        <v>60.238999999999997</v>
      </c>
      <c r="D81" s="61">
        <f ca="1">SUM(INDIRECT("'"&amp;$A78&amp;"'!D$13"):INDIRECT("'"&amp;$A78&amp;"'!D$22"))/10</f>
        <v>64.688999999999993</v>
      </c>
      <c r="E81" s="61">
        <f ca="1">SUM(INDIRECT("'"&amp;$A78&amp;"'!E$13"):INDIRECT("'"&amp;$A78&amp;"'!E$22"))/10</f>
        <v>61.167999999999992</v>
      </c>
      <c r="F81" s="61">
        <f ca="1">SUM(INDIRECT("'"&amp;$A78&amp;"'!F$13"):INDIRECT("'"&amp;$A78&amp;"'!F$22"))/10</f>
        <v>51.713999999999999</v>
      </c>
      <c r="G81" s="61">
        <f ca="1">SUM(INDIRECT("'"&amp;$A78&amp;"'!G$13"):INDIRECT("'"&amp;$A78&amp;"'!G$22"))/10</f>
        <v>53.354999999999997</v>
      </c>
      <c r="H81" s="61">
        <f ca="1">SUM(INDIRECT("'"&amp;$A78&amp;"'!H$13"):INDIRECT("'"&amp;$A78&amp;"'!H$22"))/10</f>
        <v>47.803000000000004</v>
      </c>
      <c r="I81" s="61">
        <f ca="1">SUM(INDIRECT("'"&amp;$A78&amp;"'!I$13"):INDIRECT("'"&amp;$A78&amp;"'!I$22"))/10</f>
        <v>51.602999999999994</v>
      </c>
      <c r="J81" s="61">
        <f ca="1">SUM(INDIRECT("'"&amp;$A78&amp;"'!J$13"):INDIRECT("'"&amp;$A78&amp;"'!J$22"))/10</f>
        <v>65.510999999999996</v>
      </c>
      <c r="K81" s="61">
        <f ca="1">SUM(INDIRECT("'"&amp;$A78&amp;"'!K$13"):INDIRECT("'"&amp;$A78&amp;"'!K$22"))/10</f>
        <v>53.308000000000007</v>
      </c>
      <c r="L81" s="66">
        <f ca="1">SUM(INDIRECT("'"&amp;$A78&amp;"'!L$13"):INDIRECT("'"&amp;$A78&amp;"'!L$22"))/10</f>
        <v>48.251000000000005</v>
      </c>
      <c r="N81" t="s">
        <v>10</v>
      </c>
      <c r="O81" t="str">
        <f>Meas8!P7</f>
        <v>2500 MHz</v>
      </c>
    </row>
    <row r="82" spans="1:15" x14ac:dyDescent="0.3">
      <c r="A82" s="89">
        <f>Punkter!$C$4</f>
        <v>4</v>
      </c>
      <c r="B82" s="94"/>
      <c r="C82" s="65">
        <f ca="1">SUM(INDIRECT("'"&amp;A78&amp;"'!C$23"):INDIRECT("'"&amp;A78&amp;"'!C$32"))/10</f>
        <v>63.5</v>
      </c>
      <c r="D82" s="61">
        <f ca="1">SUM(INDIRECT("'"&amp;$A78&amp;"'!D$23"):INDIRECT("'"&amp;$A78&amp;"'!D$32"))/10</f>
        <v>65.923000000000002</v>
      </c>
      <c r="E82" s="61">
        <f ca="1">SUM(INDIRECT("'"&amp;$A78&amp;"'!E$23"):INDIRECT("'"&amp;$A78&amp;"'!E$32"))/10</f>
        <v>66.905999999999992</v>
      </c>
      <c r="F82" s="61">
        <f ca="1">SUM(INDIRECT("'"&amp;$A78&amp;"'!F$23"):INDIRECT("'"&amp;$A78&amp;"'!F$32"))/10</f>
        <v>54.875</v>
      </c>
      <c r="G82" s="61">
        <f ca="1">SUM(INDIRECT("'"&amp;$A78&amp;"'!G$23"):INDIRECT("'"&amp;$A78&amp;"'!G$32"))/10</f>
        <v>77.792000000000002</v>
      </c>
      <c r="H82" s="61">
        <f ca="1">SUM(INDIRECT("'"&amp;$A78&amp;"'!H$23"):INDIRECT("'"&amp;$A78&amp;"'!H$32"))/10</f>
        <v>60.081000000000003</v>
      </c>
      <c r="I82" s="61">
        <f ca="1">SUM(INDIRECT("'"&amp;$A78&amp;"'!I$23"):INDIRECT("'"&amp;$A78&amp;"'!I$32"))/10</f>
        <v>56.785000000000004</v>
      </c>
      <c r="J82" s="61">
        <f ca="1">SUM(INDIRECT("'"&amp;$A78&amp;"'!J$23"):INDIRECT("'"&amp;$A78&amp;"'!J$32"))/10</f>
        <v>48.416000000000011</v>
      </c>
      <c r="K82" s="61">
        <f ca="1">SUM(INDIRECT("'"&amp;$A78&amp;"'!K$23"):INDIRECT("'"&amp;$A78&amp;"'!K$32"))/10</f>
        <v>57.844999999999992</v>
      </c>
      <c r="L82" s="66">
        <f ca="1">SUM(INDIRECT("'"&amp;$A78&amp;"'!L$23"):INDIRECT("'"&amp;$A78&amp;"'!L$32"))/10</f>
        <v>53.17</v>
      </c>
      <c r="N82" t="s">
        <v>11</v>
      </c>
      <c r="O82" s="71">
        <f>Meas8!P8</f>
        <v>42668</v>
      </c>
    </row>
    <row r="83" spans="1:15" x14ac:dyDescent="0.3">
      <c r="A83" s="89">
        <f>Punkter!$C$5</f>
        <v>8</v>
      </c>
      <c r="B83" s="94"/>
      <c r="C83" s="65">
        <f ca="1">SUM(INDIRECT("'"&amp;$A78&amp;"'!C$33"):INDIRECT("'"&amp;$A78&amp;"'!C$42"))/10</f>
        <v>62.463999999999999</v>
      </c>
      <c r="D83" s="61">
        <f ca="1">SUM(INDIRECT("'"&amp;$A78&amp;"'!D$33"):INDIRECT("'"&amp;$A78&amp;"'!D$42"))/10</f>
        <v>87.00800000000001</v>
      </c>
      <c r="E83" s="61">
        <f ca="1">SUM(INDIRECT("'"&amp;$A78&amp;"'!E$33"):INDIRECT("'"&amp;$A78&amp;"'!E$42"))/10</f>
        <v>73.24199999999999</v>
      </c>
      <c r="F83" s="61">
        <f ca="1">SUM(INDIRECT("'"&amp;$A78&amp;"'!F$33"):INDIRECT("'"&amp;$A78&amp;"'!F$42"))/10</f>
        <v>70.819000000000003</v>
      </c>
      <c r="G83" s="61">
        <f ca="1">SUM(INDIRECT("'"&amp;$A78&amp;"'!G$33"):INDIRECT("'"&amp;$A78&amp;"'!G$42"))/10</f>
        <v>74.001999999999995</v>
      </c>
      <c r="H83" s="61">
        <f ca="1">SUM(INDIRECT("'"&amp;$A78&amp;"'!H$33"):INDIRECT("'"&amp;$A78&amp;"'!H$42"))/10</f>
        <v>68.566999999999979</v>
      </c>
      <c r="I83" s="61">
        <f ca="1">SUM(INDIRECT("'"&amp;$A78&amp;"'!I$33"):INDIRECT("'"&amp;$A78&amp;"'!I$42"))/10</f>
        <v>56.570000000000007</v>
      </c>
      <c r="J83" s="61">
        <f ca="1">SUM(INDIRECT("'"&amp;$A78&amp;"'!J$33"):INDIRECT("'"&amp;$A78&amp;"'!J$42"))/10</f>
        <v>58.803999999999995</v>
      </c>
      <c r="K83" s="61">
        <f ca="1">SUM(INDIRECT("'"&amp;$A78&amp;"'!K$33"):INDIRECT("'"&amp;$A78&amp;"'!K$42"))/10</f>
        <v>55.784999999999989</v>
      </c>
      <c r="L83" s="66">
        <f ca="1">SUM(INDIRECT("'"&amp;$A78&amp;"'!L$33"):INDIRECT("'"&amp;$A78&amp;"'!L$42"))/10</f>
        <v>59.373000000000005</v>
      </c>
      <c r="N83" t="s">
        <v>12</v>
      </c>
      <c r="O83" s="70">
        <f>Meas8!P9</f>
        <v>0.37013888888888885</v>
      </c>
    </row>
    <row r="84" spans="1:15" x14ac:dyDescent="0.3">
      <c r="A84" s="89">
        <f>Punkter!$C$6</f>
        <v>15</v>
      </c>
      <c r="B84" s="94"/>
      <c r="C84" s="65">
        <f ca="1">SUM(INDIRECT("'"&amp;$A78&amp;"'!C$43"):INDIRECT("'"&amp;$A78&amp;"'!C$52"))/10</f>
        <v>65.546999999999997</v>
      </c>
      <c r="D84" s="61">
        <f ca="1">SUM(INDIRECT("'"&amp;$A78&amp;"'!D$43"):INDIRECT("'"&amp;$A78&amp;"'!D$52"))/10</f>
        <v>79.905999999999992</v>
      </c>
      <c r="E84" s="61">
        <f ca="1">SUM(INDIRECT("'"&amp;$A78&amp;"'!E$43"):INDIRECT("'"&amp;$A78&amp;"'!E$52"))/10</f>
        <v>68.356999999999999</v>
      </c>
      <c r="F84" s="61">
        <f ca="1">SUM(INDIRECT("'"&amp;$A78&amp;"'!F$43"):INDIRECT("'"&amp;$A78&amp;"'!F$52"))/10</f>
        <v>83.981999999999999</v>
      </c>
      <c r="G84" s="61">
        <f ca="1">SUM(INDIRECT("'"&amp;$A78&amp;"'!G$43"):INDIRECT("'"&amp;$A78&amp;"'!G$52"))/10</f>
        <v>70.025000000000006</v>
      </c>
      <c r="H84" s="61">
        <f ca="1">SUM(INDIRECT("'"&amp;$A78&amp;"'!H$43"):INDIRECT("'"&amp;$A78&amp;"'!H$52"))/10</f>
        <v>71.031999999999996</v>
      </c>
      <c r="I84" s="61">
        <f ca="1">SUM(INDIRECT("'"&amp;$A78&amp;"'!I$43"):INDIRECT("'"&amp;$A78&amp;"'!I$52"))/10</f>
        <v>68.798000000000002</v>
      </c>
      <c r="J84" s="61">
        <f ca="1">SUM(INDIRECT("'"&amp;$A78&amp;"'!J$43"):INDIRECT("'"&amp;$A78&amp;"'!J$52"))/10</f>
        <v>76.456999999999994</v>
      </c>
      <c r="K84" s="61">
        <f ca="1">SUM(INDIRECT("'"&amp;$A78&amp;"'!K$43"):INDIRECT("'"&amp;$A78&amp;"'!K$52"))/10</f>
        <v>61.886000000000003</v>
      </c>
      <c r="L84" s="66">
        <f ca="1">SUM(INDIRECT("'"&amp;$A78&amp;"'!L$43"):INDIRECT("'"&amp;$A78&amp;"'!L$52"))/10</f>
        <v>60.222000000000001</v>
      </c>
      <c r="N84" t="s">
        <v>13</v>
      </c>
      <c r="O84" s="70">
        <f>Meas8!P10</f>
        <v>0.43541666666666662</v>
      </c>
    </row>
    <row r="85" spans="1:15" ht="15" thickBot="1" x14ac:dyDescent="0.35">
      <c r="A85" s="91">
        <f>Punkter!$C$7</f>
        <v>30</v>
      </c>
      <c r="B85" s="95"/>
      <c r="C85" s="67">
        <f ca="1">SUM(INDIRECT("'"&amp;$A78&amp;"'!C$53"):INDIRECT("'"&amp;$A78&amp;"'!C$62"))/10</f>
        <v>76.522000000000006</v>
      </c>
      <c r="D85" s="68">
        <f ca="1">SUM(INDIRECT("'"&amp;$A78&amp;"'!D$53"):INDIRECT("'"&amp;$A78&amp;"'!D$62"))/10</f>
        <v>80.92</v>
      </c>
      <c r="E85" s="68">
        <f ca="1">SUM(INDIRECT("'"&amp;$A78&amp;"'!E$53"):INDIRECT("'"&amp;$A78&amp;"'!E$62"))/10</f>
        <v>76.490000000000009</v>
      </c>
      <c r="F85" s="68">
        <f ca="1">SUM(INDIRECT("'"&amp;$A78&amp;"'!F$53"):INDIRECT("'"&amp;$A78&amp;"'!F$62"))/10</f>
        <v>72.815000000000012</v>
      </c>
      <c r="G85" s="68">
        <f ca="1">SUM(INDIRECT("'"&amp;$A78&amp;"'!G$53"):INDIRECT("'"&amp;$A78&amp;"'!G$62"))/10</f>
        <v>87.873000000000005</v>
      </c>
      <c r="H85" s="68">
        <f ca="1">SUM(INDIRECT("'"&amp;$A78&amp;"'!H$53"):INDIRECT("'"&amp;$A78&amp;"'!H$62"))/10</f>
        <v>71.835999999999984</v>
      </c>
      <c r="I85" s="68">
        <f ca="1">SUM(INDIRECT("'"&amp;$A78&amp;"'!I$53"):INDIRECT("'"&amp;$A78&amp;"'!I$62"))/10</f>
        <v>68.488000000000014</v>
      </c>
      <c r="J85" s="68">
        <f ca="1">SUM(INDIRECT("'"&amp;$A78&amp;"'!J$53"):INDIRECT("'"&amp;$A78&amp;"'!J$62"))/10</f>
        <v>78.551999999999978</v>
      </c>
      <c r="K85" s="68">
        <f ca="1">SUM(INDIRECT("'"&amp;$A78&amp;"'!K$53"):INDIRECT("'"&amp;$A78&amp;"'!K$62"))/10</f>
        <v>72.123000000000005</v>
      </c>
      <c r="L85" s="69">
        <f ca="1">SUM(INDIRECT("'"&amp;$A78&amp;"'!L$53"):INDIRECT("'"&amp;$A78&amp;"'!L$62"))/10</f>
        <v>66.155999999999992</v>
      </c>
      <c r="N85" t="s">
        <v>14</v>
      </c>
      <c r="O85" t="str">
        <f>Meas8!P11</f>
        <v>Serritslev hal</v>
      </c>
    </row>
    <row r="88" spans="1:15" ht="15" thickBot="1" x14ac:dyDescent="0.35"/>
    <row r="89" spans="1:15" x14ac:dyDescent="0.3">
      <c r="A89" s="82" t="s">
        <v>78</v>
      </c>
      <c r="B89" s="44" t="s">
        <v>2</v>
      </c>
      <c r="C89" s="82">
        <f>Punkter!$A$2</f>
        <v>0.01</v>
      </c>
      <c r="D89" s="84"/>
      <c r="E89" s="84"/>
      <c r="F89" s="85"/>
      <c r="G89" s="82">
        <f>Punkter!$A$3</f>
        <v>0.08</v>
      </c>
      <c r="H89" s="84"/>
      <c r="I89" s="85"/>
      <c r="J89" s="82">
        <f>Punkter!$A$4</f>
        <v>0.34</v>
      </c>
      <c r="K89" s="85"/>
      <c r="L89" s="19">
        <f>Punkter!$A$5</f>
        <v>2</v>
      </c>
      <c r="N89" t="s">
        <v>7</v>
      </c>
      <c r="O89" t="str">
        <f>Meas9!P4</f>
        <v>demo</v>
      </c>
    </row>
    <row r="90" spans="1:15" ht="15" thickBot="1" x14ac:dyDescent="0.35">
      <c r="A90" s="88"/>
      <c r="B90" s="9" t="s">
        <v>3</v>
      </c>
      <c r="C90" s="22">
        <f>Punkter!$A$2</f>
        <v>0.01</v>
      </c>
      <c r="D90" s="1">
        <f>Punkter!$A$3</f>
        <v>0.08</v>
      </c>
      <c r="E90" s="1">
        <f>Punkter!$A$4</f>
        <v>0.34</v>
      </c>
      <c r="F90" s="9">
        <f>Punkter!$A$5</f>
        <v>2</v>
      </c>
      <c r="G90" s="22">
        <f>Punkter!$A$3</f>
        <v>0.08</v>
      </c>
      <c r="H90" s="1">
        <f>Punkter!$A$4</f>
        <v>0.34</v>
      </c>
      <c r="I90" s="9">
        <f>Punkter!$A$5</f>
        <v>2</v>
      </c>
      <c r="J90" s="1">
        <f>Punkter!$A$4</f>
        <v>0.34</v>
      </c>
      <c r="K90" s="9">
        <f>Punkter!$A$5</f>
        <v>2</v>
      </c>
      <c r="L90" s="9">
        <f>Punkter!$A$5</f>
        <v>2</v>
      </c>
      <c r="N90" t="s">
        <v>8</v>
      </c>
      <c r="O90" t="str">
        <f>Meas9!P5</f>
        <v>demo</v>
      </c>
    </row>
    <row r="91" spans="1:15" x14ac:dyDescent="0.3">
      <c r="A91" s="86">
        <f>Punkter!$C$2</f>
        <v>1</v>
      </c>
      <c r="B91" s="93"/>
      <c r="C91" s="62">
        <f ca="1">SUM(INDIRECT("'"&amp;$A89&amp;"'!C$3"):INDIRECT("'"&amp;$A89&amp;"'!C$12"))/10</f>
        <v>48.832000000000001</v>
      </c>
      <c r="D91" s="63">
        <f ca="1">SUM(INDIRECT("'"&amp;$A89&amp;"'!D$3"):INDIRECT("'"&amp;$A89&amp;"'!D$12"))/10</f>
        <v>48.943199999999997</v>
      </c>
      <c r="E91" s="63">
        <f ca="1">SUM(INDIRECT("'"&amp;$A89&amp;"'!E$3"):INDIRECT("'"&amp;$A89&amp;"'!E$12"))/10</f>
        <v>48.720799999999997</v>
      </c>
      <c r="F91" s="63">
        <f ca="1">SUM(INDIRECT("'"&amp;$A89&amp;"'!F$3"):INDIRECT("'"&amp;$A89&amp;"'!F$12"))/10</f>
        <v>73.629600000000011</v>
      </c>
      <c r="G91" s="63">
        <f ca="1">SUM(INDIRECT("'"&amp;$A89&amp;"'!G$3"):INDIRECT("'"&amp;$A89&amp;"'!G$12"))/10</f>
        <v>51.945599999999999</v>
      </c>
      <c r="H91" s="63">
        <f ca="1">SUM(INDIRECT("'"&amp;$A89&amp;"'!H$3"):INDIRECT("'"&amp;$A89&amp;"'!H$12"))/10</f>
        <v>50.388799999999996</v>
      </c>
      <c r="I91" s="63">
        <f ca="1">SUM(INDIRECT("'"&amp;$A89&amp;"'!I$3"):INDIRECT("'"&amp;$A89&amp;"'!I$12"))/10</f>
        <v>75.742400000000004</v>
      </c>
      <c r="J91" s="63">
        <f ca="1">SUM(INDIRECT("'"&amp;$A89&amp;"'!J$3"):INDIRECT("'"&amp;$A89&amp;"'!J$12"))/10</f>
        <v>49.721199999999996</v>
      </c>
      <c r="K91" s="63">
        <f ca="1">SUM(INDIRECT("'"&amp;$A89&amp;"'!K$3"):INDIRECT("'"&amp;$A89&amp;"'!K$12"))/10</f>
        <v>64.511200000000002</v>
      </c>
      <c r="L91" s="64">
        <f ca="1">SUM(INDIRECT("'"&amp;$A89&amp;"'!L$3"):INDIRECT("'"&amp;$A89&amp;"'!L$12"))/10</f>
        <v>46.829599999999992</v>
      </c>
      <c r="N91" t="s">
        <v>9</v>
      </c>
      <c r="O91" t="str">
        <f>Meas9!P6</f>
        <v>vertical</v>
      </c>
    </row>
    <row r="92" spans="1:15" x14ac:dyDescent="0.3">
      <c r="A92" s="89">
        <f>Punkter!$C$3</f>
        <v>2</v>
      </c>
      <c r="B92" s="94"/>
      <c r="C92" s="65">
        <f ca="1">SUM(INDIRECT("'"&amp;$A89&amp;"'!C$13"):INDIRECT("'"&amp;$A89&amp;"'!C$22"))/10</f>
        <v>61.842399999999998</v>
      </c>
      <c r="D92" s="61">
        <f ca="1">SUM(INDIRECT("'"&amp;$A89&amp;"'!D$13"):INDIRECT("'"&amp;$A89&amp;"'!D$22"))/10</f>
        <v>60.063199999999995</v>
      </c>
      <c r="E92" s="61">
        <f ca="1">SUM(INDIRECT("'"&amp;$A89&amp;"'!E$13"):INDIRECT("'"&amp;$A89&amp;"'!E$22"))/10</f>
        <v>59.840800000000002</v>
      </c>
      <c r="F92" s="61">
        <f ca="1">SUM(INDIRECT("'"&amp;$A89&amp;"'!F$13"):INDIRECT("'"&amp;$A89&amp;"'!F$22"))/10</f>
        <v>68.736799999999988</v>
      </c>
      <c r="G92" s="61">
        <f ca="1">SUM(INDIRECT("'"&amp;$A89&amp;"'!G$13"):INDIRECT("'"&amp;$A89&amp;"'!G$22"))/10</f>
        <v>59.1736</v>
      </c>
      <c r="H92" s="61">
        <f ca="1">SUM(INDIRECT("'"&amp;$A89&amp;"'!H$13"):INDIRECT("'"&amp;$A89&amp;"'!H$22"))/10</f>
        <v>57.728000000000009</v>
      </c>
      <c r="I92" s="61">
        <f ca="1">SUM(INDIRECT("'"&amp;$A89&amp;"'!I$13"):INDIRECT("'"&amp;$A89&amp;"'!I$22"))/10</f>
        <v>59.951999999999998</v>
      </c>
      <c r="J92" s="61">
        <f ca="1">SUM(INDIRECT("'"&amp;$A89&amp;"'!J$13"):INDIRECT("'"&amp;$A89&amp;"'!J$22"))/10</f>
        <v>56.616</v>
      </c>
      <c r="K92" s="61">
        <f ca="1">SUM(INDIRECT("'"&amp;$A89&amp;"'!K$13"):INDIRECT("'"&amp;$A89&amp;"'!K$22"))/10</f>
        <v>61.842399999999998</v>
      </c>
      <c r="L92" s="66">
        <f ca="1">SUM(INDIRECT("'"&amp;$A89&amp;"'!L$13"):INDIRECT("'"&amp;$A89&amp;"'!L$22"))/10</f>
        <v>54.836599999999997</v>
      </c>
      <c r="N92" t="s">
        <v>10</v>
      </c>
      <c r="O92" t="str">
        <f>Meas9!P7</f>
        <v>858 MHz</v>
      </c>
    </row>
    <row r="93" spans="1:15" x14ac:dyDescent="0.3">
      <c r="A93" s="89">
        <f>Punkter!$C$4</f>
        <v>4</v>
      </c>
      <c r="B93" s="94"/>
      <c r="C93" s="65">
        <f ca="1">SUM(INDIRECT("'"&amp;A89&amp;"'!C$23"):INDIRECT("'"&amp;A89&amp;"'!C$32"))/10</f>
        <v>73.296000000000021</v>
      </c>
      <c r="D93" s="61">
        <f ca="1">SUM(INDIRECT("'"&amp;$A89&amp;"'!D$23"):INDIRECT("'"&amp;$A89&amp;"'!D$32"))/10</f>
        <v>72.517599999999987</v>
      </c>
      <c r="E93" s="61">
        <f ca="1">SUM(INDIRECT("'"&amp;$A89&amp;"'!E$23"):INDIRECT("'"&amp;$A89&amp;"'!E$32"))/10</f>
        <v>68.625599999999991</v>
      </c>
      <c r="F93" s="61">
        <f ca="1">SUM(INDIRECT("'"&amp;$A89&amp;"'!F$23"):INDIRECT("'"&amp;$A89&amp;"'!F$32"))/10</f>
        <v>62.176000000000002</v>
      </c>
      <c r="G93" s="61">
        <f ca="1">SUM(INDIRECT("'"&amp;$A89&amp;"'!G$23"):INDIRECT("'"&amp;$A89&amp;"'!G$32"))/10</f>
        <v>73.073600000000027</v>
      </c>
      <c r="H93" s="61">
        <f ca="1">SUM(INDIRECT("'"&amp;$A89&amp;"'!H$23"):INDIRECT("'"&amp;$A89&amp;"'!H$32"))/10</f>
        <v>68.959199999999996</v>
      </c>
      <c r="I93" s="61">
        <f ca="1">SUM(INDIRECT("'"&amp;$A89&amp;"'!I$23"):INDIRECT("'"&amp;$A89&amp;"'!I$32"))/10</f>
        <v>62.176000000000002</v>
      </c>
      <c r="J93" s="61">
        <f ca="1">SUM(INDIRECT("'"&amp;$A89&amp;"'!J$23"):INDIRECT("'"&amp;$A89&amp;"'!J$32"))/10</f>
        <v>65.73439999999998</v>
      </c>
      <c r="K93" s="61">
        <f ca="1">SUM(INDIRECT("'"&amp;$A89&amp;"'!K$23"):INDIRECT("'"&amp;$A89&amp;"'!K$32"))/10</f>
        <v>62.176000000000002</v>
      </c>
      <c r="L93" s="66">
        <f ca="1">SUM(INDIRECT("'"&amp;$A89&amp;"'!L$23"):INDIRECT("'"&amp;$A89&amp;"'!L$32"))/10</f>
        <v>61.063800000000001</v>
      </c>
      <c r="N93" t="s">
        <v>11</v>
      </c>
      <c r="O93" s="71">
        <f>Meas9!P8</f>
        <v>42668</v>
      </c>
    </row>
    <row r="94" spans="1:15" x14ac:dyDescent="0.3">
      <c r="A94" s="89">
        <f>Punkter!$C$5</f>
        <v>8</v>
      </c>
      <c r="B94" s="94"/>
      <c r="C94" s="65">
        <f ca="1">SUM(INDIRECT("'"&amp;$A89&amp;"'!C$33"):INDIRECT("'"&amp;$A89&amp;"'!C$42"))/10</f>
        <v>81.413600000000002</v>
      </c>
      <c r="D94" s="61">
        <f ca="1">SUM(INDIRECT("'"&amp;$A89&amp;"'!D$33"):INDIRECT("'"&amp;$A89&amp;"'!D$42"))/10</f>
        <v>80.190399999999983</v>
      </c>
      <c r="E94" s="61">
        <f ca="1">SUM(INDIRECT("'"&amp;$A89&amp;"'!E$33"):INDIRECT("'"&amp;$A89&amp;"'!E$42"))/10</f>
        <v>81.635999999999996</v>
      </c>
      <c r="F94" s="61">
        <f ca="1">SUM(INDIRECT("'"&amp;$A89&amp;"'!F$33"):INDIRECT("'"&amp;$A89&amp;"'!F$42"))/10</f>
        <v>69.181599999999989</v>
      </c>
      <c r="G94" s="61">
        <f ca="1">SUM(INDIRECT("'"&amp;$A89&amp;"'!G$33"):INDIRECT("'"&amp;$A89&amp;"'!G$42"))/10</f>
        <v>79.967999999999989</v>
      </c>
      <c r="H94" s="61">
        <f ca="1">SUM(INDIRECT("'"&amp;$A89&amp;"'!H$33"):INDIRECT("'"&amp;$A89&amp;"'!H$42"))/10</f>
        <v>82.525599999999997</v>
      </c>
      <c r="I94" s="61">
        <f ca="1">SUM(INDIRECT("'"&amp;$A89&amp;"'!I$33"):INDIRECT("'"&amp;$A89&amp;"'!I$42"))/10</f>
        <v>69.848799999999997</v>
      </c>
      <c r="J94" s="61">
        <f ca="1">SUM(INDIRECT("'"&amp;$A89&amp;"'!J$33"):INDIRECT("'"&amp;$A89&amp;"'!J$42"))/10</f>
        <v>73.296000000000021</v>
      </c>
      <c r="K94" s="61">
        <f ca="1">SUM(INDIRECT("'"&amp;$A89&amp;"'!K$33"):INDIRECT("'"&amp;$A89&amp;"'!K$42"))/10</f>
        <v>67.180000000000007</v>
      </c>
      <c r="L94" s="66">
        <f ca="1">SUM(INDIRECT("'"&amp;$A89&amp;"'!L$33"):INDIRECT("'"&amp;$A89&amp;"'!L$42"))/10</f>
        <v>66.958299999999994</v>
      </c>
      <c r="N94" t="s">
        <v>12</v>
      </c>
      <c r="O94" s="70">
        <f>Meas9!P9</f>
        <v>0.4694444444444445</v>
      </c>
    </row>
    <row r="95" spans="1:15" x14ac:dyDescent="0.3">
      <c r="A95" s="89">
        <f>Punkter!$C$6</f>
        <v>15</v>
      </c>
      <c r="B95" s="94"/>
      <c r="C95" s="65">
        <f ca="1">SUM(INDIRECT("'"&amp;$A89&amp;"'!C$43"):INDIRECT("'"&amp;$A89&amp;"'!C$52"))/10</f>
        <v>91.19919999999999</v>
      </c>
      <c r="D95" s="61">
        <f ca="1">SUM(INDIRECT("'"&amp;$A89&amp;"'!D$43"):INDIRECT("'"&amp;$A89&amp;"'!D$52"))/10</f>
        <v>89.086399999999998</v>
      </c>
      <c r="E95" s="61">
        <f ca="1">SUM(INDIRECT("'"&amp;$A89&amp;"'!E$43"):INDIRECT("'"&amp;$A89&amp;"'!E$52"))/10</f>
        <v>81.969599999999986</v>
      </c>
      <c r="F95" s="61">
        <f ca="1">SUM(INDIRECT("'"&amp;$A89&amp;"'!F$43"):INDIRECT("'"&amp;$A89&amp;"'!F$52"))/10</f>
        <v>76.075999999999993</v>
      </c>
      <c r="G95" s="61">
        <f ca="1">SUM(INDIRECT("'"&amp;$A89&amp;"'!G$43"):INDIRECT("'"&amp;$A89&amp;"'!G$52"))/10</f>
        <v>84.193600000000018</v>
      </c>
      <c r="H95" s="61">
        <f ca="1">SUM(INDIRECT("'"&amp;$A89&amp;"'!H$43"):INDIRECT("'"&amp;$A89&amp;"'!H$52"))/10</f>
        <v>79.856799999999993</v>
      </c>
      <c r="I95" s="61">
        <f ca="1">SUM(INDIRECT("'"&amp;$A89&amp;"'!I$43"):INDIRECT("'"&amp;$A89&amp;"'!I$52"))/10</f>
        <v>76.74320000000003</v>
      </c>
      <c r="J95" s="61">
        <f ca="1">SUM(INDIRECT("'"&amp;$A89&amp;"'!J$43"):INDIRECT("'"&amp;$A89&amp;"'!J$52"))/10</f>
        <v>79.856799999999993</v>
      </c>
      <c r="K95" s="61">
        <f ca="1">SUM(INDIRECT("'"&amp;$A89&amp;"'!K$43"):INDIRECT("'"&amp;$A89&amp;"'!K$52"))/10</f>
        <v>75.4084</v>
      </c>
      <c r="L95" s="66">
        <f ca="1">SUM(INDIRECT("'"&amp;$A89&amp;"'!L$43"):INDIRECT("'"&amp;$A89&amp;"'!L$52"))/10</f>
        <v>75.742000000000004</v>
      </c>
      <c r="N95" t="s">
        <v>13</v>
      </c>
      <c r="O95" s="70">
        <f>Meas9!P10</f>
        <v>0.52916666666666667</v>
      </c>
    </row>
    <row r="96" spans="1:15" ht="15" thickBot="1" x14ac:dyDescent="0.35">
      <c r="A96" s="91">
        <f>Punkter!$C$7</f>
        <v>30</v>
      </c>
      <c r="B96" s="95"/>
      <c r="C96" s="67">
        <f ca="1">SUM(INDIRECT("'"&amp;$A89&amp;"'!C$53"):INDIRECT("'"&amp;$A89&amp;"'!C$62"))/10</f>
        <v>87.084800000000001</v>
      </c>
      <c r="D96" s="68">
        <f ca="1">SUM(INDIRECT("'"&amp;$A89&amp;"'!D$53"):INDIRECT("'"&amp;$A89&amp;"'!D$62"))/10</f>
        <v>89.531199999999998</v>
      </c>
      <c r="E96" s="68">
        <f ca="1">SUM(INDIRECT("'"&amp;$A89&amp;"'!E$53"):INDIRECT("'"&amp;$A89&amp;"'!E$62"))/10</f>
        <v>83.637599999999992</v>
      </c>
      <c r="F96" s="68">
        <f ca="1">SUM(INDIRECT("'"&amp;$A89&amp;"'!F$53"):INDIRECT("'"&amp;$A89&amp;"'!F$62"))/10</f>
        <v>86.751199999999997</v>
      </c>
      <c r="G96" s="68">
        <f ca="1">SUM(INDIRECT("'"&amp;$A89&amp;"'!G$53"):INDIRECT("'"&amp;$A89&amp;"'!G$62"))/10</f>
        <v>86.528800000000004</v>
      </c>
      <c r="H96" s="68">
        <f ca="1">SUM(INDIRECT("'"&amp;$A89&amp;"'!H$53"):INDIRECT("'"&amp;$A89&amp;"'!H$62"))/10</f>
        <v>83.526399999999995</v>
      </c>
      <c r="I96" s="68">
        <f ca="1">SUM(INDIRECT("'"&amp;$A89&amp;"'!I$53"):INDIRECT("'"&amp;$A89&amp;"'!I$62"))/10</f>
        <v>86.083999999999989</v>
      </c>
      <c r="J96" s="68">
        <f ca="1">SUM(INDIRECT("'"&amp;$A89&amp;"'!J$53"):INDIRECT("'"&amp;$A89&amp;"'!J$62"))/10</f>
        <v>91.310399999999987</v>
      </c>
      <c r="K96" s="68">
        <f ca="1">SUM(INDIRECT("'"&amp;$A89&amp;"'!K$53"):INDIRECT("'"&amp;$A89&amp;"'!K$62"))/10</f>
        <v>86.306399999999996</v>
      </c>
      <c r="L96" s="69">
        <f ca="1">SUM(INDIRECT("'"&amp;$A89&amp;"'!L$53"):INDIRECT("'"&amp;$A89&amp;"'!L$62"))/10</f>
        <v>83.081799999999987</v>
      </c>
      <c r="N96" t="s">
        <v>14</v>
      </c>
      <c r="O96" t="str">
        <f>Meas9!P11</f>
        <v>Serritslev hal</v>
      </c>
    </row>
    <row r="99" spans="1:15" ht="15" thickBot="1" x14ac:dyDescent="0.35"/>
    <row r="100" spans="1:15" x14ac:dyDescent="0.3">
      <c r="A100" s="82" t="s">
        <v>79</v>
      </c>
      <c r="B100" s="44" t="s">
        <v>2</v>
      </c>
      <c r="C100" s="82">
        <f>Punkter!$A$2</f>
        <v>0.01</v>
      </c>
      <c r="D100" s="84"/>
      <c r="E100" s="84"/>
      <c r="F100" s="85"/>
      <c r="G100" s="82">
        <f>Punkter!$A$3</f>
        <v>0.08</v>
      </c>
      <c r="H100" s="84"/>
      <c r="I100" s="85"/>
      <c r="J100" s="82">
        <f>Punkter!$A$4</f>
        <v>0.34</v>
      </c>
      <c r="K100" s="85"/>
      <c r="L100" s="19">
        <f>Punkter!$A$5</f>
        <v>2</v>
      </c>
      <c r="N100" t="s">
        <v>7</v>
      </c>
      <c r="O100" t="str">
        <f>Meas10!P4</f>
        <v>demo</v>
      </c>
    </row>
    <row r="101" spans="1:15" ht="15" thickBot="1" x14ac:dyDescent="0.35">
      <c r="A101" s="88"/>
      <c r="B101" s="9" t="s">
        <v>3</v>
      </c>
      <c r="C101" s="22">
        <f>Punkter!$A$2</f>
        <v>0.01</v>
      </c>
      <c r="D101" s="1">
        <f>Punkter!$A$3</f>
        <v>0.08</v>
      </c>
      <c r="E101" s="1">
        <f>Punkter!$A$4</f>
        <v>0.34</v>
      </c>
      <c r="F101" s="9">
        <f>Punkter!$A$5</f>
        <v>2</v>
      </c>
      <c r="G101" s="22">
        <f>Punkter!$A$3</f>
        <v>0.08</v>
      </c>
      <c r="H101" s="1">
        <f>Punkter!$A$4</f>
        <v>0.34</v>
      </c>
      <c r="I101" s="9">
        <f>Punkter!$A$5</f>
        <v>2</v>
      </c>
      <c r="J101" s="1">
        <f>Punkter!$A$4</f>
        <v>0.34</v>
      </c>
      <c r="K101" s="9">
        <f>Punkter!$A$5</f>
        <v>2</v>
      </c>
      <c r="L101" s="9">
        <f>Punkter!$A$5</f>
        <v>2</v>
      </c>
      <c r="N101" t="s">
        <v>8</v>
      </c>
      <c r="O101" t="str">
        <f>Meas10!P5</f>
        <v>demo</v>
      </c>
    </row>
    <row r="102" spans="1:15" x14ac:dyDescent="0.3">
      <c r="A102" s="86">
        <f>Punkter!$C$2</f>
        <v>1</v>
      </c>
      <c r="B102" s="93"/>
      <c r="C102" s="62">
        <f ca="1">SUM(INDIRECT("'"&amp;$A100&amp;"'!C$3"):INDIRECT("'"&amp;$A100&amp;"'!C$12"))/10</f>
        <v>29.308800000000002</v>
      </c>
      <c r="D102" s="63">
        <f ca="1">SUM(INDIRECT("'"&amp;$A100&amp;"'!D$3"):INDIRECT("'"&amp;$A100&amp;"'!D$12"))/10</f>
        <v>30.754399999999997</v>
      </c>
      <c r="E102" s="63">
        <f ca="1">SUM(INDIRECT("'"&amp;$A100&amp;"'!E$3"):INDIRECT("'"&amp;$A100&amp;"'!E$12"))/10</f>
        <v>22.748000000000001</v>
      </c>
      <c r="F102" s="63">
        <f ca="1">SUM(INDIRECT("'"&amp;$A100&amp;"'!F$3"):INDIRECT("'"&amp;$A100&amp;"'!F$12"))/10</f>
        <v>27.751999999999999</v>
      </c>
      <c r="G102" s="63">
        <f ca="1">SUM(INDIRECT("'"&amp;$A100&amp;"'!G$3"):INDIRECT("'"&amp;$A100&amp;"'!G$12"))/10</f>
        <v>29.975999999999999</v>
      </c>
      <c r="H102" s="63">
        <f ca="1">SUM(INDIRECT("'"&amp;$A100&amp;"'!H$3"):INDIRECT("'"&amp;$A100&amp;"'!H$12"))/10</f>
        <v>22.525600000000004</v>
      </c>
      <c r="I102" s="63">
        <f ca="1">SUM(INDIRECT("'"&amp;$A100&amp;"'!I$3"):INDIRECT("'"&amp;$A100&amp;"'!I$12"))/10</f>
        <v>27.640800000000002</v>
      </c>
      <c r="J102" s="63">
        <f ca="1">SUM(INDIRECT("'"&amp;$A100&amp;"'!J$3"):INDIRECT("'"&amp;$A100&amp;"'!J$12"))/10</f>
        <v>23.081600000000002</v>
      </c>
      <c r="K102" s="63">
        <f ca="1">SUM(INDIRECT("'"&amp;$A100&amp;"'!K$3"):INDIRECT("'"&amp;$A100&amp;"'!K$12"))/10</f>
        <v>27.751999999999999</v>
      </c>
      <c r="L102" s="64">
        <f ca="1">SUM(INDIRECT("'"&amp;$A100&amp;"'!L$3"):INDIRECT("'"&amp;$A100&amp;"'!L$12"))/10</f>
        <v>24.972000000000001</v>
      </c>
      <c r="N102" t="s">
        <v>9</v>
      </c>
      <c r="O102" t="str">
        <f>Meas10!P6</f>
        <v>horizantal</v>
      </c>
    </row>
    <row r="103" spans="1:15" x14ac:dyDescent="0.3">
      <c r="A103" s="89">
        <f>Punkter!$C$3</f>
        <v>2</v>
      </c>
      <c r="B103" s="94"/>
      <c r="C103" s="65">
        <f ca="1">SUM(INDIRECT("'"&amp;$A100&amp;"'!C$13"):INDIRECT("'"&amp;$A100&amp;"'!C$22"))/10</f>
        <v>32.756</v>
      </c>
      <c r="D103" s="61">
        <f ca="1">SUM(INDIRECT("'"&amp;$A100&amp;"'!D$13"):INDIRECT("'"&amp;$A100&amp;"'!D$22"))/10</f>
        <v>34.979999999999997</v>
      </c>
      <c r="E103" s="61">
        <f ca="1">SUM(INDIRECT("'"&amp;$A100&amp;"'!E$13"):INDIRECT("'"&amp;$A100&amp;"'!E$22"))/10</f>
        <v>28.085599999999999</v>
      </c>
      <c r="F103" s="61">
        <f ca="1">SUM(INDIRECT("'"&amp;$A100&amp;"'!F$13"):INDIRECT("'"&amp;$A100&amp;"'!F$22"))/10</f>
        <v>29.531200000000002</v>
      </c>
      <c r="G103" s="61">
        <f ca="1">SUM(INDIRECT("'"&amp;$A100&amp;"'!G$13"):INDIRECT("'"&amp;$A100&amp;"'!G$22"))/10</f>
        <v>35.758399999999995</v>
      </c>
      <c r="H103" s="61">
        <f ca="1">SUM(INDIRECT("'"&amp;$A100&amp;"'!H$13"):INDIRECT("'"&amp;$A100&amp;"'!H$22"))/10</f>
        <v>28.308</v>
      </c>
      <c r="I103" s="61">
        <f ca="1">SUM(INDIRECT("'"&amp;$A100&amp;"'!I$13"):INDIRECT("'"&amp;$A100&amp;"'!I$22"))/10</f>
        <v>27.195999999999998</v>
      </c>
      <c r="J103" s="61">
        <f ca="1">SUM(INDIRECT("'"&amp;$A100&amp;"'!J$13"):INDIRECT("'"&amp;$A100&amp;"'!J$22"))/10</f>
        <v>25.194400000000002</v>
      </c>
      <c r="K103" s="61">
        <f ca="1">SUM(INDIRECT("'"&amp;$A100&amp;"'!K$13"):INDIRECT("'"&amp;$A100&amp;"'!K$22"))/10</f>
        <v>30.087199999999996</v>
      </c>
      <c r="L103" s="66">
        <f ca="1">SUM(INDIRECT("'"&amp;$A100&amp;"'!L$13"):INDIRECT("'"&amp;$A100&amp;"'!L$22"))/10</f>
        <v>27.196000000000005</v>
      </c>
      <c r="N103" t="s">
        <v>10</v>
      </c>
      <c r="O103" t="str">
        <f>Meas10!P7</f>
        <v>858 MHz</v>
      </c>
    </row>
    <row r="104" spans="1:15" x14ac:dyDescent="0.3">
      <c r="A104" s="89">
        <f>Punkter!$C$4</f>
        <v>4</v>
      </c>
      <c r="B104" s="94"/>
      <c r="C104" s="65">
        <f ca="1">SUM(INDIRECT("'"&amp;A100&amp;"'!C$23"):INDIRECT("'"&amp;A100&amp;"'!C$32"))/10</f>
        <v>36.7592</v>
      </c>
      <c r="D104" s="61">
        <f ca="1">SUM(INDIRECT("'"&amp;$A100&amp;"'!D$23"):INDIRECT("'"&amp;$A100&amp;"'!D$32"))/10</f>
        <v>37.76</v>
      </c>
      <c r="E104" s="61">
        <f ca="1">SUM(INDIRECT("'"&amp;$A100&amp;"'!E$23"):INDIRECT("'"&amp;$A100&amp;"'!E$32"))/10</f>
        <v>34.868799999999993</v>
      </c>
      <c r="F104" s="61">
        <f ca="1">SUM(INDIRECT("'"&amp;$A100&amp;"'!F$23"):INDIRECT("'"&amp;$A100&amp;"'!F$32"))/10</f>
        <v>31.088000000000001</v>
      </c>
      <c r="G104" s="61">
        <f ca="1">SUM(INDIRECT("'"&amp;$A100&amp;"'!G$23"):INDIRECT("'"&amp;$A100&amp;"'!G$32"))/10</f>
        <v>39.872799999999998</v>
      </c>
      <c r="H104" s="61">
        <f ca="1">SUM(INDIRECT("'"&amp;$A100&amp;"'!H$23"):INDIRECT("'"&amp;$A100&amp;"'!H$32"))/10</f>
        <v>33.534399999999991</v>
      </c>
      <c r="I104" s="61">
        <f ca="1">SUM(INDIRECT("'"&amp;$A100&amp;"'!I$23"):INDIRECT("'"&amp;$A100&amp;"'!I$32"))/10</f>
        <v>30.198399999999999</v>
      </c>
      <c r="J104" s="61">
        <f ca="1">SUM(INDIRECT("'"&amp;$A100&amp;"'!J$23"):INDIRECT("'"&amp;$A100&amp;"'!J$32"))/10</f>
        <v>29.420000000000005</v>
      </c>
      <c r="K104" s="61">
        <f ca="1">SUM(INDIRECT("'"&amp;$A100&amp;"'!K$23"):INDIRECT("'"&amp;$A100&amp;"'!K$32"))/10</f>
        <v>34.312800000000003</v>
      </c>
      <c r="L104" s="66">
        <f ca="1">SUM(INDIRECT("'"&amp;$A100&amp;"'!L$23"):INDIRECT("'"&amp;$A100&amp;"'!L$32"))/10</f>
        <v>30.754399999999997</v>
      </c>
      <c r="N104" t="s">
        <v>11</v>
      </c>
      <c r="O104" s="71">
        <f>Meas10!P8</f>
        <v>42668</v>
      </c>
    </row>
    <row r="105" spans="1:15" x14ac:dyDescent="0.3">
      <c r="A105" s="89">
        <f>Punkter!$C$5</f>
        <v>8</v>
      </c>
      <c r="B105" s="94"/>
      <c r="C105" s="65">
        <f ca="1">SUM(INDIRECT("'"&amp;$A100&amp;"'!C$33"):INDIRECT("'"&amp;$A100&amp;"'!C$42"))/10</f>
        <v>38.316000000000003</v>
      </c>
      <c r="D105" s="61">
        <f ca="1">SUM(INDIRECT("'"&amp;$A100&amp;"'!D$33"):INDIRECT("'"&amp;$A100&amp;"'!D$42"))/10</f>
        <v>37.871199999999995</v>
      </c>
      <c r="E105" s="61">
        <f ca="1">SUM(INDIRECT("'"&amp;$A100&amp;"'!E$33"):INDIRECT("'"&amp;$A100&amp;"'!E$42"))/10</f>
        <v>36.648000000000003</v>
      </c>
      <c r="F105" s="61">
        <f ca="1">SUM(INDIRECT("'"&amp;$A100&amp;"'!F$33"):INDIRECT("'"&amp;$A100&amp;"'!F$42"))/10</f>
        <v>32.756</v>
      </c>
      <c r="G105" s="61">
        <f ca="1">SUM(INDIRECT("'"&amp;$A100&amp;"'!G$33"):INDIRECT("'"&amp;$A100&amp;"'!G$42"))/10</f>
        <v>38.316000000000003</v>
      </c>
      <c r="H105" s="61">
        <f ca="1">SUM(INDIRECT("'"&amp;$A100&amp;"'!H$33"):INDIRECT("'"&amp;$A100&amp;"'!H$42"))/10</f>
        <v>45.321600000000004</v>
      </c>
      <c r="I105" s="61">
        <f ca="1">SUM(INDIRECT("'"&amp;$A100&amp;"'!I$33"):INDIRECT("'"&amp;$A100&amp;"'!I$42"))/10</f>
        <v>32.5336</v>
      </c>
      <c r="J105" s="61">
        <f ca="1">SUM(INDIRECT("'"&amp;$A100&amp;"'!J$33"):INDIRECT("'"&amp;$A100&amp;"'!J$42"))/10</f>
        <v>33.423199999999994</v>
      </c>
      <c r="K105" s="61">
        <f ca="1">SUM(INDIRECT("'"&amp;$A100&amp;"'!K$33"):INDIRECT("'"&amp;$A100&amp;"'!K$42"))/10</f>
        <v>33.645600000000002</v>
      </c>
      <c r="L105" s="66">
        <f ca="1">SUM(INDIRECT("'"&amp;$A100&amp;"'!L$33"):INDIRECT("'"&amp;$A100&amp;"'!L$42"))/10</f>
        <v>35.647199999999998</v>
      </c>
      <c r="N105" t="s">
        <v>12</v>
      </c>
      <c r="O105" s="70">
        <f>Meas10!P9</f>
        <v>0</v>
      </c>
    </row>
    <row r="106" spans="1:15" x14ac:dyDescent="0.3">
      <c r="A106" s="89">
        <f>Punkter!$C$6</f>
        <v>15</v>
      </c>
      <c r="B106" s="94"/>
      <c r="C106" s="65">
        <f ca="1">SUM(INDIRECT("'"&amp;$A100&amp;"'!C$43"):INDIRECT("'"&amp;$A100&amp;"'!C$52"))/10</f>
        <v>44.432000000000002</v>
      </c>
      <c r="D106" s="61">
        <f ca="1">SUM(INDIRECT("'"&amp;$A100&amp;"'!D$43"):INDIRECT("'"&amp;$A100&amp;"'!D$52"))/10</f>
        <v>43.875999999999998</v>
      </c>
      <c r="E106" s="61">
        <f ca="1">SUM(INDIRECT("'"&amp;$A100&amp;"'!E$43"):INDIRECT("'"&amp;$A100&amp;"'!E$52"))/10</f>
        <v>43.32</v>
      </c>
      <c r="F106" s="61">
        <f ca="1">SUM(INDIRECT("'"&amp;$A100&amp;"'!F$43"):INDIRECT("'"&amp;$A100&amp;"'!F$52"))/10</f>
        <v>39.650400000000005</v>
      </c>
      <c r="G106" s="61">
        <f ca="1">SUM(INDIRECT("'"&amp;$A100&amp;"'!G$43"):INDIRECT("'"&amp;$A100&amp;"'!G$52"))/10</f>
        <v>45.655199999999994</v>
      </c>
      <c r="H106" s="61">
        <f ca="1">SUM(INDIRECT("'"&amp;$A100&amp;"'!H$43"):INDIRECT("'"&amp;$A100&amp;"'!H$52"))/10</f>
        <v>40.206399999999995</v>
      </c>
      <c r="I106" s="61">
        <f ca="1">SUM(INDIRECT("'"&amp;$A100&amp;"'!I$43"):INDIRECT("'"&amp;$A100&amp;"'!I$52"))/10</f>
        <v>38.204799999999999</v>
      </c>
      <c r="J106" s="61">
        <f ca="1">SUM(INDIRECT("'"&amp;$A100&amp;"'!J$43"):INDIRECT("'"&amp;$A100&amp;"'!J$52"))/10</f>
        <v>42.319199999999995</v>
      </c>
      <c r="K106" s="61">
        <f ca="1">SUM(INDIRECT("'"&amp;$A100&amp;"'!K$43"):INDIRECT("'"&amp;$A100&amp;"'!K$52"))/10</f>
        <v>34.979999999999997</v>
      </c>
      <c r="L106" s="66">
        <f ca="1">SUM(INDIRECT("'"&amp;$A100&amp;"'!L$43"):INDIRECT("'"&amp;$A100&amp;"'!L$52"))/10</f>
        <v>34.535200000000003</v>
      </c>
      <c r="N106" t="s">
        <v>13</v>
      </c>
      <c r="O106" s="70">
        <f>Meas10!P10</f>
        <v>0</v>
      </c>
    </row>
    <row r="107" spans="1:15" ht="15" thickBot="1" x14ac:dyDescent="0.35">
      <c r="A107" s="91">
        <f>Punkter!$C$7</f>
        <v>30</v>
      </c>
      <c r="B107" s="95"/>
      <c r="C107" s="67">
        <f ca="1">SUM(INDIRECT("'"&amp;$A100&amp;"'!C$53"):INDIRECT("'"&amp;$A100&amp;"'!C$62"))/10</f>
        <v>43.32</v>
      </c>
      <c r="D107" s="68">
        <f ca="1">SUM(INDIRECT("'"&amp;$A100&amp;"'!D$53"):INDIRECT("'"&amp;$A100&amp;"'!D$62"))/10</f>
        <v>45.321600000000004</v>
      </c>
      <c r="E107" s="68">
        <f ca="1">SUM(INDIRECT("'"&amp;$A100&amp;"'!E$53"):INDIRECT("'"&amp;$A100&amp;"'!E$62"))/10</f>
        <v>40.873599999999996</v>
      </c>
      <c r="F107" s="68">
        <f ca="1">SUM(INDIRECT("'"&amp;$A100&amp;"'!F$53"):INDIRECT("'"&amp;$A100&amp;"'!F$62"))/10</f>
        <v>46.211200000000005</v>
      </c>
      <c r="G107" s="68">
        <f ca="1">SUM(INDIRECT("'"&amp;$A100&amp;"'!G$53"):INDIRECT("'"&amp;$A100&amp;"'!G$62"))/10</f>
        <v>41.763199999999998</v>
      </c>
      <c r="H107" s="68">
        <f ca="1">SUM(INDIRECT("'"&amp;$A100&amp;"'!H$53"):INDIRECT("'"&amp;$A100&amp;"'!H$62"))/10</f>
        <v>36.7592</v>
      </c>
      <c r="I107" s="68">
        <f ca="1">SUM(INDIRECT("'"&amp;$A100&amp;"'!I$53"):INDIRECT("'"&amp;$A100&amp;"'!I$62"))/10</f>
        <v>47.990400000000008</v>
      </c>
      <c r="J107" s="68">
        <f ca="1">SUM(INDIRECT("'"&amp;$A100&amp;"'!J$53"):INDIRECT("'"&amp;$A100&amp;"'!J$62"))/10</f>
        <v>43.097599999999993</v>
      </c>
      <c r="K107" s="68">
        <f ca="1">SUM(INDIRECT("'"&amp;$A100&amp;"'!K$53"):INDIRECT("'"&amp;$A100&amp;"'!K$62"))/10</f>
        <v>39.539200000000001</v>
      </c>
      <c r="L107" s="69">
        <f ca="1">SUM(INDIRECT("'"&amp;$A100&amp;"'!L$53"):INDIRECT("'"&amp;$A100&amp;"'!L$62"))/10</f>
        <v>40.984799999999993</v>
      </c>
      <c r="N107" t="s">
        <v>14</v>
      </c>
      <c r="O107" t="str">
        <f>Meas10!P11</f>
        <v>Serritslev hal</v>
      </c>
    </row>
  </sheetData>
  <mergeCells count="100">
    <mergeCell ref="A103:B103"/>
    <mergeCell ref="A104:B104"/>
    <mergeCell ref="A105:B105"/>
    <mergeCell ref="A106:B106"/>
    <mergeCell ref="A107:B107"/>
    <mergeCell ref="A100:A101"/>
    <mergeCell ref="C100:F100"/>
    <mergeCell ref="G100:I100"/>
    <mergeCell ref="J100:K100"/>
    <mergeCell ref="A102:B102"/>
    <mergeCell ref="A92:B92"/>
    <mergeCell ref="A93:B93"/>
    <mergeCell ref="A94:B94"/>
    <mergeCell ref="A95:B95"/>
    <mergeCell ref="A96:B96"/>
    <mergeCell ref="A89:A90"/>
    <mergeCell ref="C89:F89"/>
    <mergeCell ref="G89:I89"/>
    <mergeCell ref="J89:K89"/>
    <mergeCell ref="A91:B91"/>
    <mergeCell ref="A81:B81"/>
    <mergeCell ref="A82:B82"/>
    <mergeCell ref="A83:B83"/>
    <mergeCell ref="A84:B84"/>
    <mergeCell ref="A85:B85"/>
    <mergeCell ref="A78:A79"/>
    <mergeCell ref="C78:F78"/>
    <mergeCell ref="G78:I78"/>
    <mergeCell ref="J78:K78"/>
    <mergeCell ref="A80:B80"/>
    <mergeCell ref="A70:B70"/>
    <mergeCell ref="A71:B71"/>
    <mergeCell ref="A72:B72"/>
    <mergeCell ref="A73:B73"/>
    <mergeCell ref="A74:B74"/>
    <mergeCell ref="A67:A68"/>
    <mergeCell ref="C67:F67"/>
    <mergeCell ref="G67:I67"/>
    <mergeCell ref="J67:K67"/>
    <mergeCell ref="A69:B69"/>
    <mergeCell ref="A59:B59"/>
    <mergeCell ref="A60:B60"/>
    <mergeCell ref="A61:B61"/>
    <mergeCell ref="A62:B62"/>
    <mergeCell ref="A63:B63"/>
    <mergeCell ref="A56:A57"/>
    <mergeCell ref="C56:F56"/>
    <mergeCell ref="G56:I56"/>
    <mergeCell ref="J56:K56"/>
    <mergeCell ref="A58:B58"/>
    <mergeCell ref="A48:B48"/>
    <mergeCell ref="A49:B49"/>
    <mergeCell ref="A50:B50"/>
    <mergeCell ref="A51:B51"/>
    <mergeCell ref="A52:B52"/>
    <mergeCell ref="A45:A46"/>
    <mergeCell ref="C45:F45"/>
    <mergeCell ref="G45:I45"/>
    <mergeCell ref="J45:K45"/>
    <mergeCell ref="A47:B47"/>
    <mergeCell ref="A37:B37"/>
    <mergeCell ref="A38:B38"/>
    <mergeCell ref="A39:B39"/>
    <mergeCell ref="A40:B40"/>
    <mergeCell ref="A41:B41"/>
    <mergeCell ref="A34:A35"/>
    <mergeCell ref="C34:F34"/>
    <mergeCell ref="G34:I34"/>
    <mergeCell ref="J34:K34"/>
    <mergeCell ref="A36:B36"/>
    <mergeCell ref="A26:B26"/>
    <mergeCell ref="A27:B27"/>
    <mergeCell ref="A28:B28"/>
    <mergeCell ref="A29:B29"/>
    <mergeCell ref="A30:B30"/>
    <mergeCell ref="A23:A24"/>
    <mergeCell ref="C23:F23"/>
    <mergeCell ref="G23:I23"/>
    <mergeCell ref="J23:K23"/>
    <mergeCell ref="A25:B25"/>
    <mergeCell ref="A15:B15"/>
    <mergeCell ref="A16:B16"/>
    <mergeCell ref="A17:B17"/>
    <mergeCell ref="A18:B18"/>
    <mergeCell ref="A19:B19"/>
    <mergeCell ref="A12:A13"/>
    <mergeCell ref="C12:F12"/>
    <mergeCell ref="G12:I12"/>
    <mergeCell ref="J12:K12"/>
    <mergeCell ref="A14:B14"/>
    <mergeCell ref="A4:B4"/>
    <mergeCell ref="A5:B5"/>
    <mergeCell ref="A6:B6"/>
    <mergeCell ref="A7:B7"/>
    <mergeCell ref="A8:B8"/>
    <mergeCell ref="A3:B3"/>
    <mergeCell ref="A1:A2"/>
    <mergeCell ref="C1:F1"/>
    <mergeCell ref="G1:I1"/>
    <mergeCell ref="J1:K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M24" sqref="M24"/>
    </sheetView>
  </sheetViews>
  <sheetFormatPr defaultRowHeight="14.4" x14ac:dyDescent="0.3"/>
  <cols>
    <col min="15" max="15" width="11" bestFit="1" customWidth="1"/>
  </cols>
  <sheetData>
    <row r="1" spans="1:15" x14ac:dyDescent="0.3">
      <c r="A1" s="82" t="s">
        <v>16</v>
      </c>
      <c r="B1" s="20" t="s">
        <v>2</v>
      </c>
      <c r="C1" s="82">
        <f>Punkter!$A$2</f>
        <v>0.01</v>
      </c>
      <c r="D1" s="84"/>
      <c r="E1" s="84"/>
      <c r="F1" s="85"/>
      <c r="G1" s="82">
        <f>Punkter!$A$3</f>
        <v>0.08</v>
      </c>
      <c r="H1" s="84"/>
      <c r="I1" s="85"/>
      <c r="J1" s="82">
        <f>Punkter!$A$4</f>
        <v>0.34</v>
      </c>
      <c r="K1" s="85"/>
      <c r="L1" s="19">
        <f>Punkter!$A$5</f>
        <v>2</v>
      </c>
      <c r="O1" t="s">
        <v>21</v>
      </c>
    </row>
    <row r="2" spans="1:15" ht="15" thickBot="1" x14ac:dyDescent="0.35">
      <c r="A2" s="83"/>
      <c r="B2" s="4" t="s">
        <v>3</v>
      </c>
      <c r="C2" s="22">
        <f>Punkter!$A$2</f>
        <v>0.01</v>
      </c>
      <c r="D2" s="1">
        <f>Punkter!$A$3</f>
        <v>0.08</v>
      </c>
      <c r="E2" s="1">
        <f>Punkter!$A$4</f>
        <v>0.34</v>
      </c>
      <c r="F2" s="9">
        <f>Punkter!$A$5</f>
        <v>2</v>
      </c>
      <c r="G2" s="22">
        <f>Punkter!$A$3</f>
        <v>0.08</v>
      </c>
      <c r="H2" s="1">
        <f>Punkter!$A$4</f>
        <v>0.34</v>
      </c>
      <c r="I2" s="9">
        <f>Punkter!$A$5</f>
        <v>2</v>
      </c>
      <c r="J2" s="1">
        <f>Punkter!$A$4</f>
        <v>0.34</v>
      </c>
      <c r="K2" s="9">
        <f>Punkter!$A$5</f>
        <v>2</v>
      </c>
      <c r="L2" s="9">
        <f>Punkter!$A$5</f>
        <v>2</v>
      </c>
      <c r="N2" t="s">
        <v>17</v>
      </c>
      <c r="O2">
        <v>1</v>
      </c>
    </row>
    <row r="3" spans="1:15" ht="15" thickBot="1" x14ac:dyDescent="0.35">
      <c r="A3" s="96">
        <f>Punkter!$C$2</f>
        <v>1</v>
      </c>
      <c r="B3" s="97"/>
      <c r="C3" s="23">
        <f t="shared" ref="C3:L8" si="0">$O$2+$O$3+$O$4+20*LOG10($O$5/(4*PI()*$A3))</f>
        <v>-37.045997020280801</v>
      </c>
      <c r="D3" s="24">
        <f t="shared" si="0"/>
        <v>-37.045997020280801</v>
      </c>
      <c r="E3" s="24">
        <f t="shared" si="0"/>
        <v>-37.045997020280801</v>
      </c>
      <c r="F3" s="24">
        <f t="shared" si="0"/>
        <v>-37.045997020280801</v>
      </c>
      <c r="G3" s="23">
        <f t="shared" si="0"/>
        <v>-37.045997020280801</v>
      </c>
      <c r="H3" s="24">
        <f t="shared" si="0"/>
        <v>-37.045997020280801</v>
      </c>
      <c r="I3" s="25">
        <f t="shared" si="0"/>
        <v>-37.045997020280801</v>
      </c>
      <c r="J3" s="24">
        <f t="shared" si="0"/>
        <v>-37.045997020280801</v>
      </c>
      <c r="K3" s="25">
        <f t="shared" si="0"/>
        <v>-37.045997020280801</v>
      </c>
      <c r="L3" s="25">
        <f t="shared" si="0"/>
        <v>-37.045997020280801</v>
      </c>
      <c r="N3" t="s">
        <v>18</v>
      </c>
      <c r="O3">
        <v>1</v>
      </c>
    </row>
    <row r="4" spans="1:15" ht="15" thickBot="1" x14ac:dyDescent="0.35">
      <c r="A4" s="96">
        <f>Punkter!$C$3</f>
        <v>2</v>
      </c>
      <c r="B4" s="97"/>
      <c r="C4" s="26">
        <f t="shared" si="0"/>
        <v>-43.066596933560426</v>
      </c>
      <c r="D4" s="27">
        <f t="shared" si="0"/>
        <v>-43.066596933560426</v>
      </c>
      <c r="E4" s="27">
        <f t="shared" si="0"/>
        <v>-43.066596933560426</v>
      </c>
      <c r="F4" s="27">
        <f t="shared" si="0"/>
        <v>-43.066596933560426</v>
      </c>
      <c r="G4" s="26">
        <f t="shared" si="0"/>
        <v>-43.066596933560426</v>
      </c>
      <c r="H4" s="27">
        <f t="shared" si="0"/>
        <v>-43.066596933560426</v>
      </c>
      <c r="I4" s="28">
        <f t="shared" si="0"/>
        <v>-43.066596933560426</v>
      </c>
      <c r="J4" s="27">
        <f t="shared" si="0"/>
        <v>-43.066596933560426</v>
      </c>
      <c r="K4" s="28">
        <f t="shared" si="0"/>
        <v>-43.066596933560426</v>
      </c>
      <c r="L4" s="28">
        <f t="shared" si="0"/>
        <v>-43.066596933560426</v>
      </c>
      <c r="N4" t="s">
        <v>19</v>
      </c>
      <c r="O4">
        <v>1</v>
      </c>
    </row>
    <row r="5" spans="1:15" ht="15" thickBot="1" x14ac:dyDescent="0.35">
      <c r="A5" s="96">
        <f>Punkter!$C$4</f>
        <v>4</v>
      </c>
      <c r="B5" s="97"/>
      <c r="C5" s="29">
        <f t="shared" si="0"/>
        <v>-49.087196846840044</v>
      </c>
      <c r="D5" s="30">
        <f t="shared" si="0"/>
        <v>-49.087196846840044</v>
      </c>
      <c r="E5" s="30">
        <f t="shared" si="0"/>
        <v>-49.087196846840044</v>
      </c>
      <c r="F5" s="30">
        <f t="shared" si="0"/>
        <v>-49.087196846840044</v>
      </c>
      <c r="G5" s="29">
        <f t="shared" si="0"/>
        <v>-49.087196846840044</v>
      </c>
      <c r="H5" s="30">
        <f t="shared" si="0"/>
        <v>-49.087196846840044</v>
      </c>
      <c r="I5" s="31">
        <f t="shared" si="0"/>
        <v>-49.087196846840044</v>
      </c>
      <c r="J5" s="30">
        <f t="shared" si="0"/>
        <v>-49.087196846840044</v>
      </c>
      <c r="K5" s="31">
        <f t="shared" si="0"/>
        <v>-49.087196846840044</v>
      </c>
      <c r="L5" s="31">
        <f t="shared" si="0"/>
        <v>-49.087196846840044</v>
      </c>
      <c r="N5" t="s">
        <v>20</v>
      </c>
      <c r="O5" s="38">
        <f>(3*10^8)/(2.4*10^9)</f>
        <v>0.125</v>
      </c>
    </row>
    <row r="6" spans="1:15" ht="15" thickBot="1" x14ac:dyDescent="0.35">
      <c r="A6" s="96">
        <f>Punkter!$C$5</f>
        <v>8</v>
      </c>
      <c r="B6" s="97"/>
      <c r="C6" s="26">
        <f t="shared" si="0"/>
        <v>-55.107796760119669</v>
      </c>
      <c r="D6" s="27">
        <f t="shared" si="0"/>
        <v>-55.107796760119669</v>
      </c>
      <c r="E6" s="27">
        <f t="shared" si="0"/>
        <v>-55.107796760119669</v>
      </c>
      <c r="F6" s="27">
        <f t="shared" si="0"/>
        <v>-55.107796760119669</v>
      </c>
      <c r="G6" s="26">
        <f t="shared" si="0"/>
        <v>-55.107796760119669</v>
      </c>
      <c r="H6" s="27">
        <f t="shared" si="0"/>
        <v>-55.107796760119669</v>
      </c>
      <c r="I6" s="28">
        <f t="shared" si="0"/>
        <v>-55.107796760119669</v>
      </c>
      <c r="J6" s="27">
        <f t="shared" si="0"/>
        <v>-55.107796760119669</v>
      </c>
      <c r="K6" s="28">
        <f t="shared" si="0"/>
        <v>-55.107796760119669</v>
      </c>
      <c r="L6" s="28">
        <f t="shared" si="0"/>
        <v>-55.107796760119669</v>
      </c>
    </row>
    <row r="7" spans="1:15" ht="15" thickBot="1" x14ac:dyDescent="0.35">
      <c r="A7" s="96">
        <f>Punkter!$C$6</f>
        <v>15</v>
      </c>
      <c r="B7" s="97"/>
      <c r="C7" s="32">
        <f t="shared" si="0"/>
        <v>-60.567822201394421</v>
      </c>
      <c r="D7" s="33">
        <f t="shared" si="0"/>
        <v>-60.567822201394421</v>
      </c>
      <c r="E7" s="33">
        <f t="shared" si="0"/>
        <v>-60.567822201394421</v>
      </c>
      <c r="F7" s="33">
        <f t="shared" si="0"/>
        <v>-60.567822201394421</v>
      </c>
      <c r="G7" s="32">
        <f t="shared" si="0"/>
        <v>-60.567822201394421</v>
      </c>
      <c r="H7" s="33">
        <f t="shared" si="0"/>
        <v>-60.567822201394421</v>
      </c>
      <c r="I7" s="34">
        <f t="shared" si="0"/>
        <v>-60.567822201394421</v>
      </c>
      <c r="J7" s="33">
        <f t="shared" si="0"/>
        <v>-60.567822201394421</v>
      </c>
      <c r="K7" s="34">
        <f t="shared" si="0"/>
        <v>-60.567822201394421</v>
      </c>
      <c r="L7" s="34">
        <f t="shared" si="0"/>
        <v>-60.567822201394421</v>
      </c>
    </row>
    <row r="8" spans="1:15" ht="15" thickBot="1" x14ac:dyDescent="0.35">
      <c r="A8" s="96">
        <f>Punkter!$C$7</f>
        <v>30</v>
      </c>
      <c r="B8" s="97"/>
      <c r="C8" s="35">
        <f t="shared" si="0"/>
        <v>-66.588422114674046</v>
      </c>
      <c r="D8" s="36">
        <f t="shared" si="0"/>
        <v>-66.588422114674046</v>
      </c>
      <c r="E8" s="36">
        <f t="shared" si="0"/>
        <v>-66.588422114674046</v>
      </c>
      <c r="F8" s="36">
        <f t="shared" si="0"/>
        <v>-66.588422114674046</v>
      </c>
      <c r="G8" s="35">
        <f t="shared" si="0"/>
        <v>-66.588422114674046</v>
      </c>
      <c r="H8" s="36">
        <f t="shared" si="0"/>
        <v>-66.588422114674046</v>
      </c>
      <c r="I8" s="37">
        <f t="shared" si="0"/>
        <v>-66.588422114674046</v>
      </c>
      <c r="J8" s="36">
        <f t="shared" si="0"/>
        <v>-66.588422114674046</v>
      </c>
      <c r="K8" s="37">
        <f t="shared" si="0"/>
        <v>-66.588422114674046</v>
      </c>
      <c r="L8" s="37">
        <f t="shared" si="0"/>
        <v>-66.588422114674046</v>
      </c>
    </row>
    <row r="10" spans="1:15" ht="15" thickBot="1" x14ac:dyDescent="0.35"/>
    <row r="11" spans="1:15" x14ac:dyDescent="0.3">
      <c r="A11" s="82" t="s">
        <v>22</v>
      </c>
      <c r="B11" s="20" t="s">
        <v>2</v>
      </c>
      <c r="C11" s="82">
        <f>Punkter!$A$2</f>
        <v>0.01</v>
      </c>
      <c r="D11" s="84"/>
      <c r="E11" s="84"/>
      <c r="F11" s="85"/>
      <c r="G11" s="82">
        <f>Punkter!$A$3</f>
        <v>0.08</v>
      </c>
      <c r="H11" s="84"/>
      <c r="I11" s="85"/>
      <c r="J11" s="82">
        <f>Punkter!$A$4</f>
        <v>0.34</v>
      </c>
      <c r="K11" s="85"/>
      <c r="L11" s="19">
        <f>Punkter!$A$5</f>
        <v>2</v>
      </c>
      <c r="O11" t="s">
        <v>21</v>
      </c>
    </row>
    <row r="12" spans="1:15" ht="15" thickBot="1" x14ac:dyDescent="0.35">
      <c r="A12" s="83"/>
      <c r="B12" s="4" t="s">
        <v>3</v>
      </c>
      <c r="C12" s="22">
        <f>Punkter!$A$2</f>
        <v>0.01</v>
      </c>
      <c r="D12" s="1">
        <f>Punkter!$A$3</f>
        <v>0.08</v>
      </c>
      <c r="E12" s="1">
        <f>Punkter!$A$4</f>
        <v>0.34</v>
      </c>
      <c r="F12" s="9">
        <f>Punkter!$A$5</f>
        <v>2</v>
      </c>
      <c r="G12" s="22">
        <f>Punkter!$A$3</f>
        <v>0.08</v>
      </c>
      <c r="H12" s="1">
        <f>Punkter!$A$4</f>
        <v>0.34</v>
      </c>
      <c r="I12" s="9">
        <f>Punkter!$A$5</f>
        <v>2</v>
      </c>
      <c r="J12" s="1">
        <f>Punkter!$A$4</f>
        <v>0.34</v>
      </c>
      <c r="K12" s="9">
        <f>Punkter!$A$5</f>
        <v>2</v>
      </c>
      <c r="L12" s="9">
        <f>Punkter!$A$5</f>
        <v>2</v>
      </c>
      <c r="N12" t="s">
        <v>17</v>
      </c>
      <c r="O12">
        <v>1</v>
      </c>
    </row>
    <row r="13" spans="1:15" ht="15" thickBot="1" x14ac:dyDescent="0.35">
      <c r="A13" s="96">
        <f>Punkter!$C$2</f>
        <v>1</v>
      </c>
      <c r="B13" s="97"/>
      <c r="C13" s="23">
        <f t="shared" ref="C13:L18" si="1">$O$2+$O$3+$O$4+20*LOG10($O$5/(4*PI()*$A13))</f>
        <v>-37.045997020280801</v>
      </c>
      <c r="D13" s="24">
        <f t="shared" si="1"/>
        <v>-37.045997020280801</v>
      </c>
      <c r="E13" s="24">
        <f t="shared" si="1"/>
        <v>-37.045997020280801</v>
      </c>
      <c r="F13" s="24">
        <f t="shared" si="1"/>
        <v>-37.045997020280801</v>
      </c>
      <c r="G13" s="23">
        <f t="shared" si="1"/>
        <v>-37.045997020280801</v>
      </c>
      <c r="H13" s="24">
        <f t="shared" si="1"/>
        <v>-37.045997020280801</v>
      </c>
      <c r="I13" s="25">
        <f t="shared" si="1"/>
        <v>-37.045997020280801</v>
      </c>
      <c r="J13" s="24">
        <f t="shared" si="1"/>
        <v>-37.045997020280801</v>
      </c>
      <c r="K13" s="25">
        <f t="shared" si="1"/>
        <v>-37.045997020280801</v>
      </c>
      <c r="L13" s="25">
        <f t="shared" si="1"/>
        <v>-37.045997020280801</v>
      </c>
      <c r="N13" t="s">
        <v>18</v>
      </c>
      <c r="O13">
        <v>1</v>
      </c>
    </row>
    <row r="14" spans="1:15" ht="15" thickBot="1" x14ac:dyDescent="0.35">
      <c r="A14" s="96">
        <f>Punkter!$C$3</f>
        <v>2</v>
      </c>
      <c r="B14" s="97"/>
      <c r="C14" s="26">
        <f t="shared" si="1"/>
        <v>-43.066596933560426</v>
      </c>
      <c r="D14" s="27">
        <f t="shared" si="1"/>
        <v>-43.066596933560426</v>
      </c>
      <c r="E14" s="27">
        <f t="shared" si="1"/>
        <v>-43.066596933560426</v>
      </c>
      <c r="F14" s="27">
        <f t="shared" si="1"/>
        <v>-43.066596933560426</v>
      </c>
      <c r="G14" s="26">
        <f t="shared" si="1"/>
        <v>-43.066596933560426</v>
      </c>
      <c r="H14" s="27">
        <f t="shared" si="1"/>
        <v>-43.066596933560426</v>
      </c>
      <c r="I14" s="28">
        <f t="shared" si="1"/>
        <v>-43.066596933560426</v>
      </c>
      <c r="J14" s="27">
        <f t="shared" si="1"/>
        <v>-43.066596933560426</v>
      </c>
      <c r="K14" s="28">
        <f t="shared" si="1"/>
        <v>-43.066596933560426</v>
      </c>
      <c r="L14" s="28">
        <f t="shared" si="1"/>
        <v>-43.066596933560426</v>
      </c>
      <c r="N14" t="s">
        <v>19</v>
      </c>
      <c r="O14">
        <v>1</v>
      </c>
    </row>
    <row r="15" spans="1:15" ht="15" thickBot="1" x14ac:dyDescent="0.35">
      <c r="A15" s="96">
        <f>Punkter!$C$4</f>
        <v>4</v>
      </c>
      <c r="B15" s="97"/>
      <c r="C15" s="29">
        <f t="shared" si="1"/>
        <v>-49.087196846840044</v>
      </c>
      <c r="D15" s="30">
        <f t="shared" si="1"/>
        <v>-49.087196846840044</v>
      </c>
      <c r="E15" s="30">
        <f t="shared" si="1"/>
        <v>-49.087196846840044</v>
      </c>
      <c r="F15" s="30">
        <f t="shared" si="1"/>
        <v>-49.087196846840044</v>
      </c>
      <c r="G15" s="29">
        <f t="shared" si="1"/>
        <v>-49.087196846840044</v>
      </c>
      <c r="H15" s="30">
        <f t="shared" si="1"/>
        <v>-49.087196846840044</v>
      </c>
      <c r="I15" s="31">
        <f t="shared" si="1"/>
        <v>-49.087196846840044</v>
      </c>
      <c r="J15" s="30">
        <f t="shared" si="1"/>
        <v>-49.087196846840044</v>
      </c>
      <c r="K15" s="31">
        <f t="shared" si="1"/>
        <v>-49.087196846840044</v>
      </c>
      <c r="L15" s="31">
        <f t="shared" si="1"/>
        <v>-49.087196846840044</v>
      </c>
      <c r="N15" t="s">
        <v>20</v>
      </c>
      <c r="O15" s="38">
        <f>(3*10^8)/(2.4*10^9)</f>
        <v>0.125</v>
      </c>
    </row>
    <row r="16" spans="1:15" ht="15" thickBot="1" x14ac:dyDescent="0.35">
      <c r="A16" s="96">
        <f>Punkter!$C$5</f>
        <v>8</v>
      </c>
      <c r="B16" s="97"/>
      <c r="C16" s="26">
        <f t="shared" si="1"/>
        <v>-55.107796760119669</v>
      </c>
      <c r="D16" s="27">
        <f t="shared" si="1"/>
        <v>-55.107796760119669</v>
      </c>
      <c r="E16" s="27">
        <f t="shared" si="1"/>
        <v>-55.107796760119669</v>
      </c>
      <c r="F16" s="27">
        <f t="shared" si="1"/>
        <v>-55.107796760119669</v>
      </c>
      <c r="G16" s="26">
        <f t="shared" si="1"/>
        <v>-55.107796760119669</v>
      </c>
      <c r="H16" s="27">
        <f t="shared" si="1"/>
        <v>-55.107796760119669</v>
      </c>
      <c r="I16" s="28">
        <f t="shared" si="1"/>
        <v>-55.107796760119669</v>
      </c>
      <c r="J16" s="27">
        <f t="shared" si="1"/>
        <v>-55.107796760119669</v>
      </c>
      <c r="K16" s="28">
        <f t="shared" si="1"/>
        <v>-55.107796760119669</v>
      </c>
      <c r="L16" s="28">
        <f t="shared" si="1"/>
        <v>-55.107796760119669</v>
      </c>
    </row>
    <row r="17" spans="1:12" ht="15" thickBot="1" x14ac:dyDescent="0.35">
      <c r="A17" s="96">
        <f>Punkter!$C$6</f>
        <v>15</v>
      </c>
      <c r="B17" s="97"/>
      <c r="C17" s="32">
        <f t="shared" si="1"/>
        <v>-60.567822201394421</v>
      </c>
      <c r="D17" s="33">
        <f t="shared" si="1"/>
        <v>-60.567822201394421</v>
      </c>
      <c r="E17" s="33">
        <f t="shared" si="1"/>
        <v>-60.567822201394421</v>
      </c>
      <c r="F17" s="33">
        <f t="shared" si="1"/>
        <v>-60.567822201394421</v>
      </c>
      <c r="G17" s="32">
        <f t="shared" si="1"/>
        <v>-60.567822201394421</v>
      </c>
      <c r="H17" s="33">
        <f t="shared" si="1"/>
        <v>-60.567822201394421</v>
      </c>
      <c r="I17" s="34">
        <f t="shared" si="1"/>
        <v>-60.567822201394421</v>
      </c>
      <c r="J17" s="33">
        <f t="shared" si="1"/>
        <v>-60.567822201394421</v>
      </c>
      <c r="K17" s="34">
        <f t="shared" si="1"/>
        <v>-60.567822201394421</v>
      </c>
      <c r="L17" s="34">
        <f t="shared" si="1"/>
        <v>-60.567822201394421</v>
      </c>
    </row>
    <row r="18" spans="1:12" ht="15" thickBot="1" x14ac:dyDescent="0.35">
      <c r="A18" s="96">
        <f>Punkter!$C$7</f>
        <v>30</v>
      </c>
      <c r="B18" s="97"/>
      <c r="C18" s="35">
        <f t="shared" si="1"/>
        <v>-66.588422114674046</v>
      </c>
      <c r="D18" s="36">
        <f t="shared" si="1"/>
        <v>-66.588422114674046</v>
      </c>
      <c r="E18" s="36">
        <f t="shared" si="1"/>
        <v>-66.588422114674046</v>
      </c>
      <c r="F18" s="36">
        <f t="shared" si="1"/>
        <v>-66.588422114674046</v>
      </c>
      <c r="G18" s="35">
        <f t="shared" si="1"/>
        <v>-66.588422114674046</v>
      </c>
      <c r="H18" s="36">
        <f t="shared" si="1"/>
        <v>-66.588422114674046</v>
      </c>
      <c r="I18" s="37">
        <f t="shared" si="1"/>
        <v>-66.588422114674046</v>
      </c>
      <c r="J18" s="36">
        <f t="shared" si="1"/>
        <v>-66.588422114674046</v>
      </c>
      <c r="K18" s="37">
        <f t="shared" si="1"/>
        <v>-66.588422114674046</v>
      </c>
      <c r="L18" s="37">
        <f t="shared" si="1"/>
        <v>-66.588422114674046</v>
      </c>
    </row>
  </sheetData>
  <mergeCells count="20">
    <mergeCell ref="A4:B4"/>
    <mergeCell ref="A1:A2"/>
    <mergeCell ref="C1:F1"/>
    <mergeCell ref="G1:I1"/>
    <mergeCell ref="J1:K1"/>
    <mergeCell ref="A3:B3"/>
    <mergeCell ref="A5:B5"/>
    <mergeCell ref="A6:B6"/>
    <mergeCell ref="A7:B7"/>
    <mergeCell ref="A8:B8"/>
    <mergeCell ref="A11:A12"/>
    <mergeCell ref="A17:B17"/>
    <mergeCell ref="A18:B18"/>
    <mergeCell ref="G11:I11"/>
    <mergeCell ref="J11:K11"/>
    <mergeCell ref="A13:B13"/>
    <mergeCell ref="A14:B14"/>
    <mergeCell ref="A15:B15"/>
    <mergeCell ref="A16:B16"/>
    <mergeCell ref="C11:F1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R150"/>
  <sheetViews>
    <sheetView workbookViewId="0">
      <selection activeCell="I7" sqref="I7:R20"/>
    </sheetView>
  </sheetViews>
  <sheetFormatPr defaultRowHeight="14.4" x14ac:dyDescent="0.3"/>
  <sheetData>
    <row r="7" spans="4:18" x14ac:dyDescent="0.3">
      <c r="I7" t="s">
        <v>54</v>
      </c>
      <c r="J7" t="s">
        <v>54</v>
      </c>
      <c r="K7" t="s">
        <v>55</v>
      </c>
      <c r="L7" t="s">
        <v>57</v>
      </c>
      <c r="M7" t="s">
        <v>54</v>
      </c>
      <c r="N7" t="s">
        <v>60</v>
      </c>
      <c r="O7" t="s">
        <v>57</v>
      </c>
      <c r="P7" t="s">
        <v>54</v>
      </c>
      <c r="Q7">
        <v>-7</v>
      </c>
      <c r="R7" t="s">
        <v>54</v>
      </c>
    </row>
    <row r="8" spans="4:18" x14ac:dyDescent="0.3">
      <c r="I8" t="s">
        <v>54</v>
      </c>
      <c r="J8" t="s">
        <v>54</v>
      </c>
      <c r="K8" t="s">
        <v>56</v>
      </c>
      <c r="L8" t="s">
        <v>58</v>
      </c>
      <c r="M8" t="s">
        <v>54</v>
      </c>
      <c r="N8" t="s">
        <v>56</v>
      </c>
      <c r="O8" t="s">
        <v>58</v>
      </c>
      <c r="P8" t="s">
        <v>54</v>
      </c>
      <c r="Q8" t="s">
        <v>62</v>
      </c>
      <c r="R8" t="s">
        <v>54</v>
      </c>
    </row>
    <row r="9" spans="4:18" x14ac:dyDescent="0.3">
      <c r="I9" t="s">
        <v>54</v>
      </c>
      <c r="J9" t="s">
        <v>54</v>
      </c>
      <c r="K9" t="s">
        <v>54</v>
      </c>
      <c r="L9" t="s">
        <v>59</v>
      </c>
      <c r="M9" t="s">
        <v>54</v>
      </c>
      <c r="N9" t="s">
        <v>54</v>
      </c>
      <c r="O9" t="s">
        <v>59</v>
      </c>
      <c r="P9" t="s">
        <v>54</v>
      </c>
      <c r="Q9" t="s">
        <v>55</v>
      </c>
      <c r="R9" t="s">
        <v>54</v>
      </c>
    </row>
    <row r="10" spans="4:18" x14ac:dyDescent="0.3">
      <c r="I10" t="s">
        <v>54</v>
      </c>
      <c r="J10" t="s">
        <v>54</v>
      </c>
      <c r="K10" t="s">
        <v>54</v>
      </c>
      <c r="L10">
        <v>-1</v>
      </c>
      <c r="M10" t="s">
        <v>54</v>
      </c>
      <c r="N10" t="s">
        <v>54</v>
      </c>
      <c r="O10" t="s">
        <v>61</v>
      </c>
      <c r="P10" t="s">
        <v>54</v>
      </c>
      <c r="Q10" t="s">
        <v>61</v>
      </c>
      <c r="R10" t="s">
        <v>54</v>
      </c>
    </row>
    <row r="11" spans="4:18" x14ac:dyDescent="0.3">
      <c r="I11" t="s">
        <v>54</v>
      </c>
      <c r="J11" t="s">
        <v>54</v>
      </c>
      <c r="K11" t="s">
        <v>54</v>
      </c>
      <c r="L11" t="s">
        <v>56</v>
      </c>
      <c r="M11" t="s">
        <v>54</v>
      </c>
      <c r="N11" t="s">
        <v>54</v>
      </c>
      <c r="O11" t="s">
        <v>56</v>
      </c>
      <c r="P11" t="s">
        <v>54</v>
      </c>
      <c r="Q11" t="s">
        <v>56</v>
      </c>
      <c r="R11" t="s">
        <v>54</v>
      </c>
    </row>
    <row r="12" spans="4:18" x14ac:dyDescent="0.3">
      <c r="I12" t="s">
        <v>54</v>
      </c>
      <c r="J12" t="s">
        <v>54</v>
      </c>
      <c r="K12" t="s">
        <v>54</v>
      </c>
      <c r="L12" t="s">
        <v>54</v>
      </c>
      <c r="M12" t="s">
        <v>54</v>
      </c>
      <c r="N12" t="s">
        <v>54</v>
      </c>
      <c r="O12" t="s">
        <v>54</v>
      </c>
      <c r="P12" t="s">
        <v>54</v>
      </c>
      <c r="Q12" t="s">
        <v>54</v>
      </c>
      <c r="R12" t="s">
        <v>54</v>
      </c>
    </row>
    <row r="14" spans="4:18" x14ac:dyDescent="0.3">
      <c r="D14" s="59"/>
    </row>
    <row r="15" spans="4:18" x14ac:dyDescent="0.3">
      <c r="D15" s="59"/>
      <c r="I15" t="s">
        <v>54</v>
      </c>
      <c r="J15" t="s">
        <v>63</v>
      </c>
      <c r="K15" t="s">
        <v>64</v>
      </c>
      <c r="L15" t="s">
        <v>68</v>
      </c>
      <c r="M15" t="s">
        <v>56</v>
      </c>
      <c r="N15">
        <v>-7</v>
      </c>
      <c r="O15" t="s">
        <v>68</v>
      </c>
      <c r="P15" t="s">
        <v>63</v>
      </c>
      <c r="Q15" t="s">
        <v>64</v>
      </c>
      <c r="R15" t="s">
        <v>70</v>
      </c>
    </row>
    <row r="16" spans="4:18" x14ac:dyDescent="0.3">
      <c r="D16" s="59"/>
      <c r="I16" t="s">
        <v>54</v>
      </c>
      <c r="J16" t="s">
        <v>55</v>
      </c>
      <c r="K16">
        <v>-21</v>
      </c>
      <c r="L16" t="s">
        <v>68</v>
      </c>
      <c r="M16" t="s">
        <v>54</v>
      </c>
      <c r="N16" t="s">
        <v>62</v>
      </c>
      <c r="O16" t="s">
        <v>69</v>
      </c>
      <c r="P16" t="s">
        <v>55</v>
      </c>
      <c r="Q16">
        <v>-21</v>
      </c>
      <c r="R16" t="s">
        <v>57</v>
      </c>
    </row>
    <row r="17" spans="4:18" x14ac:dyDescent="0.3">
      <c r="I17" t="s">
        <v>54</v>
      </c>
      <c r="J17" t="s">
        <v>56</v>
      </c>
      <c r="K17" t="s">
        <v>65</v>
      </c>
      <c r="L17" t="s">
        <v>68</v>
      </c>
      <c r="M17" t="s">
        <v>54</v>
      </c>
      <c r="N17" t="s">
        <v>59</v>
      </c>
      <c r="O17" t="s">
        <v>64</v>
      </c>
      <c r="P17" t="s">
        <v>56</v>
      </c>
      <c r="Q17" t="s">
        <v>70</v>
      </c>
      <c r="R17" t="s">
        <v>58</v>
      </c>
    </row>
    <row r="18" spans="4:18" x14ac:dyDescent="0.3">
      <c r="I18" t="s">
        <v>54</v>
      </c>
      <c r="J18" t="s">
        <v>56</v>
      </c>
      <c r="K18" t="s">
        <v>66</v>
      </c>
      <c r="L18" t="s">
        <v>68</v>
      </c>
      <c r="M18" t="s">
        <v>54</v>
      </c>
      <c r="N18">
        <v>-1</v>
      </c>
      <c r="O18">
        <v>-21</v>
      </c>
      <c r="P18" t="s">
        <v>54</v>
      </c>
      <c r="Q18">
        <v>-7</v>
      </c>
      <c r="R18" t="s">
        <v>59</v>
      </c>
    </row>
    <row r="19" spans="4:18" x14ac:dyDescent="0.3">
      <c r="I19" t="s">
        <v>54</v>
      </c>
      <c r="J19" t="s">
        <v>54</v>
      </c>
      <c r="K19" t="s">
        <v>67</v>
      </c>
      <c r="L19" t="s">
        <v>69</v>
      </c>
      <c r="M19" t="s">
        <v>54</v>
      </c>
      <c r="N19" t="s">
        <v>56</v>
      </c>
      <c r="O19" t="s">
        <v>70</v>
      </c>
      <c r="P19" t="s">
        <v>54</v>
      </c>
      <c r="Q19" t="s">
        <v>62</v>
      </c>
      <c r="R19" t="s">
        <v>60</v>
      </c>
    </row>
    <row r="20" spans="4:18" x14ac:dyDescent="0.3">
      <c r="I20" t="s">
        <v>54</v>
      </c>
      <c r="J20" t="s">
        <v>54</v>
      </c>
      <c r="K20" t="s">
        <v>55</v>
      </c>
      <c r="L20" t="s">
        <v>64</v>
      </c>
      <c r="M20" t="s">
        <v>54</v>
      </c>
      <c r="N20" t="s">
        <v>54</v>
      </c>
      <c r="O20">
        <v>-7</v>
      </c>
      <c r="P20" t="s">
        <v>54</v>
      </c>
      <c r="Q20" t="s">
        <v>59</v>
      </c>
      <c r="R20" t="s">
        <v>56</v>
      </c>
    </row>
    <row r="21" spans="4:18" x14ac:dyDescent="0.3">
      <c r="D21" s="59"/>
    </row>
    <row r="22" spans="4:18" x14ac:dyDescent="0.3">
      <c r="D22" s="59"/>
    </row>
    <row r="23" spans="4:18" x14ac:dyDescent="0.3">
      <c r="D23" s="59"/>
    </row>
    <row r="24" spans="4:18" x14ac:dyDescent="0.3">
      <c r="D24" s="59"/>
    </row>
    <row r="25" spans="4:18" x14ac:dyDescent="0.3">
      <c r="D25" s="59"/>
    </row>
    <row r="28" spans="4:18" x14ac:dyDescent="0.3">
      <c r="D28" s="59"/>
    </row>
    <row r="29" spans="4:18" x14ac:dyDescent="0.3">
      <c r="D29" s="59"/>
    </row>
    <row r="30" spans="4:18" x14ac:dyDescent="0.3">
      <c r="D30" s="59"/>
    </row>
    <row r="31" spans="4:18" x14ac:dyDescent="0.3">
      <c r="D31" s="59"/>
    </row>
    <row r="32" spans="4:18" x14ac:dyDescent="0.3">
      <c r="D32" s="59"/>
    </row>
    <row r="33" spans="4:4" x14ac:dyDescent="0.3">
      <c r="D33" s="59"/>
    </row>
    <row r="42" spans="4:4" x14ac:dyDescent="0.3">
      <c r="D42" s="59"/>
    </row>
    <row r="43" spans="4:4" x14ac:dyDescent="0.3">
      <c r="D43" s="59"/>
    </row>
    <row r="44" spans="4:4" x14ac:dyDescent="0.3">
      <c r="D44" s="59"/>
    </row>
    <row r="45" spans="4:4" x14ac:dyDescent="0.3">
      <c r="D45" s="59"/>
    </row>
    <row r="50" spans="4:4" x14ac:dyDescent="0.3">
      <c r="D50" s="59"/>
    </row>
    <row r="51" spans="4:4" x14ac:dyDescent="0.3">
      <c r="D51" s="59"/>
    </row>
    <row r="52" spans="4:4" x14ac:dyDescent="0.3">
      <c r="D52" s="59"/>
    </row>
    <row r="53" spans="4:4" x14ac:dyDescent="0.3">
      <c r="D53" s="59"/>
    </row>
    <row r="54" spans="4:4" x14ac:dyDescent="0.3">
      <c r="D54" s="59"/>
    </row>
    <row r="55" spans="4:4" x14ac:dyDescent="0.3">
      <c r="D55" s="59"/>
    </row>
    <row r="65" spans="4:4" x14ac:dyDescent="0.3">
      <c r="D65" s="59"/>
    </row>
    <row r="66" spans="4:4" x14ac:dyDescent="0.3">
      <c r="D66" s="59"/>
    </row>
    <row r="67" spans="4:4" x14ac:dyDescent="0.3">
      <c r="D67" s="59"/>
    </row>
    <row r="68" spans="4:4" x14ac:dyDescent="0.3">
      <c r="D68" s="59"/>
    </row>
    <row r="69" spans="4:4" x14ac:dyDescent="0.3">
      <c r="D69" s="59"/>
    </row>
    <row r="70" spans="4:4" x14ac:dyDescent="0.3">
      <c r="D70" s="59"/>
    </row>
    <row r="81" spans="4:4" x14ac:dyDescent="0.3">
      <c r="D81" s="59"/>
    </row>
    <row r="88" spans="4:4" x14ac:dyDescent="0.3">
      <c r="D88" s="59"/>
    </row>
    <row r="89" spans="4:4" x14ac:dyDescent="0.3">
      <c r="D89" s="59"/>
    </row>
    <row r="90" spans="4:4" x14ac:dyDescent="0.3">
      <c r="D90" s="59"/>
    </row>
    <row r="91" spans="4:4" x14ac:dyDescent="0.3">
      <c r="D91" s="59"/>
    </row>
    <row r="92" spans="4:4" x14ac:dyDescent="0.3">
      <c r="D92" s="59"/>
    </row>
    <row r="93" spans="4:4" x14ac:dyDescent="0.3">
      <c r="D93" s="59"/>
    </row>
    <row r="95" spans="4:4" x14ac:dyDescent="0.3">
      <c r="D95" s="59"/>
    </row>
    <row r="96" spans="4:4" x14ac:dyDescent="0.3">
      <c r="D96" s="59"/>
    </row>
    <row r="97" spans="4:4" x14ac:dyDescent="0.3">
      <c r="D97" s="59"/>
    </row>
    <row r="98" spans="4:4" x14ac:dyDescent="0.3">
      <c r="D98" s="59"/>
    </row>
    <row r="99" spans="4:4" x14ac:dyDescent="0.3">
      <c r="D99" s="59"/>
    </row>
    <row r="100" spans="4:4" x14ac:dyDescent="0.3">
      <c r="D100" s="59"/>
    </row>
    <row r="102" spans="4:4" x14ac:dyDescent="0.3">
      <c r="D102" s="59"/>
    </row>
    <row r="103" spans="4:4" x14ac:dyDescent="0.3">
      <c r="D103" s="59"/>
    </row>
    <row r="104" spans="4:4" x14ac:dyDescent="0.3">
      <c r="D104" s="59"/>
    </row>
    <row r="105" spans="4:4" x14ac:dyDescent="0.3">
      <c r="D105" s="59"/>
    </row>
    <row r="106" spans="4:4" x14ac:dyDescent="0.3">
      <c r="D106" s="59"/>
    </row>
    <row r="107" spans="4:4" x14ac:dyDescent="0.3">
      <c r="D107" s="59"/>
    </row>
    <row r="109" spans="4:4" x14ac:dyDescent="0.3">
      <c r="D109" s="59"/>
    </row>
    <row r="110" spans="4:4" x14ac:dyDescent="0.3">
      <c r="D110" s="59"/>
    </row>
    <row r="111" spans="4:4" x14ac:dyDescent="0.3">
      <c r="D111" s="59"/>
    </row>
    <row r="112" spans="4:4" x14ac:dyDescent="0.3">
      <c r="D112" s="59"/>
    </row>
    <row r="117" spans="4:4" x14ac:dyDescent="0.3">
      <c r="D117" s="59"/>
    </row>
    <row r="118" spans="4:4" x14ac:dyDescent="0.3">
      <c r="D118" s="59"/>
    </row>
    <row r="119" spans="4:4" x14ac:dyDescent="0.3">
      <c r="D119" s="59"/>
    </row>
    <row r="120" spans="4:4" x14ac:dyDescent="0.3">
      <c r="D120" s="59"/>
    </row>
    <row r="121" spans="4:4" x14ac:dyDescent="0.3">
      <c r="D121" s="59"/>
    </row>
    <row r="122" spans="4:4" x14ac:dyDescent="0.3">
      <c r="D122" s="59"/>
    </row>
    <row r="124" spans="4:4" x14ac:dyDescent="0.3">
      <c r="D124" s="59"/>
    </row>
    <row r="125" spans="4:4" x14ac:dyDescent="0.3">
      <c r="D125" s="59"/>
    </row>
    <row r="126" spans="4:4" x14ac:dyDescent="0.3">
      <c r="D126" s="59"/>
    </row>
    <row r="127" spans="4:4" x14ac:dyDescent="0.3">
      <c r="D127" s="59"/>
    </row>
    <row r="128" spans="4:4" x14ac:dyDescent="0.3">
      <c r="D128" s="59"/>
    </row>
    <row r="129" spans="4:4" x14ac:dyDescent="0.3">
      <c r="D129" s="59"/>
    </row>
    <row r="131" spans="4:4" x14ac:dyDescent="0.3">
      <c r="D131" s="59"/>
    </row>
    <row r="132" spans="4:4" x14ac:dyDescent="0.3">
      <c r="D132" s="59"/>
    </row>
    <row r="133" spans="4:4" x14ac:dyDescent="0.3">
      <c r="D133" s="59"/>
    </row>
    <row r="134" spans="4:4" x14ac:dyDescent="0.3">
      <c r="D134" s="59"/>
    </row>
    <row r="135" spans="4:4" x14ac:dyDescent="0.3">
      <c r="D135" s="59"/>
    </row>
    <row r="136" spans="4:4" x14ac:dyDescent="0.3">
      <c r="D136" s="59"/>
    </row>
    <row r="138" spans="4:4" x14ac:dyDescent="0.3">
      <c r="D138" s="59"/>
    </row>
    <row r="139" spans="4:4" x14ac:dyDescent="0.3">
      <c r="D139" s="59"/>
    </row>
    <row r="140" spans="4:4" x14ac:dyDescent="0.3">
      <c r="D140" s="59"/>
    </row>
    <row r="141" spans="4:4" x14ac:dyDescent="0.3">
      <c r="D141" s="59"/>
    </row>
    <row r="142" spans="4:4" x14ac:dyDescent="0.3">
      <c r="D142" s="59"/>
    </row>
    <row r="143" spans="4:4" x14ac:dyDescent="0.3">
      <c r="D143" s="59"/>
    </row>
    <row r="145" spans="4:4" x14ac:dyDescent="0.3">
      <c r="D145" s="59"/>
    </row>
    <row r="146" spans="4:4" x14ac:dyDescent="0.3">
      <c r="D146" s="59"/>
    </row>
    <row r="147" spans="4:4" x14ac:dyDescent="0.3">
      <c r="D147" s="59"/>
    </row>
    <row r="148" spans="4:4" x14ac:dyDescent="0.3">
      <c r="D148" s="59"/>
    </row>
    <row r="149" spans="4:4" x14ac:dyDescent="0.3">
      <c r="D149" s="59"/>
    </row>
    <row r="150" spans="4:4" x14ac:dyDescent="0.3">
      <c r="D150" s="59"/>
    </row>
  </sheetData>
  <pageMargins left="0.7" right="0.7" top="0.75" bottom="0.75" header="0.3" footer="0.3"/>
  <pageSetup paperSize="0" orientation="portrait" horizontalDpi="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74"/>
  <sheetViews>
    <sheetView topLeftCell="A47" workbookViewId="0">
      <selection activeCell="R15" sqref="R15"/>
    </sheetView>
  </sheetViews>
  <sheetFormatPr defaultColWidth="9.109375" defaultRowHeight="14.4" x14ac:dyDescent="0.3"/>
  <cols>
    <col min="1" max="1" width="8" style="2" bestFit="1" customWidth="1"/>
    <col min="2" max="2" width="3" style="2" bestFit="1" customWidth="1"/>
    <col min="3" max="12" width="7.33203125" style="2" customWidth="1"/>
    <col min="13" max="16384" width="9.109375" style="2"/>
  </cols>
  <sheetData>
    <row r="1" spans="1:48" ht="17.399999999999999" customHeight="1" x14ac:dyDescent="0.3">
      <c r="A1" s="82" t="s">
        <v>4</v>
      </c>
      <c r="B1" s="40" t="s">
        <v>3</v>
      </c>
      <c r="C1" s="82">
        <f>Punkter!$A$2</f>
        <v>0.01</v>
      </c>
      <c r="D1" s="84"/>
      <c r="E1" s="84"/>
      <c r="F1" s="85"/>
      <c r="G1" s="82">
        <f>Punkter!$A$3</f>
        <v>0.08</v>
      </c>
      <c r="H1" s="84"/>
      <c r="I1" s="85"/>
      <c r="J1" s="82">
        <f>Punkter!$A$4</f>
        <v>0.34</v>
      </c>
      <c r="K1" s="85"/>
      <c r="L1" s="19">
        <f>Punkter!$A$5</f>
        <v>2</v>
      </c>
      <c r="V1" s="55"/>
      <c r="W1" s="1"/>
      <c r="X1" s="55"/>
      <c r="Y1" s="55"/>
      <c r="Z1" s="55"/>
      <c r="AA1" s="55"/>
      <c r="AB1" s="55"/>
      <c r="AC1" s="55"/>
      <c r="AD1" s="55"/>
      <c r="AE1" s="55"/>
      <c r="AF1" s="55"/>
      <c r="AG1" s="1"/>
      <c r="AH1" s="1"/>
      <c r="AI1" s="1"/>
      <c r="AJ1" s="1"/>
      <c r="AK1" s="55"/>
      <c r="AL1" s="1"/>
      <c r="AM1" s="55"/>
      <c r="AN1" s="55"/>
      <c r="AO1" s="55"/>
      <c r="AP1" s="55"/>
      <c r="AQ1" s="55"/>
      <c r="AR1" s="55"/>
      <c r="AS1" s="55"/>
      <c r="AT1" s="55"/>
      <c r="AU1" s="55"/>
      <c r="AV1" s="1"/>
    </row>
    <row r="2" spans="1:48" ht="17.399999999999999" customHeight="1" thickBot="1" x14ac:dyDescent="0.35">
      <c r="A2" s="83"/>
      <c r="B2" s="4" t="s">
        <v>2</v>
      </c>
      <c r="C2" s="41">
        <f>Punkter!$A$2</f>
        <v>0.01</v>
      </c>
      <c r="D2" s="7">
        <f>Punkter!$A$3</f>
        <v>0.08</v>
      </c>
      <c r="E2" s="7">
        <f>Punkter!$A$4</f>
        <v>0.34</v>
      </c>
      <c r="F2" s="4">
        <f>Punkter!$A$5</f>
        <v>2</v>
      </c>
      <c r="G2" s="41">
        <f>Punkter!$A$3</f>
        <v>0.08</v>
      </c>
      <c r="H2" s="7">
        <f>Punkter!$A$4</f>
        <v>0.34</v>
      </c>
      <c r="I2" s="4">
        <f>Punkter!$A$5</f>
        <v>2</v>
      </c>
      <c r="J2" s="7">
        <f>Punkter!$A$4</f>
        <v>0.34</v>
      </c>
      <c r="K2" s="4">
        <f>Punkter!$A$5</f>
        <v>2</v>
      </c>
      <c r="L2" s="4">
        <f>Punkter!$A$5</f>
        <v>2</v>
      </c>
      <c r="V2" s="55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55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ht="17.399999999999999" customHeight="1" x14ac:dyDescent="0.3">
      <c r="A3" s="73">
        <f>Punkter!$C$2</f>
        <v>1</v>
      </c>
      <c r="B3" s="74"/>
      <c r="C3" s="11">
        <v>57.728000000000002</v>
      </c>
      <c r="D3" s="14">
        <v>59.951999999999998</v>
      </c>
      <c r="E3" s="14">
        <v>45.496000000000002</v>
      </c>
      <c r="F3" s="40">
        <v>55.503999999999998</v>
      </c>
      <c r="G3" s="14">
        <v>59.951999999999998</v>
      </c>
      <c r="H3" s="14">
        <v>45.496000000000002</v>
      </c>
      <c r="I3" s="11">
        <v>55.503999999999998</v>
      </c>
      <c r="J3" s="11">
        <v>45.496000000000002</v>
      </c>
      <c r="K3" s="40">
        <v>55.503999999999998</v>
      </c>
      <c r="L3" s="19">
        <v>49.944000000000003</v>
      </c>
      <c r="N3" s="79" t="s">
        <v>6</v>
      </c>
      <c r="O3" s="79"/>
      <c r="P3" s="79"/>
      <c r="Q3" s="79"/>
      <c r="R3" s="79"/>
      <c r="V3" s="56"/>
      <c r="W3" s="56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56"/>
      <c r="AL3" s="56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ht="17.399999999999999" customHeight="1" x14ac:dyDescent="0.3">
      <c r="A4" s="75"/>
      <c r="B4" s="76"/>
      <c r="C4" s="12">
        <v>58.84</v>
      </c>
      <c r="D4" s="15">
        <v>62.176000000000002</v>
      </c>
      <c r="E4" s="15">
        <v>45.496000000000002</v>
      </c>
      <c r="F4" s="9">
        <v>55.503999999999998</v>
      </c>
      <c r="G4" s="15">
        <v>59.951999999999998</v>
      </c>
      <c r="H4" s="15">
        <v>45.496000000000002</v>
      </c>
      <c r="I4" s="12">
        <v>54.392000000000003</v>
      </c>
      <c r="J4" s="12">
        <v>46.607999999999997</v>
      </c>
      <c r="K4" s="9">
        <v>55.503999999999998</v>
      </c>
      <c r="L4" s="46">
        <v>49.944000000000003</v>
      </c>
      <c r="N4" s="79" t="s">
        <v>7</v>
      </c>
      <c r="O4" s="79"/>
      <c r="P4" s="79" t="s">
        <v>52</v>
      </c>
      <c r="Q4" s="79"/>
      <c r="R4" s="79"/>
      <c r="V4" s="56"/>
      <c r="W4" s="56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56"/>
      <c r="AL4" s="56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ht="17.399999999999999" customHeight="1" x14ac:dyDescent="0.3">
      <c r="A5" s="75"/>
      <c r="B5" s="76"/>
      <c r="C5" s="12">
        <v>58.84</v>
      </c>
      <c r="D5" s="15">
        <v>62.176000000000002</v>
      </c>
      <c r="E5" s="15">
        <v>45.496000000000002</v>
      </c>
      <c r="F5" s="10">
        <v>55.503999999999998</v>
      </c>
      <c r="G5" s="15">
        <v>59.951999999999998</v>
      </c>
      <c r="H5" s="15">
        <v>44.384</v>
      </c>
      <c r="I5" s="12">
        <v>55.503999999999998</v>
      </c>
      <c r="J5" s="12">
        <v>46.607999999999997</v>
      </c>
      <c r="K5" s="9">
        <v>55.503999999999998</v>
      </c>
      <c r="L5" s="46">
        <v>49.944000000000003</v>
      </c>
      <c r="N5" s="79" t="s">
        <v>8</v>
      </c>
      <c r="O5" s="79"/>
      <c r="P5" s="79" t="s">
        <v>52</v>
      </c>
      <c r="Q5" s="79"/>
      <c r="R5" s="79"/>
      <c r="V5" s="56"/>
      <c r="W5" s="56"/>
      <c r="X5" s="1"/>
      <c r="Y5" s="1"/>
      <c r="Z5" s="1"/>
      <c r="AA5" s="51"/>
      <c r="AB5" s="1"/>
      <c r="AC5" s="1"/>
      <c r="AD5" s="1"/>
      <c r="AE5" s="1"/>
      <c r="AF5" s="1"/>
      <c r="AG5" s="1"/>
      <c r="AH5" s="1"/>
      <c r="AI5" s="1"/>
      <c r="AJ5" s="1"/>
      <c r="AK5" s="56"/>
      <c r="AL5" s="56"/>
      <c r="AM5" s="1"/>
      <c r="AN5" s="1"/>
      <c r="AO5" s="1"/>
      <c r="AP5" s="51"/>
      <c r="AQ5" s="1"/>
      <c r="AR5" s="1"/>
      <c r="AS5" s="1"/>
      <c r="AT5" s="1"/>
      <c r="AU5" s="1"/>
      <c r="AV5" s="1"/>
    </row>
    <row r="6" spans="1:48" ht="17.399999999999999" customHeight="1" x14ac:dyDescent="0.3">
      <c r="A6" s="75"/>
      <c r="B6" s="76"/>
      <c r="C6" s="12">
        <v>58.84</v>
      </c>
      <c r="D6" s="16">
        <v>61.064</v>
      </c>
      <c r="E6" s="15">
        <v>45.496000000000002</v>
      </c>
      <c r="F6" s="10">
        <v>55.503999999999998</v>
      </c>
      <c r="G6" s="15">
        <v>59.951999999999998</v>
      </c>
      <c r="H6" s="15">
        <v>45.496000000000002</v>
      </c>
      <c r="I6" s="12">
        <v>55.503999999999998</v>
      </c>
      <c r="J6" s="12">
        <v>45.496000000000002</v>
      </c>
      <c r="K6" s="9">
        <v>55.503999999999998</v>
      </c>
      <c r="L6" s="46">
        <v>49.944000000000003</v>
      </c>
      <c r="N6" s="79" t="s">
        <v>9</v>
      </c>
      <c r="O6" s="79"/>
      <c r="P6" s="79" t="s">
        <v>53</v>
      </c>
      <c r="Q6" s="79"/>
      <c r="R6" s="79"/>
      <c r="V6" s="56"/>
      <c r="W6" s="56"/>
      <c r="X6" s="1"/>
      <c r="Y6" s="1"/>
      <c r="Z6" s="1"/>
      <c r="AA6" s="51"/>
      <c r="AB6" s="1"/>
      <c r="AC6" s="51"/>
      <c r="AD6" s="1"/>
      <c r="AE6" s="1"/>
      <c r="AF6" s="1"/>
      <c r="AG6" s="1"/>
      <c r="AH6" s="1"/>
      <c r="AI6" s="1"/>
      <c r="AJ6" s="1"/>
      <c r="AK6" s="56"/>
      <c r="AL6" s="56"/>
      <c r="AM6" s="1"/>
      <c r="AN6" s="1"/>
      <c r="AO6" s="1"/>
      <c r="AP6" s="51"/>
      <c r="AQ6" s="1"/>
      <c r="AR6" s="51"/>
      <c r="AS6" s="1"/>
      <c r="AT6" s="1"/>
      <c r="AU6" s="1"/>
      <c r="AV6" s="1"/>
    </row>
    <row r="7" spans="1:48" ht="17.399999999999999" customHeight="1" x14ac:dyDescent="0.3">
      <c r="A7" s="75"/>
      <c r="B7" s="76"/>
      <c r="C7" s="12">
        <v>58.84</v>
      </c>
      <c r="D7" s="15">
        <v>62.176000000000002</v>
      </c>
      <c r="E7" s="15">
        <v>45.496000000000002</v>
      </c>
      <c r="F7" s="9">
        <v>55.503999999999998</v>
      </c>
      <c r="G7" s="15">
        <v>59.951999999999998</v>
      </c>
      <c r="H7" s="15">
        <v>44.384</v>
      </c>
      <c r="I7" s="12">
        <v>55.503999999999998</v>
      </c>
      <c r="J7" s="12">
        <v>46.607999999999997</v>
      </c>
      <c r="K7" s="9">
        <v>55.503999999999998</v>
      </c>
      <c r="L7" s="46">
        <v>49.944000000000003</v>
      </c>
      <c r="N7" s="79" t="s">
        <v>10</v>
      </c>
      <c r="O7" s="79"/>
      <c r="P7" s="79" t="s">
        <v>29</v>
      </c>
      <c r="Q7" s="79"/>
      <c r="R7" s="79"/>
      <c r="V7" s="56"/>
      <c r="W7" s="56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56"/>
      <c r="AL7" s="56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ht="17.399999999999999" customHeight="1" x14ac:dyDescent="0.3">
      <c r="A8" s="75"/>
      <c r="B8" s="76"/>
      <c r="C8" s="12"/>
      <c r="D8" s="15"/>
      <c r="E8" s="15"/>
      <c r="F8" s="9"/>
      <c r="G8" s="15"/>
      <c r="H8" s="15"/>
      <c r="I8" s="12"/>
      <c r="J8" s="12"/>
      <c r="K8" s="9"/>
      <c r="L8" s="46"/>
      <c r="N8" s="79" t="s">
        <v>11</v>
      </c>
      <c r="O8" s="79"/>
      <c r="P8" s="81">
        <v>42668</v>
      </c>
      <c r="Q8" s="79"/>
      <c r="R8" s="79"/>
      <c r="V8" s="56"/>
      <c r="W8" s="56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56"/>
      <c r="AL8" s="56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ht="17.399999999999999" customHeight="1" x14ac:dyDescent="0.3">
      <c r="A9" s="75"/>
      <c r="B9" s="76"/>
      <c r="C9" s="12"/>
      <c r="D9" s="15"/>
      <c r="E9" s="15"/>
      <c r="F9" s="9"/>
      <c r="G9" s="15"/>
      <c r="H9" s="15"/>
      <c r="I9" s="12"/>
      <c r="J9" s="12"/>
      <c r="K9" s="9"/>
      <c r="L9" s="46"/>
      <c r="N9" s="79" t="s">
        <v>12</v>
      </c>
      <c r="O9" s="79"/>
      <c r="P9" s="80"/>
      <c r="Q9" s="79"/>
      <c r="R9" s="79"/>
      <c r="V9" s="56"/>
      <c r="W9" s="56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56"/>
      <c r="AL9" s="56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ht="17.399999999999999" customHeight="1" x14ac:dyDescent="0.3">
      <c r="A10" s="75"/>
      <c r="B10" s="76"/>
      <c r="C10" s="12"/>
      <c r="D10" s="15"/>
      <c r="E10" s="15"/>
      <c r="F10" s="9"/>
      <c r="G10" s="15"/>
      <c r="H10" s="15"/>
      <c r="I10" s="12"/>
      <c r="J10" s="12"/>
      <c r="K10" s="9"/>
      <c r="L10" s="46"/>
      <c r="N10" s="79" t="s">
        <v>13</v>
      </c>
      <c r="O10" s="79"/>
      <c r="P10" s="80"/>
      <c r="Q10" s="79"/>
      <c r="R10" s="79"/>
      <c r="V10" s="56"/>
      <c r="W10" s="56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56"/>
      <c r="AL10" s="56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ht="17.399999999999999" customHeight="1" x14ac:dyDescent="0.3">
      <c r="A11" s="75"/>
      <c r="B11" s="76"/>
      <c r="C11" s="12"/>
      <c r="D11" s="15"/>
      <c r="E11" s="15"/>
      <c r="F11" s="9"/>
      <c r="G11" s="15"/>
      <c r="H11" s="15"/>
      <c r="I11" s="12"/>
      <c r="J11" s="12"/>
      <c r="K11" s="9"/>
      <c r="L11" s="46"/>
      <c r="N11" s="79" t="s">
        <v>14</v>
      </c>
      <c r="O11" s="79"/>
      <c r="P11" s="79" t="s">
        <v>26</v>
      </c>
      <c r="Q11" s="79"/>
      <c r="R11" s="79"/>
      <c r="V11" s="56"/>
      <c r="W11" s="56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56"/>
      <c r="AL11" s="56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ht="17.399999999999999" customHeight="1" thickBot="1" x14ac:dyDescent="0.35">
      <c r="A12" s="75"/>
      <c r="B12" s="76"/>
      <c r="C12" s="13"/>
      <c r="D12" s="17"/>
      <c r="E12" s="17"/>
      <c r="F12" s="4"/>
      <c r="G12" s="17"/>
      <c r="H12" s="17"/>
      <c r="I12" s="13"/>
      <c r="J12" s="13"/>
      <c r="K12" s="4"/>
      <c r="L12" s="47"/>
      <c r="V12" s="56"/>
      <c r="W12" s="56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56"/>
      <c r="AL12" s="56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ht="16.8" customHeight="1" x14ac:dyDescent="0.3">
      <c r="A13" s="73">
        <f>Punkter!$C$3</f>
        <v>2</v>
      </c>
      <c r="B13" s="74"/>
      <c r="C13" s="12">
        <v>66.623999999999995</v>
      </c>
      <c r="D13" s="15">
        <v>66.623999999999995</v>
      </c>
      <c r="E13" s="15">
        <v>55.503999999999998</v>
      </c>
      <c r="F13" s="9">
        <v>61.064</v>
      </c>
      <c r="G13" s="15">
        <v>71.072000000000003</v>
      </c>
      <c r="H13" s="15">
        <v>59.951999999999998</v>
      </c>
      <c r="I13" s="1">
        <v>55.503999999999998</v>
      </c>
      <c r="J13" s="12">
        <v>51.055999999999997</v>
      </c>
      <c r="K13" s="9">
        <v>61.064</v>
      </c>
      <c r="L13" s="40">
        <v>54.392000000000003</v>
      </c>
      <c r="V13" s="56"/>
      <c r="W13" s="56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56"/>
      <c r="AL13" s="56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ht="16.8" customHeight="1" x14ac:dyDescent="0.3">
      <c r="A14" s="75"/>
      <c r="B14" s="76"/>
      <c r="C14" s="12">
        <v>64.400000000000006</v>
      </c>
      <c r="D14" s="15">
        <v>69.959999999999994</v>
      </c>
      <c r="E14" s="15">
        <v>55.503999999999998</v>
      </c>
      <c r="F14" s="9">
        <v>58.84</v>
      </c>
      <c r="G14" s="15">
        <v>71.072000000000003</v>
      </c>
      <c r="H14" s="15">
        <v>55.503999999999998</v>
      </c>
      <c r="I14" s="1">
        <v>53.28</v>
      </c>
      <c r="J14" s="12">
        <v>51.055999999999997</v>
      </c>
      <c r="K14" s="9">
        <v>59.951999999999998</v>
      </c>
      <c r="L14" s="9">
        <v>54.392000000000003</v>
      </c>
      <c r="V14" s="56"/>
      <c r="W14" s="56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56"/>
      <c r="AL14" s="56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ht="16.8" customHeight="1" x14ac:dyDescent="0.3">
      <c r="A15" s="75"/>
      <c r="B15" s="76"/>
      <c r="C15" s="12">
        <v>65.512</v>
      </c>
      <c r="D15" s="15">
        <v>73.296000000000006</v>
      </c>
      <c r="E15" s="15">
        <v>56.616</v>
      </c>
      <c r="F15" s="9">
        <v>58.84</v>
      </c>
      <c r="G15" s="15">
        <v>72.183999999999997</v>
      </c>
      <c r="H15" s="15">
        <v>55.503999999999998</v>
      </c>
      <c r="I15" s="1">
        <v>54.392000000000003</v>
      </c>
      <c r="J15" s="12">
        <v>49.944000000000003</v>
      </c>
      <c r="K15" s="9">
        <v>59.951999999999998</v>
      </c>
      <c r="L15" s="9">
        <v>54.392000000000003</v>
      </c>
      <c r="V15" s="56"/>
      <c r="W15" s="56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56"/>
      <c r="AL15" s="56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ht="16.8" customHeight="1" x14ac:dyDescent="0.3">
      <c r="A16" s="75"/>
      <c r="B16" s="76"/>
      <c r="C16" s="12">
        <v>65.512</v>
      </c>
      <c r="D16" s="15">
        <v>69.959999999999994</v>
      </c>
      <c r="E16" s="15">
        <v>56.616</v>
      </c>
      <c r="F16" s="9">
        <v>58.84</v>
      </c>
      <c r="G16" s="15">
        <v>71.072000000000003</v>
      </c>
      <c r="H16" s="15">
        <v>56.616</v>
      </c>
      <c r="I16" s="1">
        <v>54.392000000000003</v>
      </c>
      <c r="J16" s="12">
        <v>49.944000000000003</v>
      </c>
      <c r="K16" s="9">
        <v>59.951999999999998</v>
      </c>
      <c r="L16" s="9">
        <v>54.392000000000003</v>
      </c>
      <c r="V16" s="56"/>
      <c r="W16" s="56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56"/>
      <c r="AL16" s="56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ht="16.8" customHeight="1" x14ac:dyDescent="0.3">
      <c r="A17" s="75"/>
      <c r="B17" s="76"/>
      <c r="C17" s="12">
        <v>65.512</v>
      </c>
      <c r="D17" s="15">
        <v>69.959999999999994</v>
      </c>
      <c r="E17" s="15">
        <v>56.616</v>
      </c>
      <c r="F17" s="9">
        <v>57.728000000000002</v>
      </c>
      <c r="G17" s="15">
        <v>72.183999999999997</v>
      </c>
      <c r="H17" s="15">
        <v>55.503999999999998</v>
      </c>
      <c r="I17" s="1">
        <v>54.392000000000003</v>
      </c>
      <c r="J17" s="12">
        <v>49.944000000000003</v>
      </c>
      <c r="K17" s="9">
        <v>59.951999999999998</v>
      </c>
      <c r="L17" s="9">
        <v>54.392000000000003</v>
      </c>
      <c r="V17" s="56"/>
      <c r="W17" s="56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56"/>
      <c r="AL17" s="56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ht="16.8" customHeight="1" x14ac:dyDescent="0.3">
      <c r="A18" s="75"/>
      <c r="B18" s="76"/>
      <c r="C18" s="12"/>
      <c r="D18" s="15"/>
      <c r="E18" s="15"/>
      <c r="F18" s="9"/>
      <c r="G18" s="15"/>
      <c r="H18" s="15"/>
      <c r="I18" s="1"/>
      <c r="J18" s="12"/>
      <c r="K18" s="9"/>
      <c r="L18" s="9"/>
      <c r="V18" s="56"/>
      <c r="W18" s="56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56"/>
      <c r="AL18" s="56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ht="16.8" customHeight="1" x14ac:dyDescent="0.3">
      <c r="A19" s="75"/>
      <c r="B19" s="76"/>
      <c r="C19" s="12"/>
      <c r="D19" s="15"/>
      <c r="E19" s="15"/>
      <c r="F19" s="9"/>
      <c r="G19" s="15"/>
      <c r="H19" s="15"/>
      <c r="I19" s="1"/>
      <c r="J19" s="12"/>
      <c r="K19" s="9"/>
      <c r="L19" s="9"/>
      <c r="V19" s="56"/>
      <c r="W19" s="56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56"/>
      <c r="AL19" s="56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ht="16.8" customHeight="1" x14ac:dyDescent="0.3">
      <c r="A20" s="75"/>
      <c r="B20" s="76"/>
      <c r="C20" s="12"/>
      <c r="D20" s="15"/>
      <c r="E20" s="15"/>
      <c r="F20" s="9"/>
      <c r="G20" s="15"/>
      <c r="H20" s="15"/>
      <c r="I20" s="1"/>
      <c r="J20" s="12"/>
      <c r="K20" s="9"/>
      <c r="L20" s="9"/>
      <c r="V20" s="56"/>
      <c r="W20" s="56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56"/>
      <c r="AL20" s="56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ht="16.8" customHeight="1" x14ac:dyDescent="0.3">
      <c r="A21" s="75"/>
      <c r="B21" s="76"/>
      <c r="C21" s="12"/>
      <c r="D21" s="15"/>
      <c r="E21" s="15"/>
      <c r="F21" s="9"/>
      <c r="G21" s="15"/>
      <c r="H21" s="15"/>
      <c r="I21" s="1"/>
      <c r="J21" s="12"/>
      <c r="K21" s="9"/>
      <c r="L21" s="9"/>
      <c r="V21" s="56"/>
      <c r="W21" s="56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56"/>
      <c r="AL21" s="56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ht="16.8" customHeight="1" thickBot="1" x14ac:dyDescent="0.35">
      <c r="A22" s="75"/>
      <c r="B22" s="76"/>
      <c r="C22" s="12"/>
      <c r="D22" s="15"/>
      <c r="E22" s="15"/>
      <c r="F22" s="9"/>
      <c r="G22" s="15"/>
      <c r="H22" s="15"/>
      <c r="I22" s="1"/>
      <c r="J22" s="12"/>
      <c r="K22" s="9"/>
      <c r="L22" s="4"/>
      <c r="V22" s="56"/>
      <c r="W22" s="56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56"/>
      <c r="AL22" s="56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ht="16.8" customHeight="1" x14ac:dyDescent="0.3">
      <c r="A23" s="73">
        <f>Punkter!$C$4</f>
        <v>4</v>
      </c>
      <c r="B23" s="74"/>
      <c r="C23" s="11">
        <v>74.408000000000001</v>
      </c>
      <c r="D23" s="14">
        <v>75.52</v>
      </c>
      <c r="E23" s="14">
        <v>68.847999999999999</v>
      </c>
      <c r="F23" s="40">
        <v>62.176000000000002</v>
      </c>
      <c r="G23" s="14">
        <v>79.968000000000004</v>
      </c>
      <c r="H23" s="14">
        <v>66.623999999999995</v>
      </c>
      <c r="I23" s="39">
        <v>59.951999999999998</v>
      </c>
      <c r="J23" s="11">
        <v>59.951999999999998</v>
      </c>
      <c r="K23" s="40">
        <v>66.623999999999995</v>
      </c>
      <c r="L23" s="9">
        <v>61.064</v>
      </c>
      <c r="V23" s="56"/>
      <c r="W23" s="56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6"/>
      <c r="AL23" s="56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ht="16.8" customHeight="1" x14ac:dyDescent="0.3">
      <c r="A24" s="75"/>
      <c r="B24" s="76"/>
      <c r="C24" s="12">
        <v>73.296000000000006</v>
      </c>
      <c r="D24" s="15">
        <v>75.52</v>
      </c>
      <c r="E24" s="15">
        <v>69.959999999999994</v>
      </c>
      <c r="F24" s="9">
        <v>62.176000000000002</v>
      </c>
      <c r="G24" s="15">
        <v>79.968000000000004</v>
      </c>
      <c r="H24" s="15">
        <v>66.623999999999995</v>
      </c>
      <c r="I24" s="1">
        <v>61.064</v>
      </c>
      <c r="J24" s="12">
        <v>58.84</v>
      </c>
      <c r="K24" s="9">
        <v>69.959999999999994</v>
      </c>
      <c r="L24" s="9">
        <v>62.176000000000002</v>
      </c>
      <c r="V24" s="56"/>
      <c r="W24" s="56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6"/>
      <c r="AL24" s="56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ht="16.8" customHeight="1" x14ac:dyDescent="0.3">
      <c r="A25" s="75"/>
      <c r="B25" s="76"/>
      <c r="C25" s="12">
        <v>73.296000000000006</v>
      </c>
      <c r="D25" s="15">
        <v>75.52</v>
      </c>
      <c r="E25" s="15">
        <v>69.959999999999994</v>
      </c>
      <c r="F25" s="9">
        <v>62.176000000000002</v>
      </c>
      <c r="G25" s="15">
        <v>79.968000000000004</v>
      </c>
      <c r="H25" s="15">
        <v>67.736000000000004</v>
      </c>
      <c r="I25" s="1">
        <v>61.064</v>
      </c>
      <c r="J25" s="12">
        <v>58.84</v>
      </c>
      <c r="K25" s="9">
        <v>68.847999999999999</v>
      </c>
      <c r="L25" s="9">
        <v>62.176000000000002</v>
      </c>
      <c r="V25" s="56"/>
      <c r="W25" s="56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56"/>
      <c r="AL25" s="56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ht="16.8" customHeight="1" x14ac:dyDescent="0.3">
      <c r="A26" s="75"/>
      <c r="B26" s="76"/>
      <c r="C26" s="12">
        <v>73.296000000000006</v>
      </c>
      <c r="D26" s="15">
        <v>75.52</v>
      </c>
      <c r="E26" s="15">
        <v>69.959999999999994</v>
      </c>
      <c r="F26" s="9">
        <v>62.176000000000002</v>
      </c>
      <c r="G26" s="15">
        <v>79.968000000000004</v>
      </c>
      <c r="H26" s="15">
        <v>66.623999999999995</v>
      </c>
      <c r="I26" s="1">
        <v>59.951999999999998</v>
      </c>
      <c r="J26" s="12">
        <v>57.728000000000002</v>
      </c>
      <c r="K26" s="9">
        <v>68.847999999999999</v>
      </c>
      <c r="L26" s="9">
        <v>61.064</v>
      </c>
      <c r="V26" s="56"/>
      <c r="W26" s="56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56"/>
      <c r="AL26" s="56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ht="16.8" customHeight="1" x14ac:dyDescent="0.3">
      <c r="A27" s="75"/>
      <c r="B27" s="76"/>
      <c r="C27" s="12">
        <v>73.296000000000006</v>
      </c>
      <c r="D27" s="15">
        <v>75.52</v>
      </c>
      <c r="E27" s="15">
        <v>69.959999999999994</v>
      </c>
      <c r="F27" s="9">
        <v>62.176000000000002</v>
      </c>
      <c r="G27" s="15">
        <v>78.855999999999995</v>
      </c>
      <c r="H27" s="15">
        <v>67.736000000000004</v>
      </c>
      <c r="I27" s="1">
        <v>59.951999999999998</v>
      </c>
      <c r="J27" s="12">
        <v>58.84</v>
      </c>
      <c r="K27" s="9">
        <v>68.847999999999999</v>
      </c>
      <c r="L27" s="9">
        <v>61.064</v>
      </c>
      <c r="N27" s="2">
        <f>COUNT(C3:L623)</f>
        <v>300</v>
      </c>
      <c r="V27" s="56"/>
      <c r="W27" s="56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56"/>
      <c r="AL27" s="56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ht="16.8" customHeight="1" x14ac:dyDescent="0.3">
      <c r="A28" s="75"/>
      <c r="B28" s="76"/>
      <c r="C28" s="12"/>
      <c r="D28" s="15"/>
      <c r="E28" s="15"/>
      <c r="F28" s="9"/>
      <c r="G28" s="15"/>
      <c r="H28" s="15"/>
      <c r="I28" s="1"/>
      <c r="J28" s="12"/>
      <c r="K28" s="9"/>
      <c r="L28" s="9"/>
      <c r="V28" s="56"/>
      <c r="W28" s="56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56"/>
      <c r="AL28" s="56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ht="16.8" customHeight="1" x14ac:dyDescent="0.3">
      <c r="A29" s="75"/>
      <c r="B29" s="76"/>
      <c r="C29" s="12"/>
      <c r="D29" s="15"/>
      <c r="E29" s="15"/>
      <c r="F29" s="9"/>
      <c r="G29" s="15"/>
      <c r="H29" s="15"/>
      <c r="I29" s="1"/>
      <c r="J29" s="12"/>
      <c r="K29" s="9"/>
      <c r="L29" s="9"/>
      <c r="V29" s="56"/>
      <c r="W29" s="56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56"/>
      <c r="AL29" s="56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ht="16.8" customHeight="1" x14ac:dyDescent="0.3">
      <c r="A30" s="75"/>
      <c r="B30" s="76"/>
      <c r="C30" s="12"/>
      <c r="D30" s="15"/>
      <c r="E30" s="15"/>
      <c r="F30" s="9"/>
      <c r="G30" s="15"/>
      <c r="H30" s="15"/>
      <c r="I30" s="1"/>
      <c r="J30" s="12"/>
      <c r="K30" s="9"/>
      <c r="L30" s="9"/>
      <c r="V30" s="56"/>
      <c r="W30" s="56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56"/>
      <c r="AL30" s="56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ht="16.8" customHeight="1" x14ac:dyDescent="0.3">
      <c r="A31" s="75"/>
      <c r="B31" s="76"/>
      <c r="C31" s="12"/>
      <c r="D31" s="15"/>
      <c r="E31" s="15"/>
      <c r="F31" s="9"/>
      <c r="G31" s="15"/>
      <c r="H31" s="15"/>
      <c r="I31" s="1"/>
      <c r="J31" s="12"/>
      <c r="K31" s="9"/>
      <c r="L31" s="9"/>
      <c r="V31" s="56"/>
      <c r="W31" s="56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56"/>
      <c r="AL31" s="56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ht="16.8" customHeight="1" thickBot="1" x14ac:dyDescent="0.35">
      <c r="A32" s="75"/>
      <c r="B32" s="76"/>
      <c r="C32" s="13"/>
      <c r="D32" s="17"/>
      <c r="E32" s="17"/>
      <c r="F32" s="4"/>
      <c r="G32" s="17"/>
      <c r="H32" s="17"/>
      <c r="I32" s="7"/>
      <c r="J32" s="13"/>
      <c r="K32" s="4"/>
      <c r="L32" s="9"/>
      <c r="V32" s="56"/>
      <c r="W32" s="56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56"/>
      <c r="AL32" s="56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ht="16.8" customHeight="1" x14ac:dyDescent="0.3">
      <c r="A33" s="73">
        <f>Punkter!$C$5</f>
        <v>8</v>
      </c>
      <c r="B33" s="74"/>
      <c r="C33" s="12">
        <v>76.632000000000005</v>
      </c>
      <c r="D33" s="15">
        <v>76.632000000000005</v>
      </c>
      <c r="E33" s="15">
        <v>73.296000000000006</v>
      </c>
      <c r="F33" s="9">
        <v>65.512</v>
      </c>
      <c r="G33" s="15">
        <v>76.632000000000005</v>
      </c>
      <c r="H33" s="15">
        <v>91.087999999999994</v>
      </c>
      <c r="I33" s="1">
        <v>64.400000000000006</v>
      </c>
      <c r="J33" s="12">
        <v>67.736000000000004</v>
      </c>
      <c r="K33" s="9">
        <v>66.623999999999995</v>
      </c>
      <c r="L33" s="40">
        <v>71.072000000000003</v>
      </c>
      <c r="V33" s="56"/>
      <c r="W33" s="56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56"/>
      <c r="AL33" s="56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ht="16.8" customHeight="1" x14ac:dyDescent="0.3">
      <c r="A34" s="75"/>
      <c r="B34" s="76"/>
      <c r="C34" s="12">
        <v>76.632000000000005</v>
      </c>
      <c r="D34" s="15">
        <v>75.52</v>
      </c>
      <c r="E34" s="15">
        <v>73.296000000000006</v>
      </c>
      <c r="F34" s="9">
        <v>65.512</v>
      </c>
      <c r="G34" s="15">
        <v>76.632000000000005</v>
      </c>
      <c r="H34" s="15">
        <v>92.2</v>
      </c>
      <c r="I34" s="1">
        <v>64.400000000000006</v>
      </c>
      <c r="J34" s="12">
        <v>66.623999999999995</v>
      </c>
      <c r="K34" s="9">
        <v>67.736000000000004</v>
      </c>
      <c r="L34" s="9">
        <v>72.183999999999997</v>
      </c>
      <c r="V34" s="56"/>
      <c r="W34" s="56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56"/>
      <c r="AL34" s="56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ht="16.8" customHeight="1" x14ac:dyDescent="0.3">
      <c r="A35" s="75"/>
      <c r="B35" s="76"/>
      <c r="C35" s="12">
        <v>76.632000000000005</v>
      </c>
      <c r="D35" s="15">
        <v>75.52</v>
      </c>
      <c r="E35" s="15">
        <v>73.296000000000006</v>
      </c>
      <c r="F35" s="9">
        <v>65.512</v>
      </c>
      <c r="G35" s="15">
        <v>76.632000000000005</v>
      </c>
      <c r="H35" s="15">
        <v>91.087999999999994</v>
      </c>
      <c r="I35" s="1">
        <v>65.512</v>
      </c>
      <c r="J35" s="12">
        <v>66.623999999999995</v>
      </c>
      <c r="K35" s="9">
        <v>67.736000000000004</v>
      </c>
      <c r="L35" s="9">
        <v>71.072000000000003</v>
      </c>
      <c r="V35" s="56"/>
      <c r="W35" s="56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56"/>
      <c r="AL35" s="56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ht="16.8" customHeight="1" x14ac:dyDescent="0.3">
      <c r="A36" s="75"/>
      <c r="B36" s="76"/>
      <c r="C36" s="12">
        <v>76.632000000000005</v>
      </c>
      <c r="D36" s="15">
        <v>75.52</v>
      </c>
      <c r="E36" s="15">
        <v>73.296000000000006</v>
      </c>
      <c r="F36" s="9">
        <v>65.512</v>
      </c>
      <c r="G36" s="15">
        <v>76.632000000000005</v>
      </c>
      <c r="H36" s="15">
        <v>88.864000000000004</v>
      </c>
      <c r="I36" s="1">
        <v>65.512</v>
      </c>
      <c r="J36" s="12">
        <v>66.623999999999995</v>
      </c>
      <c r="K36" s="9">
        <v>67.736000000000004</v>
      </c>
      <c r="L36" s="9">
        <v>71.072000000000003</v>
      </c>
      <c r="V36" s="56"/>
      <c r="W36" s="56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56"/>
      <c r="AL36" s="56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ht="16.8" customHeight="1" x14ac:dyDescent="0.3">
      <c r="A37" s="75"/>
      <c r="B37" s="76"/>
      <c r="C37" s="12">
        <v>76.632000000000005</v>
      </c>
      <c r="D37" s="15">
        <v>75.52</v>
      </c>
      <c r="E37" s="15">
        <v>73.296000000000006</v>
      </c>
      <c r="F37" s="9">
        <v>65.512</v>
      </c>
      <c r="G37" s="15">
        <v>76.632000000000005</v>
      </c>
      <c r="H37" s="15">
        <v>89.975999999999999</v>
      </c>
      <c r="I37" s="1">
        <v>65.512</v>
      </c>
      <c r="J37" s="12">
        <v>66.623999999999995</v>
      </c>
      <c r="K37" s="9">
        <v>66.623999999999995</v>
      </c>
      <c r="L37" s="9">
        <v>71.072000000000003</v>
      </c>
      <c r="V37" s="56"/>
      <c r="W37" s="56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56"/>
      <c r="AL37" s="56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ht="16.8" customHeight="1" x14ac:dyDescent="0.3">
      <c r="A38" s="75"/>
      <c r="B38" s="76"/>
      <c r="C38" s="12"/>
      <c r="D38" s="15"/>
      <c r="E38" s="15"/>
      <c r="F38" s="9"/>
      <c r="G38" s="15"/>
      <c r="H38" s="15"/>
      <c r="I38" s="1"/>
      <c r="J38" s="12"/>
      <c r="K38" s="9"/>
      <c r="L38" s="9"/>
      <c r="V38" s="56"/>
      <c r="W38" s="56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56"/>
      <c r="AL38" s="56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ht="16.8" customHeight="1" x14ac:dyDescent="0.3">
      <c r="A39" s="75"/>
      <c r="B39" s="76"/>
      <c r="C39" s="12"/>
      <c r="D39" s="15"/>
      <c r="E39" s="15"/>
      <c r="F39" s="9"/>
      <c r="G39" s="15"/>
      <c r="H39" s="15"/>
      <c r="I39" s="1"/>
      <c r="J39" s="12"/>
      <c r="K39" s="9"/>
      <c r="L39" s="9"/>
      <c r="V39" s="56"/>
      <c r="W39" s="56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56"/>
      <c r="AL39" s="56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ht="16.8" customHeight="1" x14ac:dyDescent="0.3">
      <c r="A40" s="75"/>
      <c r="B40" s="76"/>
      <c r="C40" s="12"/>
      <c r="D40" s="15"/>
      <c r="E40" s="15"/>
      <c r="F40" s="9"/>
      <c r="G40" s="15"/>
      <c r="H40" s="15"/>
      <c r="I40" s="1"/>
      <c r="J40" s="12"/>
      <c r="K40" s="9"/>
      <c r="L40" s="9"/>
      <c r="V40" s="56"/>
      <c r="W40" s="56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56"/>
      <c r="AL40" s="56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ht="16.8" customHeight="1" x14ac:dyDescent="0.3">
      <c r="A41" s="75"/>
      <c r="B41" s="76"/>
      <c r="C41" s="12"/>
      <c r="D41" s="15"/>
      <c r="E41" s="15"/>
      <c r="F41" s="9"/>
      <c r="G41" s="15"/>
      <c r="H41" s="15"/>
      <c r="I41" s="1"/>
      <c r="J41" s="12"/>
      <c r="K41" s="9"/>
      <c r="L41" s="9"/>
      <c r="V41" s="56"/>
      <c r="W41" s="56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56"/>
      <c r="AL41" s="56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ht="16.8" customHeight="1" thickBot="1" x14ac:dyDescent="0.35">
      <c r="A42" s="75"/>
      <c r="B42" s="76"/>
      <c r="C42" s="12"/>
      <c r="D42" s="15"/>
      <c r="E42" s="15"/>
      <c r="F42" s="9"/>
      <c r="G42" s="15"/>
      <c r="H42" s="15"/>
      <c r="I42" s="1"/>
      <c r="J42" s="12"/>
      <c r="K42" s="9"/>
      <c r="L42" s="4"/>
      <c r="V42" s="56"/>
      <c r="W42" s="56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56"/>
      <c r="AL42" s="56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ht="16.8" customHeight="1" x14ac:dyDescent="0.3">
      <c r="A43" s="73">
        <f>Punkter!$C$6</f>
        <v>15</v>
      </c>
      <c r="B43" s="74"/>
      <c r="C43" s="11">
        <v>88.864000000000004</v>
      </c>
      <c r="D43" s="14">
        <v>87.751999999999995</v>
      </c>
      <c r="E43" s="14">
        <v>86.64</v>
      </c>
      <c r="F43" s="40">
        <v>79.968000000000004</v>
      </c>
      <c r="G43" s="14">
        <v>91.087999999999994</v>
      </c>
      <c r="H43" s="14">
        <v>79.968000000000004</v>
      </c>
      <c r="I43" s="39">
        <v>76.632000000000005</v>
      </c>
      <c r="J43" s="11">
        <v>86.64</v>
      </c>
      <c r="K43" s="40">
        <v>69.959999999999994</v>
      </c>
      <c r="L43" s="40">
        <v>69.959999999999994</v>
      </c>
      <c r="V43" s="56"/>
      <c r="W43" s="56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56"/>
      <c r="AL43" s="56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ht="16.8" customHeight="1" x14ac:dyDescent="0.3">
      <c r="A44" s="75"/>
      <c r="B44" s="76"/>
      <c r="C44" s="12">
        <v>88.864000000000004</v>
      </c>
      <c r="D44" s="15">
        <v>86.64</v>
      </c>
      <c r="E44" s="15">
        <v>86.64</v>
      </c>
      <c r="F44" s="9">
        <v>79.968000000000004</v>
      </c>
      <c r="G44" s="15">
        <v>91.087999999999994</v>
      </c>
      <c r="H44" s="15">
        <v>79.968000000000004</v>
      </c>
      <c r="I44" s="1">
        <v>76.632000000000005</v>
      </c>
      <c r="J44" s="12">
        <v>84.415999999999997</v>
      </c>
      <c r="K44" s="9">
        <v>69.959999999999994</v>
      </c>
      <c r="L44" s="9">
        <v>68.847999999999999</v>
      </c>
      <c r="V44" s="56"/>
      <c r="W44" s="56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56"/>
      <c r="AL44" s="56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ht="16.8" customHeight="1" x14ac:dyDescent="0.3">
      <c r="A45" s="75"/>
      <c r="B45" s="76"/>
      <c r="C45" s="12">
        <v>88.864000000000004</v>
      </c>
      <c r="D45" s="15">
        <v>88.864000000000004</v>
      </c>
      <c r="E45" s="15">
        <v>86.64</v>
      </c>
      <c r="F45" s="9">
        <v>79.968000000000004</v>
      </c>
      <c r="G45" s="15">
        <v>91.087999999999994</v>
      </c>
      <c r="H45" s="15">
        <v>79.968000000000004</v>
      </c>
      <c r="I45" s="1">
        <v>76.632000000000005</v>
      </c>
      <c r="J45" s="12">
        <v>83.304000000000002</v>
      </c>
      <c r="K45" s="9">
        <v>69.959999999999994</v>
      </c>
      <c r="L45" s="9">
        <v>68.847999999999999</v>
      </c>
      <c r="V45" s="56"/>
      <c r="W45" s="56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56"/>
      <c r="AL45" s="56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ht="16.8" customHeight="1" x14ac:dyDescent="0.3">
      <c r="A46" s="75"/>
      <c r="B46" s="76"/>
      <c r="C46" s="12">
        <v>88.864000000000004</v>
      </c>
      <c r="D46" s="15">
        <v>87.751999999999995</v>
      </c>
      <c r="E46" s="15">
        <v>86.64</v>
      </c>
      <c r="F46" s="9">
        <v>78.855999999999995</v>
      </c>
      <c r="G46" s="15">
        <v>91.087999999999994</v>
      </c>
      <c r="H46" s="15">
        <v>81.08</v>
      </c>
      <c r="I46" s="1">
        <v>76.632000000000005</v>
      </c>
      <c r="J46" s="12">
        <v>84.415999999999997</v>
      </c>
      <c r="K46" s="9">
        <v>69.959999999999994</v>
      </c>
      <c r="L46" s="9">
        <v>68.847999999999999</v>
      </c>
      <c r="V46" s="56"/>
      <c r="W46" s="56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56"/>
      <c r="AL46" s="56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ht="16.8" customHeight="1" x14ac:dyDescent="0.3">
      <c r="A47" s="75"/>
      <c r="B47" s="76"/>
      <c r="C47" s="12">
        <v>88.864000000000004</v>
      </c>
      <c r="D47" s="15">
        <v>87.751999999999995</v>
      </c>
      <c r="E47" s="15">
        <v>86.64</v>
      </c>
      <c r="F47" s="9">
        <v>77.744</v>
      </c>
      <c r="G47" s="15">
        <v>92.2</v>
      </c>
      <c r="H47" s="15">
        <v>81.08</v>
      </c>
      <c r="I47" s="1">
        <v>75.52</v>
      </c>
      <c r="J47" s="12">
        <v>84.415999999999997</v>
      </c>
      <c r="K47" s="9">
        <v>69.959999999999994</v>
      </c>
      <c r="L47" s="9">
        <v>68.847999999999999</v>
      </c>
      <c r="V47" s="56"/>
      <c r="W47" s="56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56"/>
      <c r="AL47" s="56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ht="16.8" customHeight="1" x14ac:dyDescent="0.3">
      <c r="A48" s="75"/>
      <c r="B48" s="76"/>
      <c r="C48" s="12"/>
      <c r="D48" s="15"/>
      <c r="E48" s="15"/>
      <c r="F48" s="9"/>
      <c r="G48" s="15"/>
      <c r="H48" s="15"/>
      <c r="I48" s="1"/>
      <c r="J48" s="12"/>
      <c r="K48" s="9"/>
      <c r="L48" s="9"/>
      <c r="V48" s="56"/>
      <c r="W48" s="56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56"/>
      <c r="AL48" s="56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ht="16.8" customHeight="1" x14ac:dyDescent="0.3">
      <c r="A49" s="75"/>
      <c r="B49" s="76"/>
      <c r="C49" s="12"/>
      <c r="D49" s="15"/>
      <c r="E49" s="15"/>
      <c r="F49" s="9"/>
      <c r="G49" s="15"/>
      <c r="H49" s="15"/>
      <c r="I49" s="1"/>
      <c r="J49" s="12"/>
      <c r="K49" s="9"/>
      <c r="L49" s="9"/>
      <c r="V49" s="56"/>
      <c r="W49" s="56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56"/>
      <c r="AL49" s="56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ht="16.8" customHeight="1" x14ac:dyDescent="0.3">
      <c r="A50" s="75"/>
      <c r="B50" s="76"/>
      <c r="C50" s="12"/>
      <c r="D50" s="15"/>
      <c r="E50" s="15"/>
      <c r="F50" s="9"/>
      <c r="G50" s="15"/>
      <c r="H50" s="15"/>
      <c r="I50" s="1"/>
      <c r="J50" s="12"/>
      <c r="K50" s="9"/>
      <c r="L50" s="9"/>
      <c r="V50" s="56"/>
      <c r="W50" s="56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56"/>
      <c r="AL50" s="56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ht="16.8" customHeight="1" x14ac:dyDescent="0.3">
      <c r="A51" s="75"/>
      <c r="B51" s="76"/>
      <c r="C51" s="12"/>
      <c r="D51" s="15"/>
      <c r="E51" s="15"/>
      <c r="F51" s="9"/>
      <c r="G51" s="15"/>
      <c r="H51" s="15"/>
      <c r="I51" s="1"/>
      <c r="J51" s="12"/>
      <c r="K51" s="9"/>
      <c r="L51" s="9"/>
      <c r="V51" s="56"/>
      <c r="W51" s="56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56"/>
      <c r="AL51" s="56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ht="16.8" customHeight="1" thickBot="1" x14ac:dyDescent="0.35">
      <c r="A52" s="75"/>
      <c r="B52" s="76"/>
      <c r="C52" s="13"/>
      <c r="D52" s="17"/>
      <c r="E52" s="17"/>
      <c r="F52" s="4"/>
      <c r="G52" s="17"/>
      <c r="H52" s="17"/>
      <c r="I52" s="7"/>
      <c r="J52" s="13"/>
      <c r="K52" s="4"/>
      <c r="L52" s="4"/>
      <c r="V52" s="56"/>
      <c r="W52" s="56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56"/>
      <c r="AL52" s="56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ht="16.8" customHeight="1" x14ac:dyDescent="0.3">
      <c r="A53" s="73">
        <f>Punkter!$C$7</f>
        <v>30</v>
      </c>
      <c r="B53" s="74"/>
      <c r="C53" s="12">
        <v>86.64</v>
      </c>
      <c r="D53" s="15">
        <v>86.64</v>
      </c>
      <c r="E53" s="15">
        <v>81.08</v>
      </c>
      <c r="F53" s="9">
        <v>89.975999999999999</v>
      </c>
      <c r="G53" s="15">
        <v>83.304000000000002</v>
      </c>
      <c r="H53" s="15">
        <v>73.296000000000006</v>
      </c>
      <c r="I53" s="1">
        <v>96.647999999999996</v>
      </c>
      <c r="J53" s="12">
        <v>84.415999999999997</v>
      </c>
      <c r="K53" s="9">
        <v>78.855999999999995</v>
      </c>
      <c r="L53" s="9">
        <v>79.968000000000004</v>
      </c>
      <c r="V53" s="56"/>
      <c r="W53" s="56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56"/>
      <c r="AL53" s="56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ht="16.8" customHeight="1" x14ac:dyDescent="0.3">
      <c r="A54" s="75"/>
      <c r="B54" s="76"/>
      <c r="C54" s="12">
        <v>86.64</v>
      </c>
      <c r="D54" s="15">
        <v>94.424000000000007</v>
      </c>
      <c r="E54" s="15">
        <v>82.191999999999993</v>
      </c>
      <c r="F54" s="9">
        <v>93.311999999999998</v>
      </c>
      <c r="G54" s="15">
        <v>83.304000000000002</v>
      </c>
      <c r="H54" s="15">
        <v>73.296000000000006</v>
      </c>
      <c r="I54" s="1">
        <v>97.76</v>
      </c>
      <c r="J54" s="12">
        <v>86.64</v>
      </c>
      <c r="K54" s="9">
        <v>78.855999999999995</v>
      </c>
      <c r="L54" s="9">
        <v>82.191999999999993</v>
      </c>
      <c r="V54" s="56"/>
      <c r="W54" s="56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56"/>
      <c r="AL54" s="56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ht="16.8" customHeight="1" x14ac:dyDescent="0.3">
      <c r="A55" s="75"/>
      <c r="B55" s="76"/>
      <c r="C55" s="12">
        <v>86.64</v>
      </c>
      <c r="D55" s="15">
        <v>89.975999999999999</v>
      </c>
      <c r="E55" s="15">
        <v>82.191999999999993</v>
      </c>
      <c r="F55" s="9">
        <v>93.311999999999998</v>
      </c>
      <c r="G55" s="15">
        <v>83.304000000000002</v>
      </c>
      <c r="H55" s="15">
        <v>74.408000000000001</v>
      </c>
      <c r="I55" s="1">
        <v>96.647999999999996</v>
      </c>
      <c r="J55" s="12">
        <v>86.64</v>
      </c>
      <c r="K55" s="9">
        <v>79.968000000000004</v>
      </c>
      <c r="L55" s="9">
        <v>82.191999999999993</v>
      </c>
      <c r="V55" s="56"/>
      <c r="W55" s="56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56"/>
      <c r="AL55" s="56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ht="16.8" customHeight="1" x14ac:dyDescent="0.3">
      <c r="A56" s="75"/>
      <c r="B56" s="76"/>
      <c r="C56" s="12">
        <v>86.64</v>
      </c>
      <c r="D56" s="15">
        <v>92.2</v>
      </c>
      <c r="E56" s="15">
        <v>82.191999999999993</v>
      </c>
      <c r="F56" s="9">
        <v>93.311999999999998</v>
      </c>
      <c r="G56" s="15">
        <v>83.304000000000002</v>
      </c>
      <c r="H56" s="15">
        <v>73.296000000000006</v>
      </c>
      <c r="I56" s="1">
        <v>93.311999999999998</v>
      </c>
      <c r="J56" s="12">
        <v>86.64</v>
      </c>
      <c r="K56" s="9">
        <v>77.744</v>
      </c>
      <c r="L56" s="9">
        <v>83.304000000000002</v>
      </c>
      <c r="V56" s="56"/>
      <c r="W56" s="56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56"/>
      <c r="AL56" s="56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ht="16.8" customHeight="1" x14ac:dyDescent="0.3">
      <c r="A57" s="75"/>
      <c r="B57" s="76"/>
      <c r="C57" s="12">
        <v>86.64</v>
      </c>
      <c r="D57" s="15">
        <v>89.975999999999999</v>
      </c>
      <c r="E57" s="15">
        <v>81.08</v>
      </c>
      <c r="F57" s="9">
        <v>92.2</v>
      </c>
      <c r="G57" s="15">
        <v>84.415999999999997</v>
      </c>
      <c r="H57" s="15">
        <v>73.296000000000006</v>
      </c>
      <c r="I57" s="1">
        <v>95.536000000000001</v>
      </c>
      <c r="J57" s="12">
        <v>86.64</v>
      </c>
      <c r="K57" s="9">
        <v>79.968000000000004</v>
      </c>
      <c r="L57" s="9">
        <v>82.191999999999993</v>
      </c>
      <c r="V57" s="56"/>
      <c r="W57" s="56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56"/>
      <c r="AL57" s="56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ht="16.8" customHeight="1" x14ac:dyDescent="0.3">
      <c r="A58" s="75"/>
      <c r="B58" s="76"/>
      <c r="C58" s="12"/>
      <c r="D58" s="15"/>
      <c r="E58" s="15"/>
      <c r="F58" s="9"/>
      <c r="G58" s="15"/>
      <c r="H58" s="15"/>
      <c r="I58" s="1"/>
      <c r="J58" s="12"/>
      <c r="K58" s="9"/>
      <c r="L58" s="9"/>
      <c r="V58" s="56"/>
      <c r="W58" s="56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56"/>
      <c r="AL58" s="56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ht="16.8" customHeight="1" x14ac:dyDescent="0.3">
      <c r="A59" s="75"/>
      <c r="B59" s="76"/>
      <c r="C59" s="12"/>
      <c r="D59" s="15"/>
      <c r="E59" s="15"/>
      <c r="F59" s="9"/>
      <c r="G59" s="15"/>
      <c r="H59" s="15"/>
      <c r="I59" s="1"/>
      <c r="J59" s="12"/>
      <c r="K59" s="9"/>
      <c r="L59" s="9"/>
      <c r="V59" s="56"/>
      <c r="W59" s="56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56"/>
      <c r="AL59" s="56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ht="16.8" customHeight="1" x14ac:dyDescent="0.3">
      <c r="A60" s="75"/>
      <c r="B60" s="76"/>
      <c r="C60" s="12"/>
      <c r="D60" s="15"/>
      <c r="E60" s="15"/>
      <c r="F60" s="9"/>
      <c r="G60" s="15"/>
      <c r="H60" s="15"/>
      <c r="I60" s="1"/>
      <c r="J60" s="12"/>
      <c r="K60" s="9"/>
      <c r="L60" s="9"/>
      <c r="V60" s="56"/>
      <c r="W60" s="56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56"/>
      <c r="AL60" s="56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ht="16.8" customHeight="1" x14ac:dyDescent="0.3">
      <c r="A61" s="75"/>
      <c r="B61" s="76"/>
      <c r="C61" s="12"/>
      <c r="D61" s="15"/>
      <c r="E61" s="15"/>
      <c r="F61" s="9"/>
      <c r="G61" s="15"/>
      <c r="H61" s="15"/>
      <c r="I61" s="1"/>
      <c r="J61" s="12"/>
      <c r="K61" s="9"/>
      <c r="L61" s="9"/>
      <c r="V61" s="56"/>
      <c r="W61" s="56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56"/>
      <c r="AL61" s="56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ht="16.8" customHeight="1" thickBot="1" x14ac:dyDescent="0.35">
      <c r="A62" s="77"/>
      <c r="B62" s="78"/>
      <c r="C62" s="13"/>
      <c r="D62" s="17"/>
      <c r="E62" s="17"/>
      <c r="F62" s="4"/>
      <c r="G62" s="17"/>
      <c r="H62" s="17"/>
      <c r="I62" s="7"/>
      <c r="J62" s="13"/>
      <c r="K62" s="4"/>
      <c r="L62" s="4"/>
      <c r="V62" s="56"/>
      <c r="W62" s="56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56"/>
      <c r="AL62" s="56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3"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3"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22:48" x14ac:dyDescent="0.3">
      <c r="V65" s="1"/>
      <c r="W65" s="1"/>
      <c r="X65" s="1"/>
      <c r="Y65" s="55"/>
      <c r="Z65" s="55"/>
      <c r="AA65" s="55"/>
      <c r="AB65" s="55"/>
      <c r="AC65" s="55"/>
      <c r="AD65" s="1"/>
      <c r="AE65" s="1"/>
      <c r="AF65" s="1"/>
      <c r="AG65" s="1"/>
      <c r="AH65" s="1"/>
      <c r="AI65" s="1"/>
      <c r="AJ65" s="1"/>
      <c r="AK65" s="1"/>
      <c r="AL65" s="1"/>
      <c r="AM65" s="55"/>
      <c r="AN65" s="55"/>
      <c r="AO65" s="55"/>
      <c r="AP65" s="55"/>
      <c r="AQ65" s="55"/>
      <c r="AR65" s="1"/>
      <c r="AS65" s="1"/>
      <c r="AT65" s="1"/>
      <c r="AU65" s="1"/>
      <c r="AV65" s="1"/>
    </row>
    <row r="66" spans="22:48" x14ac:dyDescent="0.3">
      <c r="V66" s="1"/>
      <c r="W66" s="1"/>
      <c r="X66" s="1"/>
      <c r="Y66" s="55"/>
      <c r="Z66" s="55"/>
      <c r="AA66" s="55"/>
      <c r="AB66" s="55"/>
      <c r="AC66" s="55"/>
      <c r="AD66" s="1"/>
      <c r="AE66" s="1"/>
      <c r="AF66" s="1"/>
      <c r="AG66" s="1"/>
      <c r="AH66" s="1"/>
      <c r="AI66" s="1"/>
      <c r="AJ66" s="1"/>
      <c r="AK66" s="1"/>
      <c r="AL66" s="1"/>
      <c r="AM66" s="55"/>
      <c r="AN66" s="55"/>
      <c r="AO66" s="55"/>
      <c r="AP66" s="55"/>
      <c r="AQ66" s="55"/>
      <c r="AR66" s="1"/>
      <c r="AS66" s="1"/>
      <c r="AT66" s="1"/>
      <c r="AU66" s="1"/>
      <c r="AV66" s="1"/>
    </row>
    <row r="67" spans="22:48" x14ac:dyDescent="0.3">
      <c r="V67" s="1"/>
      <c r="W67" s="1"/>
      <c r="X67" s="1"/>
      <c r="Y67" s="55"/>
      <c r="Z67" s="55"/>
      <c r="AA67" s="55"/>
      <c r="AB67" s="55"/>
      <c r="AC67" s="55"/>
      <c r="AD67" s="1"/>
      <c r="AE67" s="1"/>
      <c r="AF67" s="1"/>
      <c r="AG67" s="1"/>
      <c r="AH67" s="1"/>
      <c r="AI67" s="1"/>
      <c r="AJ67" s="1"/>
      <c r="AK67" s="1"/>
      <c r="AL67" s="1"/>
      <c r="AM67" s="55"/>
      <c r="AN67" s="55"/>
      <c r="AO67" s="55"/>
      <c r="AP67" s="55"/>
      <c r="AQ67" s="55"/>
      <c r="AR67" s="1"/>
      <c r="AS67" s="1"/>
      <c r="AT67" s="1"/>
      <c r="AU67" s="1"/>
      <c r="AV67" s="1"/>
    </row>
    <row r="68" spans="22:48" x14ac:dyDescent="0.3">
      <c r="V68" s="1"/>
      <c r="W68" s="1"/>
      <c r="X68" s="1"/>
      <c r="Y68" s="55"/>
      <c r="Z68" s="55"/>
      <c r="AA68" s="55"/>
      <c r="AB68" s="55"/>
      <c r="AC68" s="55"/>
      <c r="AD68" s="1"/>
      <c r="AE68" s="1"/>
      <c r="AF68" s="1"/>
      <c r="AG68" s="1"/>
      <c r="AH68" s="1"/>
      <c r="AI68" s="1"/>
      <c r="AJ68" s="1"/>
      <c r="AK68" s="1"/>
      <c r="AL68" s="1"/>
      <c r="AM68" s="55"/>
      <c r="AN68" s="55"/>
      <c r="AO68" s="55"/>
      <c r="AP68" s="55"/>
      <c r="AQ68" s="55"/>
      <c r="AR68" s="1"/>
      <c r="AS68" s="1"/>
      <c r="AT68" s="1"/>
      <c r="AU68" s="1"/>
      <c r="AV68" s="1"/>
    </row>
    <row r="69" spans="22:48" x14ac:dyDescent="0.3">
      <c r="V69" s="1"/>
      <c r="W69" s="1"/>
      <c r="X69" s="1"/>
      <c r="Y69" s="55"/>
      <c r="Z69" s="55"/>
      <c r="AA69" s="55"/>
      <c r="AB69" s="55"/>
      <c r="AC69" s="55"/>
      <c r="AD69" s="1"/>
      <c r="AE69" s="1"/>
      <c r="AF69" s="1"/>
      <c r="AG69" s="1"/>
      <c r="AH69" s="1"/>
      <c r="AI69" s="1"/>
      <c r="AJ69" s="1"/>
      <c r="AK69" s="1"/>
      <c r="AL69" s="1"/>
      <c r="AM69" s="55"/>
      <c r="AN69" s="55"/>
      <c r="AO69" s="55"/>
      <c r="AP69" s="55"/>
      <c r="AQ69" s="55"/>
      <c r="AR69" s="1"/>
      <c r="AS69" s="1"/>
      <c r="AT69" s="1"/>
      <c r="AU69" s="1"/>
      <c r="AV69" s="1"/>
    </row>
    <row r="70" spans="22:48" x14ac:dyDescent="0.3">
      <c r="V70" s="1"/>
      <c r="W70" s="1"/>
      <c r="X70" s="1"/>
      <c r="Y70" s="55"/>
      <c r="Z70" s="55"/>
      <c r="AA70" s="57"/>
      <c r="AB70" s="55"/>
      <c r="AC70" s="55"/>
      <c r="AD70" s="1"/>
      <c r="AE70" s="1"/>
      <c r="AF70" s="1"/>
      <c r="AG70" s="1"/>
      <c r="AH70" s="1"/>
      <c r="AI70" s="1"/>
      <c r="AJ70" s="1"/>
      <c r="AK70" s="1"/>
      <c r="AL70" s="1"/>
      <c r="AM70" s="55"/>
      <c r="AN70" s="55"/>
      <c r="AO70" s="57"/>
      <c r="AP70" s="55"/>
      <c r="AQ70" s="55"/>
      <c r="AR70" s="1"/>
      <c r="AS70" s="1"/>
      <c r="AT70" s="1"/>
      <c r="AU70" s="1"/>
      <c r="AV70" s="1"/>
    </row>
    <row r="71" spans="22:48" x14ac:dyDescent="0.3">
      <c r="V71" s="1"/>
      <c r="W71" s="1"/>
      <c r="X71" s="1"/>
      <c r="Y71" s="55"/>
      <c r="Z71" s="55"/>
      <c r="AA71" s="58"/>
      <c r="AB71" s="55"/>
      <c r="AC71" s="55"/>
      <c r="AD71" s="1"/>
      <c r="AE71" s="1"/>
      <c r="AF71" s="1"/>
      <c r="AG71" s="1"/>
      <c r="AH71" s="1"/>
      <c r="AI71" s="1"/>
      <c r="AJ71" s="1"/>
      <c r="AK71" s="1"/>
      <c r="AL71" s="1"/>
      <c r="AM71" s="55"/>
      <c r="AN71" s="55"/>
      <c r="AO71" s="58"/>
      <c r="AP71" s="55"/>
      <c r="AQ71" s="55"/>
      <c r="AR71" s="1"/>
      <c r="AS71" s="1"/>
      <c r="AT71" s="1"/>
      <c r="AU71" s="1"/>
      <c r="AV71" s="1"/>
    </row>
    <row r="72" spans="22:48" x14ac:dyDescent="0.3">
      <c r="V72" s="1"/>
      <c r="W72" s="1"/>
      <c r="X72" s="1"/>
      <c r="Y72" s="55"/>
      <c r="Z72" s="55"/>
      <c r="AA72" s="55"/>
      <c r="AB72" s="55"/>
      <c r="AC72" s="55"/>
      <c r="AD72" s="1"/>
      <c r="AE72" s="1"/>
      <c r="AF72" s="1"/>
      <c r="AG72" s="1"/>
      <c r="AH72" s="1"/>
      <c r="AI72" s="1"/>
      <c r="AJ72" s="1"/>
      <c r="AK72" s="1"/>
      <c r="AL72" s="1"/>
      <c r="AM72" s="55"/>
      <c r="AN72" s="55"/>
      <c r="AO72" s="55"/>
      <c r="AP72" s="55"/>
      <c r="AQ72" s="55"/>
      <c r="AR72" s="1"/>
      <c r="AS72" s="1"/>
      <c r="AT72" s="1"/>
      <c r="AU72" s="1"/>
      <c r="AV72" s="1"/>
    </row>
    <row r="73" spans="22:48" x14ac:dyDescent="0.3">
      <c r="V73" s="1"/>
      <c r="W73" s="1"/>
      <c r="X73" s="1"/>
      <c r="Y73" s="55"/>
      <c r="Z73" s="55"/>
      <c r="AA73" s="55"/>
      <c r="AB73" s="55"/>
      <c r="AC73" s="55"/>
      <c r="AD73" s="1"/>
      <c r="AE73" s="1"/>
      <c r="AF73" s="1"/>
      <c r="AG73" s="1"/>
      <c r="AH73" s="1"/>
      <c r="AI73" s="1"/>
      <c r="AJ73" s="1"/>
      <c r="AK73" s="1"/>
      <c r="AL73" s="1"/>
      <c r="AM73" s="55"/>
      <c r="AN73" s="55"/>
      <c r="AO73" s="55"/>
      <c r="AP73" s="55"/>
      <c r="AQ73" s="55"/>
      <c r="AR73" s="1"/>
      <c r="AS73" s="1"/>
      <c r="AT73" s="1"/>
      <c r="AU73" s="1"/>
      <c r="AV73" s="1"/>
    </row>
    <row r="74" spans="22:48" x14ac:dyDescent="0.3"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</sheetData>
  <mergeCells count="27">
    <mergeCell ref="N3:R3"/>
    <mergeCell ref="N4:O4"/>
    <mergeCell ref="P4:R4"/>
    <mergeCell ref="N5:O5"/>
    <mergeCell ref="P5:R5"/>
    <mergeCell ref="A1:A2"/>
    <mergeCell ref="C1:F1"/>
    <mergeCell ref="G1:I1"/>
    <mergeCell ref="J1:K1"/>
    <mergeCell ref="A3:B12"/>
    <mergeCell ref="N6:O6"/>
    <mergeCell ref="P6:R6"/>
    <mergeCell ref="N7:O7"/>
    <mergeCell ref="P7:R7"/>
    <mergeCell ref="N8:O8"/>
    <mergeCell ref="P8:R8"/>
    <mergeCell ref="N9:O9"/>
    <mergeCell ref="P9:R9"/>
    <mergeCell ref="N10:O10"/>
    <mergeCell ref="P10:R10"/>
    <mergeCell ref="N11:O11"/>
    <mergeCell ref="P11:R11"/>
    <mergeCell ref="A13:B22"/>
    <mergeCell ref="A23:B32"/>
    <mergeCell ref="A33:B42"/>
    <mergeCell ref="A43:B52"/>
    <mergeCell ref="A53:B6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workbookViewId="0">
      <selection activeCell="N17" sqref="N17"/>
    </sheetView>
  </sheetViews>
  <sheetFormatPr defaultColWidth="9.109375" defaultRowHeight="14.4" x14ac:dyDescent="0.3"/>
  <cols>
    <col min="1" max="1" width="8" style="2" bestFit="1" customWidth="1"/>
    <col min="2" max="2" width="3" style="2" bestFit="1" customWidth="1"/>
    <col min="3" max="12" width="7.33203125" style="2" customWidth="1"/>
    <col min="13" max="16384" width="9.109375" style="2"/>
  </cols>
  <sheetData>
    <row r="1" spans="1:18" ht="17.399999999999999" customHeight="1" x14ac:dyDescent="0.3">
      <c r="A1" s="82" t="s">
        <v>4</v>
      </c>
      <c r="B1" s="40" t="s">
        <v>3</v>
      </c>
      <c r="C1" s="82">
        <f>Punkter!$A$2</f>
        <v>0.01</v>
      </c>
      <c r="D1" s="84"/>
      <c r="E1" s="84"/>
      <c r="F1" s="85"/>
      <c r="G1" s="82">
        <f>Punkter!$A$3</f>
        <v>0.08</v>
      </c>
      <c r="H1" s="84"/>
      <c r="I1" s="85"/>
      <c r="J1" s="82">
        <f>Punkter!$A$4</f>
        <v>0.34</v>
      </c>
      <c r="K1" s="85"/>
      <c r="L1" s="19">
        <f>Punkter!$A$5</f>
        <v>2</v>
      </c>
    </row>
    <row r="2" spans="1:18" ht="17.399999999999999" customHeight="1" thickBot="1" x14ac:dyDescent="0.35">
      <c r="A2" s="83"/>
      <c r="B2" s="4" t="s">
        <v>2</v>
      </c>
      <c r="C2" s="41">
        <f>Punkter!$A$2</f>
        <v>0.01</v>
      </c>
      <c r="D2" s="7">
        <f>Punkter!$A$3</f>
        <v>0.08</v>
      </c>
      <c r="E2" s="7">
        <f>Punkter!$A$4</f>
        <v>0.34</v>
      </c>
      <c r="F2" s="4">
        <f>Punkter!$A$5</f>
        <v>2</v>
      </c>
      <c r="G2" s="22">
        <f>Punkter!$A$3</f>
        <v>0.08</v>
      </c>
      <c r="H2" s="7">
        <f>Punkter!$A$4</f>
        <v>0.34</v>
      </c>
      <c r="I2" s="9">
        <f>Punkter!$A$5</f>
        <v>2</v>
      </c>
      <c r="J2" s="7">
        <f>Punkter!$A$4</f>
        <v>0.34</v>
      </c>
      <c r="K2" s="4">
        <f>Punkter!$A$5</f>
        <v>2</v>
      </c>
      <c r="L2" s="4">
        <f>Punkter!$A$5</f>
        <v>2</v>
      </c>
    </row>
    <row r="3" spans="1:18" ht="17.399999999999999" customHeight="1" x14ac:dyDescent="0.3">
      <c r="A3" s="73">
        <f>Punkter!$C$2</f>
        <v>1</v>
      </c>
      <c r="B3" s="74"/>
      <c r="C3" s="15">
        <v>48.832000000000001</v>
      </c>
      <c r="D3" s="15">
        <v>48.832000000000001</v>
      </c>
      <c r="E3" s="15">
        <v>47.72</v>
      </c>
      <c r="F3" s="43">
        <v>76.632000000000005</v>
      </c>
      <c r="G3" s="42">
        <v>51.055999999999997</v>
      </c>
      <c r="H3" s="15">
        <v>47.72</v>
      </c>
      <c r="I3" s="44">
        <v>74.408000000000001</v>
      </c>
      <c r="J3" s="52">
        <v>52.167999999999999</v>
      </c>
      <c r="K3" s="40">
        <v>65.512</v>
      </c>
      <c r="L3" s="19">
        <v>46.606999999999999</v>
      </c>
      <c r="N3" s="79" t="s">
        <v>6</v>
      </c>
      <c r="O3" s="79"/>
      <c r="P3" s="79"/>
      <c r="Q3" s="79"/>
      <c r="R3" s="79"/>
    </row>
    <row r="4" spans="1:18" ht="17.399999999999999" customHeight="1" x14ac:dyDescent="0.3">
      <c r="A4" s="75"/>
      <c r="B4" s="76"/>
      <c r="C4" s="15">
        <v>48.832000000000001</v>
      </c>
      <c r="D4" s="50">
        <v>49.944000000000003</v>
      </c>
      <c r="E4" s="15">
        <v>48.832000000000001</v>
      </c>
      <c r="F4" s="1">
        <v>73.296000000000006</v>
      </c>
      <c r="G4" s="22">
        <v>53.28</v>
      </c>
      <c r="H4" s="15">
        <v>51.055999999999997</v>
      </c>
      <c r="I4" s="9">
        <v>73.296000000000006</v>
      </c>
      <c r="J4" s="53">
        <v>53.28</v>
      </c>
      <c r="K4" s="9">
        <v>65.512</v>
      </c>
      <c r="L4" s="46">
        <v>47.72</v>
      </c>
      <c r="N4" s="79" t="s">
        <v>7</v>
      </c>
      <c r="O4" s="79"/>
      <c r="P4" s="79" t="s">
        <v>52</v>
      </c>
      <c r="Q4" s="79"/>
      <c r="R4" s="79"/>
    </row>
    <row r="5" spans="1:18" ht="17.399999999999999" customHeight="1" x14ac:dyDescent="0.3">
      <c r="A5" s="75"/>
      <c r="B5" s="76"/>
      <c r="C5" s="15">
        <v>48.832000000000001</v>
      </c>
      <c r="D5" s="15">
        <v>48.832000000000001</v>
      </c>
      <c r="E5" s="15">
        <v>48.832000000000001</v>
      </c>
      <c r="F5" s="51">
        <v>74.408000000000001</v>
      </c>
      <c r="G5" s="22">
        <v>53.28</v>
      </c>
      <c r="H5" s="15">
        <v>51.055999999999997</v>
      </c>
      <c r="I5" s="9">
        <v>75.52</v>
      </c>
      <c r="J5" s="53">
        <v>51.055999999999997</v>
      </c>
      <c r="K5" s="9">
        <v>65.512</v>
      </c>
      <c r="L5" s="46">
        <v>46.606999999999999</v>
      </c>
      <c r="N5" s="79" t="s">
        <v>8</v>
      </c>
      <c r="O5" s="79"/>
      <c r="P5" s="79" t="s">
        <v>52</v>
      </c>
      <c r="Q5" s="79"/>
      <c r="R5" s="79"/>
    </row>
    <row r="6" spans="1:18" ht="17.399999999999999" customHeight="1" x14ac:dyDescent="0.3">
      <c r="A6" s="75"/>
      <c r="B6" s="76"/>
      <c r="C6" s="15">
        <v>48.832000000000001</v>
      </c>
      <c r="D6" s="15">
        <v>48.832000000000001</v>
      </c>
      <c r="E6" s="15">
        <v>48.832000000000001</v>
      </c>
      <c r="F6" s="51">
        <v>74.408000000000001</v>
      </c>
      <c r="G6" s="22">
        <v>53.28</v>
      </c>
      <c r="H6" s="15">
        <v>51.055999999999997</v>
      </c>
      <c r="I6" s="9">
        <v>73.296000000000006</v>
      </c>
      <c r="J6" s="1">
        <v>46.606999999999999</v>
      </c>
      <c r="K6" s="9">
        <v>66.623999999999995</v>
      </c>
      <c r="L6" s="46">
        <v>46.606999999999999</v>
      </c>
      <c r="N6" s="79" t="s">
        <v>9</v>
      </c>
      <c r="O6" s="79"/>
      <c r="P6" s="79" t="s">
        <v>40</v>
      </c>
      <c r="Q6" s="79"/>
      <c r="R6" s="79"/>
    </row>
    <row r="7" spans="1:18" ht="17.399999999999999" customHeight="1" x14ac:dyDescent="0.3">
      <c r="A7" s="75"/>
      <c r="B7" s="76"/>
      <c r="C7" s="15">
        <v>48.832000000000001</v>
      </c>
      <c r="D7" s="15">
        <v>48.832000000000001</v>
      </c>
      <c r="E7" s="15">
        <v>48.832000000000001</v>
      </c>
      <c r="F7" s="1">
        <v>72.183999999999997</v>
      </c>
      <c r="G7" s="22">
        <v>53.28</v>
      </c>
      <c r="H7" s="15">
        <v>51.055999999999997</v>
      </c>
      <c r="I7" s="9">
        <v>76.632000000000005</v>
      </c>
      <c r="J7" s="1">
        <v>46.606999999999999</v>
      </c>
      <c r="K7" s="9">
        <v>65.512</v>
      </c>
      <c r="L7" s="46">
        <v>46.606999999999999</v>
      </c>
      <c r="N7" s="79" t="s">
        <v>10</v>
      </c>
      <c r="O7" s="79"/>
      <c r="P7" s="79" t="s">
        <v>29</v>
      </c>
      <c r="Q7" s="79"/>
      <c r="R7" s="79"/>
    </row>
    <row r="8" spans="1:18" ht="17.399999999999999" customHeight="1" x14ac:dyDescent="0.3">
      <c r="A8" s="75"/>
      <c r="B8" s="76"/>
      <c r="C8" s="15">
        <v>48.832000000000001</v>
      </c>
      <c r="D8" s="15">
        <v>48.832000000000001</v>
      </c>
      <c r="E8" s="15">
        <v>48.832000000000001</v>
      </c>
      <c r="F8" s="1">
        <v>73.296000000000006</v>
      </c>
      <c r="G8" s="22">
        <v>53.28</v>
      </c>
      <c r="H8" s="15">
        <v>51.055999999999997</v>
      </c>
      <c r="I8" s="9">
        <v>76.632000000000005</v>
      </c>
      <c r="J8" s="1">
        <v>46.606999999999999</v>
      </c>
      <c r="K8" s="9">
        <v>65.512</v>
      </c>
      <c r="L8" s="46">
        <v>46.606999999999999</v>
      </c>
      <c r="N8" s="79" t="s">
        <v>11</v>
      </c>
      <c r="O8" s="79"/>
      <c r="P8" s="81">
        <v>42668</v>
      </c>
      <c r="Q8" s="79"/>
      <c r="R8" s="79"/>
    </row>
    <row r="9" spans="1:18" ht="17.399999999999999" customHeight="1" x14ac:dyDescent="0.3">
      <c r="A9" s="75"/>
      <c r="B9" s="76"/>
      <c r="C9" s="15">
        <v>48.832000000000001</v>
      </c>
      <c r="D9" s="15">
        <v>48.832000000000001</v>
      </c>
      <c r="E9" s="15">
        <v>48.832000000000001</v>
      </c>
      <c r="F9" s="1">
        <v>73.296000000000006</v>
      </c>
      <c r="G9" s="22">
        <v>48.832000000000001</v>
      </c>
      <c r="H9" s="15">
        <v>49.944000000000003</v>
      </c>
      <c r="I9" s="9">
        <v>76.632000000000005</v>
      </c>
      <c r="J9" s="1">
        <v>46.606999999999999</v>
      </c>
      <c r="K9" s="9">
        <v>65.512</v>
      </c>
      <c r="L9" s="46">
        <v>46.606999999999999</v>
      </c>
      <c r="N9" s="79" t="s">
        <v>12</v>
      </c>
      <c r="O9" s="79"/>
      <c r="P9" s="80">
        <v>0.4694444444444445</v>
      </c>
      <c r="Q9" s="79"/>
      <c r="R9" s="79"/>
    </row>
    <row r="10" spans="1:18" ht="17.399999999999999" customHeight="1" x14ac:dyDescent="0.3">
      <c r="A10" s="75"/>
      <c r="B10" s="76"/>
      <c r="C10" s="15">
        <v>48.832000000000001</v>
      </c>
      <c r="D10" s="15">
        <v>48.832000000000001</v>
      </c>
      <c r="E10" s="15">
        <v>48.832000000000001</v>
      </c>
      <c r="F10" s="1">
        <v>73.296000000000006</v>
      </c>
      <c r="G10" s="22">
        <v>51.055999999999997</v>
      </c>
      <c r="H10" s="15">
        <v>49.944000000000003</v>
      </c>
      <c r="I10" s="9">
        <v>76.632000000000005</v>
      </c>
      <c r="J10" s="53">
        <v>51.055999999999997</v>
      </c>
      <c r="K10" s="9">
        <v>62.176000000000002</v>
      </c>
      <c r="L10" s="46">
        <v>46.606999999999999</v>
      </c>
      <c r="N10" s="79" t="s">
        <v>13</v>
      </c>
      <c r="O10" s="79"/>
      <c r="P10" s="80">
        <v>0.52916666666666667</v>
      </c>
      <c r="Q10" s="79"/>
      <c r="R10" s="79"/>
    </row>
    <row r="11" spans="1:18" ht="17.399999999999999" customHeight="1" x14ac:dyDescent="0.3">
      <c r="A11" s="75"/>
      <c r="B11" s="76"/>
      <c r="C11" s="15">
        <v>48.832000000000001</v>
      </c>
      <c r="D11" s="15">
        <v>48.832000000000001</v>
      </c>
      <c r="E11" s="15">
        <v>48.832000000000001</v>
      </c>
      <c r="F11" s="1">
        <v>72.183999999999997</v>
      </c>
      <c r="G11" s="22">
        <v>51.055999999999997</v>
      </c>
      <c r="H11" s="15">
        <v>49.944000000000003</v>
      </c>
      <c r="I11" s="9">
        <v>76.632000000000005</v>
      </c>
      <c r="J11" s="53">
        <v>52.167999999999999</v>
      </c>
      <c r="K11" s="9">
        <v>61.064</v>
      </c>
      <c r="L11" s="46">
        <v>47.72</v>
      </c>
      <c r="N11" s="79" t="s">
        <v>14</v>
      </c>
      <c r="O11" s="79"/>
      <c r="P11" s="79" t="s">
        <v>26</v>
      </c>
      <c r="Q11" s="79"/>
      <c r="R11" s="79"/>
    </row>
    <row r="12" spans="1:18" ht="17.399999999999999" customHeight="1" thickBot="1" x14ac:dyDescent="0.35">
      <c r="A12" s="75"/>
      <c r="B12" s="76"/>
      <c r="C12" s="17">
        <v>48.832000000000001</v>
      </c>
      <c r="D12" s="17">
        <v>48.832000000000001</v>
      </c>
      <c r="E12" s="17">
        <v>48.832000000000001</v>
      </c>
      <c r="F12" s="7">
        <v>73.296000000000006</v>
      </c>
      <c r="G12" s="45">
        <v>51.055999999999997</v>
      </c>
      <c r="H12" s="17">
        <v>51.055999999999997</v>
      </c>
      <c r="I12" s="4">
        <v>77.744</v>
      </c>
      <c r="J12" s="54">
        <v>51.055999999999997</v>
      </c>
      <c r="K12" s="4">
        <v>62.176000000000002</v>
      </c>
      <c r="L12" s="47">
        <v>46.606999999999999</v>
      </c>
    </row>
    <row r="13" spans="1:18" ht="16.8" customHeight="1" x14ac:dyDescent="0.3">
      <c r="A13" s="73">
        <f>Punkter!$C$3</f>
        <v>2</v>
      </c>
      <c r="B13" s="74"/>
      <c r="C13" s="12">
        <v>62.176000000000002</v>
      </c>
      <c r="D13" s="15">
        <v>59.951999999999998</v>
      </c>
      <c r="E13" s="15">
        <v>59.951999999999998</v>
      </c>
      <c r="F13" s="9">
        <v>66.623999999999995</v>
      </c>
      <c r="G13" s="15">
        <v>58.84</v>
      </c>
      <c r="H13" s="15">
        <v>56.616</v>
      </c>
      <c r="I13" s="1">
        <v>59.951999999999998</v>
      </c>
      <c r="J13" s="12">
        <v>57.728000000000002</v>
      </c>
      <c r="K13" s="9">
        <v>61.064</v>
      </c>
      <c r="L13" s="40">
        <v>54.392000000000003</v>
      </c>
    </row>
    <row r="14" spans="1:18" ht="16.8" customHeight="1" x14ac:dyDescent="0.3">
      <c r="A14" s="75"/>
      <c r="B14" s="76"/>
      <c r="C14" s="12">
        <v>61.064</v>
      </c>
      <c r="D14" s="15">
        <v>59.951999999999998</v>
      </c>
      <c r="E14" s="15">
        <v>59.951999999999998</v>
      </c>
      <c r="F14" s="9">
        <v>69.959999999999994</v>
      </c>
      <c r="G14" s="15">
        <v>59.951999999999998</v>
      </c>
      <c r="H14" s="15">
        <v>57.728000000000002</v>
      </c>
      <c r="I14" s="1">
        <v>59.951999999999998</v>
      </c>
      <c r="J14" s="12">
        <v>57.728000000000002</v>
      </c>
      <c r="K14" s="9">
        <v>61.064</v>
      </c>
      <c r="L14" s="9">
        <v>54.392000000000003</v>
      </c>
    </row>
    <row r="15" spans="1:18" ht="16.8" customHeight="1" x14ac:dyDescent="0.3">
      <c r="A15" s="75"/>
      <c r="B15" s="76"/>
      <c r="C15" s="12">
        <v>62.176000000000002</v>
      </c>
      <c r="D15" s="15">
        <v>59.951999999999998</v>
      </c>
      <c r="E15" s="15">
        <v>59.951999999999998</v>
      </c>
      <c r="F15" s="9">
        <v>69.959999999999994</v>
      </c>
      <c r="G15" s="15">
        <v>58.84</v>
      </c>
      <c r="H15" s="15">
        <v>57.728000000000002</v>
      </c>
      <c r="I15" s="1">
        <v>58.84</v>
      </c>
      <c r="J15" s="12">
        <v>56.616</v>
      </c>
      <c r="K15" s="9">
        <v>62.176000000000002</v>
      </c>
      <c r="L15" s="9">
        <v>54.392000000000003</v>
      </c>
    </row>
    <row r="16" spans="1:18" ht="16.8" customHeight="1" x14ac:dyDescent="0.3">
      <c r="A16" s="75"/>
      <c r="B16" s="76"/>
      <c r="C16" s="12">
        <v>62.176000000000002</v>
      </c>
      <c r="D16" s="15">
        <v>59.951999999999998</v>
      </c>
      <c r="E16" s="15">
        <v>58.84</v>
      </c>
      <c r="F16" s="9">
        <v>69.959999999999994</v>
      </c>
      <c r="G16" s="15">
        <v>58.84</v>
      </c>
      <c r="H16" s="15">
        <v>57.728000000000002</v>
      </c>
      <c r="I16" s="1">
        <v>58.84</v>
      </c>
      <c r="J16" s="12">
        <v>56.616</v>
      </c>
      <c r="K16" s="9">
        <v>61.064</v>
      </c>
      <c r="L16" s="9">
        <v>54.392000000000003</v>
      </c>
    </row>
    <row r="17" spans="1:14" ht="16.8" customHeight="1" x14ac:dyDescent="0.3">
      <c r="A17" s="75"/>
      <c r="B17" s="76"/>
      <c r="C17" s="12">
        <v>63.287999999999997</v>
      </c>
      <c r="D17" s="15">
        <v>59.951999999999998</v>
      </c>
      <c r="E17" s="15">
        <v>59.951999999999998</v>
      </c>
      <c r="F17" s="9">
        <v>69.959999999999994</v>
      </c>
      <c r="G17" s="15">
        <v>58.84</v>
      </c>
      <c r="H17" s="15">
        <v>57.728000000000002</v>
      </c>
      <c r="I17" s="1">
        <v>59.951999999999998</v>
      </c>
      <c r="J17" s="12">
        <v>53.28</v>
      </c>
      <c r="K17" s="9">
        <v>62.176000000000002</v>
      </c>
      <c r="L17" s="9">
        <v>55.503</v>
      </c>
    </row>
    <row r="18" spans="1:14" ht="16.8" customHeight="1" x14ac:dyDescent="0.3">
      <c r="A18" s="75"/>
      <c r="B18" s="76"/>
      <c r="C18" s="12">
        <v>62.176000000000002</v>
      </c>
      <c r="D18" s="15">
        <v>59.951999999999998</v>
      </c>
      <c r="E18" s="15">
        <v>59.951999999999998</v>
      </c>
      <c r="F18" s="9">
        <v>68.847999999999999</v>
      </c>
      <c r="G18" s="15">
        <v>57.728000000000002</v>
      </c>
      <c r="H18" s="15">
        <v>57.728000000000002</v>
      </c>
      <c r="I18" s="1">
        <v>59.951999999999998</v>
      </c>
      <c r="J18" s="12">
        <v>57.728000000000002</v>
      </c>
      <c r="K18" s="9">
        <v>62.176000000000002</v>
      </c>
      <c r="L18" s="9">
        <v>54.392000000000003</v>
      </c>
    </row>
    <row r="19" spans="1:14" ht="16.8" customHeight="1" x14ac:dyDescent="0.3">
      <c r="A19" s="75"/>
      <c r="B19" s="76"/>
      <c r="C19" s="12">
        <v>62.176000000000002</v>
      </c>
      <c r="D19" s="15">
        <v>59.951999999999998</v>
      </c>
      <c r="E19" s="15">
        <v>59.951999999999998</v>
      </c>
      <c r="F19" s="9">
        <v>63.287999999999997</v>
      </c>
      <c r="G19" s="15">
        <v>58.84</v>
      </c>
      <c r="H19" s="15">
        <v>57.728000000000002</v>
      </c>
      <c r="I19" s="1">
        <v>61.064</v>
      </c>
      <c r="J19" s="12">
        <v>56.616</v>
      </c>
      <c r="K19" s="9">
        <v>62.176000000000002</v>
      </c>
      <c r="L19" s="9">
        <v>55.503</v>
      </c>
    </row>
    <row r="20" spans="1:14" ht="16.8" customHeight="1" x14ac:dyDescent="0.3">
      <c r="A20" s="75"/>
      <c r="B20" s="76"/>
      <c r="C20" s="12">
        <v>61.064</v>
      </c>
      <c r="D20" s="15">
        <v>59.951999999999998</v>
      </c>
      <c r="E20" s="15">
        <v>59.951999999999998</v>
      </c>
      <c r="F20" s="9">
        <v>72.183999999999997</v>
      </c>
      <c r="G20" s="15">
        <v>59.951999999999998</v>
      </c>
      <c r="H20" s="15">
        <v>57.728000000000002</v>
      </c>
      <c r="I20" s="1">
        <v>59.951999999999998</v>
      </c>
      <c r="J20" s="12">
        <v>56.616</v>
      </c>
      <c r="K20" s="9">
        <v>62.176000000000002</v>
      </c>
      <c r="L20" s="9">
        <v>56.616</v>
      </c>
    </row>
    <row r="21" spans="1:14" ht="16.8" customHeight="1" x14ac:dyDescent="0.3">
      <c r="A21" s="75"/>
      <c r="B21" s="76"/>
      <c r="C21" s="12">
        <v>61.064</v>
      </c>
      <c r="D21" s="15">
        <v>59.951999999999998</v>
      </c>
      <c r="E21" s="15">
        <v>59.951999999999998</v>
      </c>
      <c r="F21" s="9">
        <v>67.736000000000004</v>
      </c>
      <c r="G21" s="15">
        <v>59.951999999999998</v>
      </c>
      <c r="H21" s="15">
        <v>57.728000000000002</v>
      </c>
      <c r="I21" s="1">
        <v>59.951999999999998</v>
      </c>
      <c r="J21" s="12">
        <v>56.616</v>
      </c>
      <c r="K21" s="9">
        <v>62.176000000000002</v>
      </c>
      <c r="L21" s="9">
        <v>54.392000000000003</v>
      </c>
    </row>
    <row r="22" spans="1:14" ht="16.8" customHeight="1" thickBot="1" x14ac:dyDescent="0.35">
      <c r="A22" s="75"/>
      <c r="B22" s="76"/>
      <c r="C22" s="12">
        <v>61.064</v>
      </c>
      <c r="D22" s="15">
        <v>61.064</v>
      </c>
      <c r="E22" s="15">
        <v>59.951999999999998</v>
      </c>
      <c r="F22" s="9">
        <v>68.847999999999999</v>
      </c>
      <c r="G22" s="15">
        <v>59.951999999999998</v>
      </c>
      <c r="H22" s="15">
        <v>58.84</v>
      </c>
      <c r="I22" s="1">
        <v>61.064</v>
      </c>
      <c r="J22" s="12">
        <v>56.616</v>
      </c>
      <c r="K22" s="9">
        <v>62.176000000000002</v>
      </c>
      <c r="L22" s="4">
        <v>54.392000000000003</v>
      </c>
    </row>
    <row r="23" spans="1:14" ht="16.8" customHeight="1" x14ac:dyDescent="0.3">
      <c r="A23" s="73">
        <f>Punkter!$C$4</f>
        <v>4</v>
      </c>
      <c r="B23" s="74"/>
      <c r="C23" s="11">
        <v>73.296000000000006</v>
      </c>
      <c r="D23" s="14">
        <v>73.296000000000006</v>
      </c>
      <c r="E23" s="14">
        <v>69.959999999999994</v>
      </c>
      <c r="F23" s="40">
        <v>59.951999999999998</v>
      </c>
      <c r="G23" s="14">
        <v>73.296000000000006</v>
      </c>
      <c r="H23" s="14">
        <v>65.512</v>
      </c>
      <c r="I23" s="39">
        <v>62.176000000000002</v>
      </c>
      <c r="J23" s="11">
        <v>66.623999999999995</v>
      </c>
      <c r="K23" s="40">
        <v>62.176000000000002</v>
      </c>
      <c r="L23" s="9">
        <v>61.064</v>
      </c>
    </row>
    <row r="24" spans="1:14" ht="16.8" customHeight="1" x14ac:dyDescent="0.3">
      <c r="A24" s="75"/>
      <c r="B24" s="76"/>
      <c r="C24" s="12">
        <v>73.296000000000006</v>
      </c>
      <c r="D24" s="15">
        <v>73.296000000000006</v>
      </c>
      <c r="E24" s="15">
        <v>68.847999999999999</v>
      </c>
      <c r="F24" s="9">
        <v>63.287999999999997</v>
      </c>
      <c r="G24" s="15">
        <v>73.296000000000006</v>
      </c>
      <c r="H24" s="15">
        <v>69.959999999999994</v>
      </c>
      <c r="I24" s="1">
        <v>62.176000000000002</v>
      </c>
      <c r="J24" s="12">
        <v>65.512</v>
      </c>
      <c r="K24" s="9">
        <v>62.176000000000002</v>
      </c>
      <c r="L24" s="9">
        <v>61.064</v>
      </c>
    </row>
    <row r="25" spans="1:14" ht="16.8" customHeight="1" x14ac:dyDescent="0.3">
      <c r="A25" s="75"/>
      <c r="B25" s="76"/>
      <c r="C25" s="12">
        <v>73.296000000000006</v>
      </c>
      <c r="D25" s="15">
        <v>73.296000000000006</v>
      </c>
      <c r="E25" s="15">
        <v>69.959999999999994</v>
      </c>
      <c r="F25" s="9">
        <v>62.176000000000002</v>
      </c>
      <c r="G25" s="15">
        <v>73.296000000000006</v>
      </c>
      <c r="H25" s="15">
        <v>69.959999999999994</v>
      </c>
      <c r="I25" s="1">
        <v>62.176000000000002</v>
      </c>
      <c r="J25" s="12">
        <v>66.623999999999995</v>
      </c>
      <c r="K25" s="9">
        <v>62.176000000000002</v>
      </c>
      <c r="L25" s="9">
        <v>61.064</v>
      </c>
    </row>
    <row r="26" spans="1:14" ht="16.8" customHeight="1" x14ac:dyDescent="0.3">
      <c r="A26" s="75"/>
      <c r="B26" s="76"/>
      <c r="C26" s="12">
        <v>73.296000000000006</v>
      </c>
      <c r="D26" s="15">
        <v>73.296000000000006</v>
      </c>
      <c r="E26" s="15">
        <v>69.959999999999994</v>
      </c>
      <c r="F26" s="9">
        <v>62.176000000000002</v>
      </c>
      <c r="G26" s="15">
        <v>73.296000000000006</v>
      </c>
      <c r="H26" s="15">
        <v>71.072000000000003</v>
      </c>
      <c r="I26" s="1">
        <v>62.176000000000002</v>
      </c>
      <c r="J26" s="12">
        <v>65.512</v>
      </c>
      <c r="K26" s="9">
        <v>62.176000000000002</v>
      </c>
      <c r="L26" s="9">
        <v>62.174999999999997</v>
      </c>
    </row>
    <row r="27" spans="1:14" ht="16.8" customHeight="1" x14ac:dyDescent="0.3">
      <c r="A27" s="75"/>
      <c r="B27" s="76"/>
      <c r="C27" s="12">
        <v>73.296000000000006</v>
      </c>
      <c r="D27" s="15">
        <v>72.183999999999997</v>
      </c>
      <c r="E27" s="15">
        <v>69.959999999999994</v>
      </c>
      <c r="F27" s="9">
        <v>62.176000000000002</v>
      </c>
      <c r="G27" s="15">
        <v>72.183999999999997</v>
      </c>
      <c r="H27" s="15">
        <v>66.623999999999995</v>
      </c>
      <c r="I27" s="1">
        <v>62.176000000000002</v>
      </c>
      <c r="J27" s="12">
        <v>65.512</v>
      </c>
      <c r="K27" s="9">
        <v>62.176000000000002</v>
      </c>
      <c r="L27" s="9">
        <v>61.064</v>
      </c>
      <c r="N27" s="2">
        <f>COUNT(C3:L623)</f>
        <v>600</v>
      </c>
    </row>
    <row r="28" spans="1:14" ht="16.8" customHeight="1" x14ac:dyDescent="0.3">
      <c r="A28" s="75"/>
      <c r="B28" s="76"/>
      <c r="C28" s="12">
        <v>73.296000000000006</v>
      </c>
      <c r="D28" s="15">
        <v>72.183999999999997</v>
      </c>
      <c r="E28" s="15">
        <v>71.072000000000003</v>
      </c>
      <c r="F28" s="9">
        <v>62.176000000000002</v>
      </c>
      <c r="G28" s="15">
        <v>73.296000000000006</v>
      </c>
      <c r="H28" s="15">
        <v>71.072000000000003</v>
      </c>
      <c r="I28" s="1">
        <v>62.176000000000002</v>
      </c>
      <c r="J28" s="12">
        <v>65.512</v>
      </c>
      <c r="K28" s="9">
        <v>62.176000000000002</v>
      </c>
      <c r="L28" s="9">
        <v>59.951999999999998</v>
      </c>
    </row>
    <row r="29" spans="1:14" ht="16.8" customHeight="1" x14ac:dyDescent="0.3">
      <c r="A29" s="75"/>
      <c r="B29" s="76"/>
      <c r="C29" s="12">
        <v>73.296000000000006</v>
      </c>
      <c r="D29" s="15">
        <v>72.183999999999997</v>
      </c>
      <c r="E29" s="15">
        <v>66.623999999999995</v>
      </c>
      <c r="F29" s="9">
        <v>62.176000000000002</v>
      </c>
      <c r="G29" s="15">
        <v>72.183999999999997</v>
      </c>
      <c r="H29" s="15">
        <v>66.623999999999995</v>
      </c>
      <c r="I29" s="1">
        <v>62.176000000000002</v>
      </c>
      <c r="J29" s="12">
        <v>65.512</v>
      </c>
      <c r="K29" s="9">
        <v>62.176000000000002</v>
      </c>
      <c r="L29" s="9">
        <v>59.951999999999998</v>
      </c>
    </row>
    <row r="30" spans="1:14" ht="16.8" customHeight="1" x14ac:dyDescent="0.3">
      <c r="A30" s="75"/>
      <c r="B30" s="76"/>
      <c r="C30" s="12">
        <v>73.296000000000006</v>
      </c>
      <c r="D30" s="15">
        <v>72.183999999999997</v>
      </c>
      <c r="E30" s="15">
        <v>66.623999999999995</v>
      </c>
      <c r="F30" s="9">
        <v>63.287999999999997</v>
      </c>
      <c r="G30" s="15">
        <v>73.296000000000006</v>
      </c>
      <c r="H30" s="15">
        <v>68.847999999999999</v>
      </c>
      <c r="I30" s="1">
        <v>62.176000000000002</v>
      </c>
      <c r="J30" s="12">
        <v>65.512</v>
      </c>
      <c r="K30" s="9">
        <v>62.176000000000002</v>
      </c>
      <c r="L30" s="9">
        <v>61.064</v>
      </c>
    </row>
    <row r="31" spans="1:14" ht="16.8" customHeight="1" x14ac:dyDescent="0.3">
      <c r="A31" s="75"/>
      <c r="B31" s="76"/>
      <c r="C31" s="12">
        <v>73.296000000000006</v>
      </c>
      <c r="D31" s="15">
        <v>72.183999999999997</v>
      </c>
      <c r="E31" s="15">
        <v>66.623999999999995</v>
      </c>
      <c r="F31" s="9">
        <v>62.176000000000002</v>
      </c>
      <c r="G31" s="15">
        <v>73.296000000000006</v>
      </c>
      <c r="H31" s="15">
        <v>69.959999999999994</v>
      </c>
      <c r="I31" s="1">
        <v>62.176000000000002</v>
      </c>
      <c r="J31" s="12">
        <v>65.512</v>
      </c>
      <c r="K31" s="9">
        <v>62.176000000000002</v>
      </c>
      <c r="L31" s="9">
        <v>61.064</v>
      </c>
    </row>
    <row r="32" spans="1:14" ht="16.8" customHeight="1" thickBot="1" x14ac:dyDescent="0.35">
      <c r="A32" s="75"/>
      <c r="B32" s="76"/>
      <c r="C32" s="13">
        <v>73.296000000000006</v>
      </c>
      <c r="D32" s="17">
        <v>71.072000000000003</v>
      </c>
      <c r="E32" s="17">
        <v>66.623999999999995</v>
      </c>
      <c r="F32" s="4">
        <v>62.176000000000002</v>
      </c>
      <c r="G32" s="17">
        <v>73.296000000000006</v>
      </c>
      <c r="H32" s="17">
        <v>69.959999999999994</v>
      </c>
      <c r="I32" s="7">
        <v>62.176000000000002</v>
      </c>
      <c r="J32" s="13">
        <v>65.512</v>
      </c>
      <c r="K32" s="4">
        <v>62.176000000000002</v>
      </c>
      <c r="L32" s="9">
        <v>62.174999999999997</v>
      </c>
    </row>
    <row r="33" spans="1:12" ht="16.8" customHeight="1" x14ac:dyDescent="0.3">
      <c r="A33" s="73">
        <f>Punkter!$C$5</f>
        <v>8</v>
      </c>
      <c r="B33" s="74"/>
      <c r="C33" s="12">
        <v>82.191999999999993</v>
      </c>
      <c r="D33" s="15">
        <v>81.08</v>
      </c>
      <c r="E33" s="15">
        <v>76.632000000000005</v>
      </c>
      <c r="F33" s="9">
        <v>69.959999999999994</v>
      </c>
      <c r="G33" s="15">
        <v>79.968000000000004</v>
      </c>
      <c r="H33" s="15">
        <v>75.52</v>
      </c>
      <c r="I33" s="1">
        <v>69.959999999999994</v>
      </c>
      <c r="J33" s="12">
        <v>73.296000000000006</v>
      </c>
      <c r="K33" s="9">
        <v>71.072000000000003</v>
      </c>
      <c r="L33" s="40">
        <v>66.625</v>
      </c>
    </row>
    <row r="34" spans="1:12" ht="16.8" customHeight="1" x14ac:dyDescent="0.3">
      <c r="A34" s="75"/>
      <c r="B34" s="76"/>
      <c r="C34" s="12">
        <v>82.191999999999993</v>
      </c>
      <c r="D34" s="15">
        <v>79.968000000000004</v>
      </c>
      <c r="E34" s="15">
        <v>81.08</v>
      </c>
      <c r="F34" s="9">
        <v>67.736000000000004</v>
      </c>
      <c r="G34" s="15">
        <v>79.968000000000004</v>
      </c>
      <c r="H34" s="15">
        <v>79.968000000000004</v>
      </c>
      <c r="I34" s="1">
        <v>69.959999999999994</v>
      </c>
      <c r="J34" s="12">
        <v>73.296000000000006</v>
      </c>
      <c r="K34" s="9">
        <v>67.736000000000004</v>
      </c>
      <c r="L34" s="9">
        <v>66.625</v>
      </c>
    </row>
    <row r="35" spans="1:12" ht="16.8" customHeight="1" x14ac:dyDescent="0.3">
      <c r="A35" s="75"/>
      <c r="B35" s="76"/>
      <c r="C35" s="12">
        <v>82.191999999999993</v>
      </c>
      <c r="D35" s="15">
        <v>79.968000000000004</v>
      </c>
      <c r="E35" s="15">
        <v>83.304000000000002</v>
      </c>
      <c r="F35" s="9">
        <v>69.959999999999994</v>
      </c>
      <c r="G35" s="15">
        <v>79.968000000000004</v>
      </c>
      <c r="H35" s="15">
        <v>83.304000000000002</v>
      </c>
      <c r="I35" s="1">
        <v>69.959999999999994</v>
      </c>
      <c r="J35" s="12">
        <v>73.296000000000006</v>
      </c>
      <c r="K35" s="9">
        <v>66.623999999999995</v>
      </c>
      <c r="L35" s="9">
        <v>67.736000000000004</v>
      </c>
    </row>
    <row r="36" spans="1:12" ht="16.8" customHeight="1" x14ac:dyDescent="0.3">
      <c r="A36" s="75"/>
      <c r="B36" s="76"/>
      <c r="C36" s="12">
        <v>81.08</v>
      </c>
      <c r="D36" s="15">
        <v>79.968000000000004</v>
      </c>
      <c r="E36" s="15">
        <v>83.304000000000002</v>
      </c>
      <c r="F36" s="9">
        <v>69.959999999999994</v>
      </c>
      <c r="G36" s="15">
        <v>79.968000000000004</v>
      </c>
      <c r="H36" s="15">
        <v>83.304000000000002</v>
      </c>
      <c r="I36" s="1">
        <v>69.959999999999994</v>
      </c>
      <c r="J36" s="12">
        <v>74.408000000000001</v>
      </c>
      <c r="K36" s="9">
        <v>66.623999999999995</v>
      </c>
      <c r="L36" s="9">
        <v>66.625</v>
      </c>
    </row>
    <row r="37" spans="1:12" ht="16.8" customHeight="1" x14ac:dyDescent="0.3">
      <c r="A37" s="75"/>
      <c r="B37" s="76"/>
      <c r="C37" s="12">
        <v>81.08</v>
      </c>
      <c r="D37" s="15">
        <v>79.968000000000004</v>
      </c>
      <c r="E37" s="15">
        <v>81.08</v>
      </c>
      <c r="F37" s="9">
        <v>69.959999999999994</v>
      </c>
      <c r="G37" s="15">
        <v>79.968000000000004</v>
      </c>
      <c r="H37" s="15">
        <v>83.304000000000002</v>
      </c>
      <c r="I37" s="1">
        <v>69.959999999999994</v>
      </c>
      <c r="J37" s="12">
        <v>73.296000000000006</v>
      </c>
      <c r="K37" s="9">
        <v>66.623999999999995</v>
      </c>
      <c r="L37" s="9">
        <v>67.736000000000004</v>
      </c>
    </row>
    <row r="38" spans="1:12" ht="16.8" customHeight="1" x14ac:dyDescent="0.3">
      <c r="A38" s="75"/>
      <c r="B38" s="76"/>
      <c r="C38" s="12">
        <v>81.08</v>
      </c>
      <c r="D38" s="15">
        <v>81.08</v>
      </c>
      <c r="E38" s="15">
        <v>81.08</v>
      </c>
      <c r="F38" s="9">
        <v>68.847999999999999</v>
      </c>
      <c r="G38" s="15">
        <v>79.968000000000004</v>
      </c>
      <c r="H38" s="15">
        <v>84.415999999999997</v>
      </c>
      <c r="I38" s="1">
        <v>69.959999999999994</v>
      </c>
      <c r="J38" s="12">
        <v>73.296000000000006</v>
      </c>
      <c r="K38" s="9">
        <v>66.623999999999995</v>
      </c>
      <c r="L38" s="9">
        <v>66.625</v>
      </c>
    </row>
    <row r="39" spans="1:12" ht="16.8" customHeight="1" x14ac:dyDescent="0.3">
      <c r="A39" s="75"/>
      <c r="B39" s="76"/>
      <c r="C39" s="12">
        <v>81.08</v>
      </c>
      <c r="D39" s="15">
        <v>79.968000000000004</v>
      </c>
      <c r="E39" s="15">
        <v>83.304000000000002</v>
      </c>
      <c r="F39" s="9">
        <v>69.959999999999994</v>
      </c>
      <c r="G39" s="15">
        <v>79.968000000000004</v>
      </c>
      <c r="H39" s="15">
        <v>84.415999999999997</v>
      </c>
      <c r="I39" s="1">
        <v>69.959999999999994</v>
      </c>
      <c r="J39" s="12">
        <v>73.296000000000006</v>
      </c>
      <c r="K39" s="9">
        <v>66.623999999999995</v>
      </c>
      <c r="L39" s="9">
        <v>66.625</v>
      </c>
    </row>
    <row r="40" spans="1:12" ht="16.8" customHeight="1" x14ac:dyDescent="0.3">
      <c r="A40" s="75"/>
      <c r="B40" s="76"/>
      <c r="C40" s="12">
        <v>81.08</v>
      </c>
      <c r="D40" s="15">
        <v>79.968000000000004</v>
      </c>
      <c r="E40" s="15">
        <v>83.304000000000002</v>
      </c>
      <c r="F40" s="9">
        <v>68.847999999999999</v>
      </c>
      <c r="G40" s="15">
        <v>79.968000000000004</v>
      </c>
      <c r="H40" s="15">
        <v>83.304000000000002</v>
      </c>
      <c r="I40" s="1">
        <v>69.959999999999994</v>
      </c>
      <c r="J40" s="12">
        <v>73.296000000000006</v>
      </c>
      <c r="K40" s="9">
        <v>66.623999999999995</v>
      </c>
      <c r="L40" s="9">
        <v>66.625</v>
      </c>
    </row>
    <row r="41" spans="1:12" ht="16.8" customHeight="1" x14ac:dyDescent="0.3">
      <c r="A41" s="75"/>
      <c r="B41" s="76"/>
      <c r="C41" s="12">
        <v>81.08</v>
      </c>
      <c r="D41" s="15">
        <v>79.968000000000004</v>
      </c>
      <c r="E41" s="15">
        <v>82.191999999999993</v>
      </c>
      <c r="F41" s="9">
        <v>68.847999999999999</v>
      </c>
      <c r="G41" s="15">
        <v>79.968000000000004</v>
      </c>
      <c r="H41" s="15">
        <v>84.415999999999997</v>
      </c>
      <c r="I41" s="1">
        <v>69.959999999999994</v>
      </c>
      <c r="J41" s="12">
        <v>73.296000000000006</v>
      </c>
      <c r="K41" s="9">
        <v>66.623999999999995</v>
      </c>
      <c r="L41" s="9">
        <v>67.736000000000004</v>
      </c>
    </row>
    <row r="42" spans="1:12" ht="16.8" customHeight="1" thickBot="1" x14ac:dyDescent="0.35">
      <c r="A42" s="75"/>
      <c r="B42" s="76"/>
      <c r="C42" s="12">
        <v>81.08</v>
      </c>
      <c r="D42" s="15">
        <v>79.968000000000004</v>
      </c>
      <c r="E42" s="15">
        <v>81.08</v>
      </c>
      <c r="F42" s="9">
        <v>67.736000000000004</v>
      </c>
      <c r="G42" s="15">
        <v>79.968000000000004</v>
      </c>
      <c r="H42" s="15">
        <v>83.304000000000002</v>
      </c>
      <c r="I42" s="1">
        <v>68.847999999999999</v>
      </c>
      <c r="J42" s="12">
        <v>72.183999999999997</v>
      </c>
      <c r="K42" s="9">
        <v>66.623999999999995</v>
      </c>
      <c r="L42" s="4">
        <v>66.625</v>
      </c>
    </row>
    <row r="43" spans="1:12" ht="16.8" customHeight="1" x14ac:dyDescent="0.3">
      <c r="A43" s="73">
        <f>Punkter!$C$6</f>
        <v>15</v>
      </c>
      <c r="B43" s="74"/>
      <c r="C43" s="11">
        <v>93.311999999999998</v>
      </c>
      <c r="D43" s="14">
        <v>88.864000000000004</v>
      </c>
      <c r="E43" s="14">
        <v>82.191999999999993</v>
      </c>
      <c r="F43" s="40">
        <v>76.632000000000005</v>
      </c>
      <c r="G43" s="14">
        <v>85.528000000000006</v>
      </c>
      <c r="H43" s="14">
        <v>79.968000000000004</v>
      </c>
      <c r="I43" s="39">
        <v>77.744</v>
      </c>
      <c r="J43" s="11">
        <v>79.968000000000004</v>
      </c>
      <c r="K43" s="40">
        <v>77.744</v>
      </c>
      <c r="L43" s="40">
        <v>76.632000000000005</v>
      </c>
    </row>
    <row r="44" spans="1:12" ht="16.8" customHeight="1" x14ac:dyDescent="0.3">
      <c r="A44" s="75"/>
      <c r="B44" s="76"/>
      <c r="C44" s="12">
        <v>92.2</v>
      </c>
      <c r="D44" s="15">
        <v>89.975999999999999</v>
      </c>
      <c r="E44" s="15">
        <v>82.191999999999993</v>
      </c>
      <c r="F44" s="9">
        <v>75.52</v>
      </c>
      <c r="G44" s="15">
        <v>83.304000000000002</v>
      </c>
      <c r="H44" s="15">
        <v>78.855999999999995</v>
      </c>
      <c r="I44" s="1">
        <v>76.632000000000005</v>
      </c>
      <c r="J44" s="12">
        <v>78.855999999999995</v>
      </c>
      <c r="K44" s="9">
        <v>76.632000000000005</v>
      </c>
      <c r="L44" s="9">
        <v>73.296000000000006</v>
      </c>
    </row>
    <row r="45" spans="1:12" ht="16.8" customHeight="1" x14ac:dyDescent="0.3">
      <c r="A45" s="75"/>
      <c r="B45" s="76"/>
      <c r="C45" s="12">
        <v>91.087999999999994</v>
      </c>
      <c r="D45" s="15">
        <v>88.864000000000004</v>
      </c>
      <c r="E45" s="15">
        <v>82.191999999999993</v>
      </c>
      <c r="F45" s="9">
        <v>76.632000000000005</v>
      </c>
      <c r="G45" s="15">
        <v>83.304000000000002</v>
      </c>
      <c r="H45" s="15">
        <v>79.968000000000004</v>
      </c>
      <c r="I45" s="1">
        <v>76.632000000000005</v>
      </c>
      <c r="J45" s="12">
        <v>79.968000000000004</v>
      </c>
      <c r="K45" s="9">
        <v>74.406000000000006</v>
      </c>
      <c r="L45" s="9">
        <v>74.406000000000006</v>
      </c>
    </row>
    <row r="46" spans="1:12" ht="16.8" customHeight="1" x14ac:dyDescent="0.3">
      <c r="A46" s="75"/>
      <c r="B46" s="76"/>
      <c r="C46" s="12">
        <v>89.975999999999999</v>
      </c>
      <c r="D46" s="15">
        <v>88.864000000000004</v>
      </c>
      <c r="E46" s="15">
        <v>81.08</v>
      </c>
      <c r="F46" s="9">
        <v>76.632000000000005</v>
      </c>
      <c r="G46" s="15">
        <v>83.304000000000002</v>
      </c>
      <c r="H46" s="15">
        <v>79.968000000000004</v>
      </c>
      <c r="I46" s="1">
        <v>76.632000000000005</v>
      </c>
      <c r="J46" s="12">
        <v>79.968000000000004</v>
      </c>
      <c r="K46" s="9">
        <v>74.406000000000006</v>
      </c>
      <c r="L46" s="9">
        <v>74.406000000000006</v>
      </c>
    </row>
    <row r="47" spans="1:12" ht="16.8" customHeight="1" x14ac:dyDescent="0.3">
      <c r="A47" s="75"/>
      <c r="B47" s="76"/>
      <c r="C47" s="12">
        <v>89.975999999999999</v>
      </c>
      <c r="D47" s="15">
        <v>88.864000000000004</v>
      </c>
      <c r="E47" s="15">
        <v>82.191999999999993</v>
      </c>
      <c r="F47" s="9">
        <v>75.52</v>
      </c>
      <c r="G47" s="15">
        <v>83.304000000000002</v>
      </c>
      <c r="H47" s="15">
        <v>79.968000000000004</v>
      </c>
      <c r="I47" s="1">
        <v>76.632000000000005</v>
      </c>
      <c r="J47" s="12">
        <v>79.968000000000004</v>
      </c>
      <c r="K47" s="9">
        <v>76.632000000000005</v>
      </c>
      <c r="L47" s="9">
        <v>76.632000000000005</v>
      </c>
    </row>
    <row r="48" spans="1:12" ht="16.8" customHeight="1" x14ac:dyDescent="0.3">
      <c r="A48" s="75"/>
      <c r="B48" s="76"/>
      <c r="C48" s="12">
        <v>91.087999999999994</v>
      </c>
      <c r="D48" s="15">
        <v>89.975999999999999</v>
      </c>
      <c r="E48" s="15">
        <v>81.08</v>
      </c>
      <c r="F48" s="9">
        <v>75.52</v>
      </c>
      <c r="G48" s="15">
        <v>85.528000000000006</v>
      </c>
      <c r="H48" s="15">
        <v>79.968000000000004</v>
      </c>
      <c r="I48" s="1">
        <v>76.632000000000005</v>
      </c>
      <c r="J48" s="12">
        <v>79.968000000000004</v>
      </c>
      <c r="K48" s="9">
        <v>74.408000000000001</v>
      </c>
      <c r="L48" s="9">
        <v>76.632000000000005</v>
      </c>
    </row>
    <row r="49" spans="1:12" ht="16.8" customHeight="1" x14ac:dyDescent="0.3">
      <c r="A49" s="75"/>
      <c r="B49" s="76"/>
      <c r="C49" s="12">
        <v>91.087999999999994</v>
      </c>
      <c r="D49" s="15">
        <v>88.864000000000004</v>
      </c>
      <c r="E49" s="15">
        <v>82.191999999999993</v>
      </c>
      <c r="F49" s="9">
        <v>76.632000000000005</v>
      </c>
      <c r="G49" s="15">
        <v>84.415999999999997</v>
      </c>
      <c r="H49" s="15">
        <v>79.968000000000004</v>
      </c>
      <c r="I49" s="1">
        <v>76.632000000000005</v>
      </c>
      <c r="J49" s="12">
        <v>79.968000000000004</v>
      </c>
      <c r="K49" s="9">
        <v>73.296000000000006</v>
      </c>
      <c r="L49" s="9">
        <v>75.52</v>
      </c>
    </row>
    <row r="50" spans="1:12" ht="16.8" customHeight="1" x14ac:dyDescent="0.3">
      <c r="A50" s="75"/>
      <c r="B50" s="76"/>
      <c r="C50" s="12">
        <v>92.2</v>
      </c>
      <c r="D50" s="15">
        <v>88.864000000000004</v>
      </c>
      <c r="E50" s="15">
        <v>82.191999999999993</v>
      </c>
      <c r="F50" s="9">
        <v>76.632000000000005</v>
      </c>
      <c r="G50" s="15">
        <v>85.528000000000006</v>
      </c>
      <c r="H50" s="15">
        <v>79.968000000000004</v>
      </c>
      <c r="I50" s="1">
        <v>76.632000000000005</v>
      </c>
      <c r="J50" s="12">
        <v>79.968000000000004</v>
      </c>
      <c r="K50" s="9">
        <v>74.408000000000001</v>
      </c>
      <c r="L50" s="9">
        <v>76.632000000000005</v>
      </c>
    </row>
    <row r="51" spans="1:12" ht="16.8" customHeight="1" x14ac:dyDescent="0.3">
      <c r="A51" s="75"/>
      <c r="B51" s="76"/>
      <c r="C51" s="12">
        <v>89.975999999999999</v>
      </c>
      <c r="D51" s="15">
        <v>89.975999999999999</v>
      </c>
      <c r="E51" s="15">
        <v>82.191999999999993</v>
      </c>
      <c r="F51" s="9">
        <v>75.52</v>
      </c>
      <c r="G51" s="15">
        <v>83.304000000000002</v>
      </c>
      <c r="H51" s="15">
        <v>79.968000000000004</v>
      </c>
      <c r="I51" s="1">
        <v>76.632000000000005</v>
      </c>
      <c r="J51" s="12">
        <v>79.968000000000004</v>
      </c>
      <c r="K51" s="9">
        <v>75.52</v>
      </c>
      <c r="L51" s="9">
        <v>76.632000000000005</v>
      </c>
    </row>
    <row r="52" spans="1:12" ht="16.8" customHeight="1" thickBot="1" x14ac:dyDescent="0.35">
      <c r="A52" s="75"/>
      <c r="B52" s="76"/>
      <c r="C52" s="13">
        <v>91.087999999999994</v>
      </c>
      <c r="D52" s="17">
        <v>87.751999999999995</v>
      </c>
      <c r="E52" s="17">
        <v>82.191999999999993</v>
      </c>
      <c r="F52" s="4">
        <v>75.52</v>
      </c>
      <c r="G52" s="17">
        <v>84.415999999999997</v>
      </c>
      <c r="H52" s="17">
        <v>79.968000000000004</v>
      </c>
      <c r="I52" s="7">
        <v>76.632000000000005</v>
      </c>
      <c r="J52" s="13">
        <v>79.968000000000004</v>
      </c>
      <c r="K52" s="4">
        <v>76.632000000000005</v>
      </c>
      <c r="L52" s="4">
        <v>76.632000000000005</v>
      </c>
    </row>
    <row r="53" spans="1:12" ht="16.8" customHeight="1" x14ac:dyDescent="0.3">
      <c r="A53" s="73">
        <f>Punkter!$C$7</f>
        <v>30</v>
      </c>
      <c r="B53" s="74"/>
      <c r="C53" s="12">
        <v>87.751999999999995</v>
      </c>
      <c r="D53" s="15">
        <v>89.975999999999999</v>
      </c>
      <c r="E53" s="15">
        <v>83.304000000000002</v>
      </c>
      <c r="F53" s="9">
        <v>87.751999999999995</v>
      </c>
      <c r="G53" s="15">
        <v>86.64</v>
      </c>
      <c r="H53" s="15">
        <v>83.304000000000002</v>
      </c>
      <c r="I53" s="1">
        <v>85.528000000000006</v>
      </c>
      <c r="J53" s="12">
        <v>89.975999999999999</v>
      </c>
      <c r="K53" s="9">
        <v>86.64</v>
      </c>
      <c r="L53" s="9">
        <v>85.528000000000006</v>
      </c>
    </row>
    <row r="54" spans="1:12" ht="16.8" customHeight="1" x14ac:dyDescent="0.3">
      <c r="A54" s="75"/>
      <c r="B54" s="76"/>
      <c r="C54" s="12">
        <v>86.64</v>
      </c>
      <c r="D54" s="15">
        <v>89.975999999999999</v>
      </c>
      <c r="E54" s="15">
        <v>84.415999999999997</v>
      </c>
      <c r="F54" s="9">
        <v>86.64</v>
      </c>
      <c r="G54" s="15">
        <v>86.64</v>
      </c>
      <c r="H54" s="15">
        <v>84.415999999999997</v>
      </c>
      <c r="I54" s="1">
        <v>86.64</v>
      </c>
      <c r="J54" s="12">
        <v>92.2</v>
      </c>
      <c r="K54" s="9">
        <v>85.528000000000006</v>
      </c>
      <c r="L54" s="9">
        <v>82.192999999999998</v>
      </c>
    </row>
    <row r="55" spans="1:12" ht="16.8" customHeight="1" x14ac:dyDescent="0.3">
      <c r="A55" s="75"/>
      <c r="B55" s="76"/>
      <c r="C55" s="12">
        <v>86.64</v>
      </c>
      <c r="D55" s="15">
        <v>87.751999999999995</v>
      </c>
      <c r="E55" s="15">
        <v>83.304000000000002</v>
      </c>
      <c r="F55" s="9">
        <v>86.64</v>
      </c>
      <c r="G55" s="15">
        <v>86.64</v>
      </c>
      <c r="H55" s="15">
        <v>84.415999999999997</v>
      </c>
      <c r="I55" s="1">
        <v>84.415999999999997</v>
      </c>
      <c r="J55" s="12">
        <v>91.087999999999994</v>
      </c>
      <c r="K55" s="9">
        <v>87.751999999999995</v>
      </c>
      <c r="L55" s="9">
        <v>82.192999999999998</v>
      </c>
    </row>
    <row r="56" spans="1:12" ht="16.8" customHeight="1" x14ac:dyDescent="0.3">
      <c r="A56" s="75"/>
      <c r="B56" s="76"/>
      <c r="C56" s="12">
        <v>87.751999999999995</v>
      </c>
      <c r="D56" s="15">
        <v>87.751999999999995</v>
      </c>
      <c r="E56" s="15">
        <v>84.415999999999997</v>
      </c>
      <c r="F56" s="9">
        <v>86.64</v>
      </c>
      <c r="G56" s="15">
        <v>86.64</v>
      </c>
      <c r="H56" s="15">
        <v>83.304000000000002</v>
      </c>
      <c r="I56" s="1">
        <v>86.64</v>
      </c>
      <c r="J56" s="12">
        <v>93.311999999999998</v>
      </c>
      <c r="K56" s="9">
        <v>86.64</v>
      </c>
      <c r="L56" s="9">
        <v>83.304000000000002</v>
      </c>
    </row>
    <row r="57" spans="1:12" ht="16.8" customHeight="1" x14ac:dyDescent="0.3">
      <c r="A57" s="75"/>
      <c r="B57" s="76"/>
      <c r="C57" s="12">
        <v>87.751999999999995</v>
      </c>
      <c r="D57" s="15">
        <v>88.864000000000004</v>
      </c>
      <c r="E57" s="15">
        <v>83.304000000000002</v>
      </c>
      <c r="F57" s="9">
        <v>86.64</v>
      </c>
      <c r="G57" s="15">
        <v>86.64</v>
      </c>
      <c r="H57" s="15">
        <v>83.304000000000002</v>
      </c>
      <c r="I57" s="1">
        <v>86.64</v>
      </c>
      <c r="J57" s="12">
        <v>91.087999999999994</v>
      </c>
      <c r="K57" s="9">
        <v>85.528000000000006</v>
      </c>
      <c r="L57" s="9">
        <v>81.08</v>
      </c>
    </row>
    <row r="58" spans="1:12" ht="16.8" customHeight="1" x14ac:dyDescent="0.3">
      <c r="A58" s="75"/>
      <c r="B58" s="76"/>
      <c r="C58" s="12">
        <v>86.64</v>
      </c>
      <c r="D58" s="15">
        <v>88.864000000000004</v>
      </c>
      <c r="E58" s="15">
        <v>83.304000000000002</v>
      </c>
      <c r="F58" s="9">
        <v>86.64</v>
      </c>
      <c r="G58" s="15">
        <v>86.64</v>
      </c>
      <c r="H58" s="15">
        <v>83.304000000000002</v>
      </c>
      <c r="I58" s="1">
        <v>85.528000000000006</v>
      </c>
      <c r="J58" s="12">
        <v>92.2</v>
      </c>
      <c r="K58" s="9">
        <v>86.64</v>
      </c>
      <c r="L58" s="9">
        <v>83.304000000000002</v>
      </c>
    </row>
    <row r="59" spans="1:12" ht="16.8" customHeight="1" x14ac:dyDescent="0.3">
      <c r="A59" s="75"/>
      <c r="B59" s="76"/>
      <c r="C59" s="12">
        <v>86.64</v>
      </c>
      <c r="D59" s="15">
        <v>89.975999999999999</v>
      </c>
      <c r="E59" s="15">
        <v>84.415999999999997</v>
      </c>
      <c r="F59" s="9">
        <v>86.64</v>
      </c>
      <c r="G59" s="15">
        <v>86.64</v>
      </c>
      <c r="H59" s="15">
        <v>83.304000000000002</v>
      </c>
      <c r="I59" s="1">
        <v>86.64</v>
      </c>
      <c r="J59" s="12">
        <v>91.087999999999994</v>
      </c>
      <c r="K59" s="9">
        <v>84.415999999999997</v>
      </c>
      <c r="L59" s="9">
        <v>79.968000000000004</v>
      </c>
    </row>
    <row r="60" spans="1:12" ht="16.8" customHeight="1" x14ac:dyDescent="0.3">
      <c r="A60" s="75"/>
      <c r="B60" s="76"/>
      <c r="C60" s="12">
        <v>86.64</v>
      </c>
      <c r="D60" s="15">
        <v>89.975999999999999</v>
      </c>
      <c r="E60" s="15">
        <v>83.304000000000002</v>
      </c>
      <c r="F60" s="9">
        <v>86.64</v>
      </c>
      <c r="G60" s="15">
        <v>86.64</v>
      </c>
      <c r="H60" s="15">
        <v>83.304000000000002</v>
      </c>
      <c r="I60" s="1">
        <v>85.528000000000006</v>
      </c>
      <c r="J60" s="12">
        <v>91.087999999999994</v>
      </c>
      <c r="K60" s="9">
        <v>86.64</v>
      </c>
      <c r="L60" s="9">
        <v>86.64</v>
      </c>
    </row>
    <row r="61" spans="1:12" ht="16.8" customHeight="1" x14ac:dyDescent="0.3">
      <c r="A61" s="75"/>
      <c r="B61" s="76"/>
      <c r="C61" s="12">
        <v>86.64</v>
      </c>
      <c r="D61" s="15">
        <v>91.087999999999994</v>
      </c>
      <c r="E61" s="15">
        <v>83.304000000000002</v>
      </c>
      <c r="F61" s="9">
        <v>86.64</v>
      </c>
      <c r="G61" s="15">
        <v>86.64</v>
      </c>
      <c r="H61" s="15">
        <v>83.304000000000002</v>
      </c>
      <c r="I61" s="1">
        <v>86.64</v>
      </c>
      <c r="J61" s="12">
        <v>91.087999999999994</v>
      </c>
      <c r="K61" s="9">
        <v>86.64</v>
      </c>
      <c r="L61" s="9">
        <v>83.304000000000002</v>
      </c>
    </row>
    <row r="62" spans="1:12" ht="16.8" customHeight="1" thickBot="1" x14ac:dyDescent="0.35">
      <c r="A62" s="77"/>
      <c r="B62" s="78"/>
      <c r="C62" s="13">
        <v>87.751999999999995</v>
      </c>
      <c r="D62" s="17">
        <v>91.087999999999994</v>
      </c>
      <c r="E62" s="17">
        <v>83.304000000000002</v>
      </c>
      <c r="F62" s="4">
        <v>86.64</v>
      </c>
      <c r="G62" s="17">
        <v>85.528000000000006</v>
      </c>
      <c r="H62" s="17">
        <v>83.304000000000002</v>
      </c>
      <c r="I62" s="7">
        <v>86.64</v>
      </c>
      <c r="J62" s="13">
        <v>89.975999999999999</v>
      </c>
      <c r="K62" s="4">
        <v>86.64</v>
      </c>
      <c r="L62" s="4">
        <v>83.304000000000002</v>
      </c>
    </row>
  </sheetData>
  <mergeCells count="27">
    <mergeCell ref="N3:R3"/>
    <mergeCell ref="N4:O4"/>
    <mergeCell ref="P4:R4"/>
    <mergeCell ref="N5:O5"/>
    <mergeCell ref="P5:R5"/>
    <mergeCell ref="A1:A2"/>
    <mergeCell ref="C1:F1"/>
    <mergeCell ref="G1:I1"/>
    <mergeCell ref="J1:K1"/>
    <mergeCell ref="A3:B12"/>
    <mergeCell ref="N6:O6"/>
    <mergeCell ref="P6:R6"/>
    <mergeCell ref="N7:O7"/>
    <mergeCell ref="P7:R7"/>
    <mergeCell ref="N8:O8"/>
    <mergeCell ref="P8:R8"/>
    <mergeCell ref="N9:O9"/>
    <mergeCell ref="P9:R9"/>
    <mergeCell ref="N10:O10"/>
    <mergeCell ref="P10:R10"/>
    <mergeCell ref="N11:O11"/>
    <mergeCell ref="P11:R11"/>
    <mergeCell ref="A13:B22"/>
    <mergeCell ref="A23:B32"/>
    <mergeCell ref="A33:B42"/>
    <mergeCell ref="A43:B52"/>
    <mergeCell ref="A53:B6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topLeftCell="A39" workbookViewId="0">
      <selection activeCell="P64" sqref="P64"/>
    </sheetView>
  </sheetViews>
  <sheetFormatPr defaultColWidth="9.109375" defaultRowHeight="14.4" x14ac:dyDescent="0.3"/>
  <cols>
    <col min="1" max="1" width="8" style="2" bestFit="1" customWidth="1"/>
    <col min="2" max="2" width="3" style="2" bestFit="1" customWidth="1"/>
    <col min="3" max="12" width="7.33203125" style="2" customWidth="1"/>
    <col min="13" max="16384" width="9.109375" style="2"/>
  </cols>
  <sheetData>
    <row r="1" spans="1:18" ht="17.399999999999999" customHeight="1" x14ac:dyDescent="0.3">
      <c r="A1" s="82" t="s">
        <v>4</v>
      </c>
      <c r="B1" s="40" t="s">
        <v>3</v>
      </c>
      <c r="C1" s="82">
        <f>Punkter!$A$2</f>
        <v>0.01</v>
      </c>
      <c r="D1" s="84"/>
      <c r="E1" s="84"/>
      <c r="F1" s="85"/>
      <c r="G1" s="82">
        <f>Punkter!$A$3</f>
        <v>0.08</v>
      </c>
      <c r="H1" s="84"/>
      <c r="I1" s="85"/>
      <c r="J1" s="82">
        <f>Punkter!$A$4</f>
        <v>0.34</v>
      </c>
      <c r="K1" s="85"/>
      <c r="L1" s="19">
        <f>Punkter!$A$5</f>
        <v>2</v>
      </c>
    </row>
    <row r="2" spans="1:18" ht="17.399999999999999" customHeight="1" thickBot="1" x14ac:dyDescent="0.35">
      <c r="A2" s="83"/>
      <c r="B2" s="4" t="s">
        <v>2</v>
      </c>
      <c r="C2" s="41">
        <f>Punkter!$A$2</f>
        <v>0.01</v>
      </c>
      <c r="D2" s="7">
        <f>Punkter!$A$3</f>
        <v>0.08</v>
      </c>
      <c r="E2" s="7">
        <f>Punkter!$A$4</f>
        <v>0.34</v>
      </c>
      <c r="F2" s="4">
        <f>Punkter!$A$5</f>
        <v>2</v>
      </c>
      <c r="G2" s="41">
        <f>Punkter!$A$3</f>
        <v>0.08</v>
      </c>
      <c r="H2" s="7">
        <f>Punkter!$A$4</f>
        <v>0.34</v>
      </c>
      <c r="I2" s="4">
        <f>Punkter!$A$5</f>
        <v>2</v>
      </c>
      <c r="J2" s="7">
        <f>Punkter!$A$4</f>
        <v>0.34</v>
      </c>
      <c r="K2" s="4">
        <f>Punkter!$A$5</f>
        <v>2</v>
      </c>
      <c r="L2" s="4">
        <f>Punkter!$A$5</f>
        <v>2</v>
      </c>
    </row>
    <row r="3" spans="1:18" ht="17.399999999999999" customHeight="1" x14ac:dyDescent="0.3">
      <c r="A3" s="73">
        <f>Punkter!$C$2</f>
        <v>1</v>
      </c>
      <c r="B3" s="74"/>
      <c r="C3" s="11">
        <v>68.7</v>
      </c>
      <c r="D3" s="14">
        <v>55.8</v>
      </c>
      <c r="E3" s="14">
        <v>46.47</v>
      </c>
      <c r="F3" s="40">
        <v>50.29</v>
      </c>
      <c r="G3" s="14">
        <v>46.18</v>
      </c>
      <c r="H3" s="14">
        <v>38.33</v>
      </c>
      <c r="I3" s="11">
        <v>52.61</v>
      </c>
      <c r="J3" s="11">
        <v>44.32</v>
      </c>
      <c r="K3" s="40">
        <v>52.6</v>
      </c>
      <c r="L3" s="19">
        <v>42.5</v>
      </c>
      <c r="N3" s="79" t="s">
        <v>6</v>
      </c>
      <c r="O3" s="79"/>
      <c r="P3" s="79"/>
      <c r="Q3" s="79"/>
      <c r="R3" s="79"/>
    </row>
    <row r="4" spans="1:18" ht="17.399999999999999" customHeight="1" x14ac:dyDescent="0.3">
      <c r="A4" s="75"/>
      <c r="B4" s="76"/>
      <c r="C4" s="12">
        <v>68.31</v>
      </c>
      <c r="D4" s="15">
        <v>55.67</v>
      </c>
      <c r="E4" s="15">
        <v>46.86</v>
      </c>
      <c r="F4" s="9">
        <v>50.3</v>
      </c>
      <c r="G4" s="15">
        <v>46.17</v>
      </c>
      <c r="H4" s="15">
        <v>38.049999999999997</v>
      </c>
      <c r="I4" s="12">
        <v>52.81</v>
      </c>
      <c r="J4" s="12">
        <v>44.34</v>
      </c>
      <c r="K4" s="9">
        <v>52.84</v>
      </c>
      <c r="L4" s="46">
        <v>42.45</v>
      </c>
      <c r="N4" s="79" t="s">
        <v>7</v>
      </c>
      <c r="O4" s="79"/>
      <c r="P4" s="79" t="s">
        <v>36</v>
      </c>
      <c r="Q4" s="79"/>
      <c r="R4" s="79"/>
    </row>
    <row r="5" spans="1:18" ht="17.399999999999999" customHeight="1" x14ac:dyDescent="0.3">
      <c r="A5" s="75"/>
      <c r="B5" s="76"/>
      <c r="C5" s="12">
        <v>68.23</v>
      </c>
      <c r="D5" s="15">
        <v>55.41</v>
      </c>
      <c r="E5" s="15">
        <v>46.48</v>
      </c>
      <c r="F5" s="10">
        <v>50.04</v>
      </c>
      <c r="G5" s="15">
        <v>46.09</v>
      </c>
      <c r="H5" s="15">
        <v>38.71</v>
      </c>
      <c r="I5" s="12">
        <v>52.04</v>
      </c>
      <c r="J5" s="12">
        <v>44.37</v>
      </c>
      <c r="K5" s="9">
        <v>52.43</v>
      </c>
      <c r="L5" s="46">
        <v>42.58</v>
      </c>
      <c r="N5" s="79" t="s">
        <v>8</v>
      </c>
      <c r="O5" s="79"/>
      <c r="P5" s="79" t="s">
        <v>36</v>
      </c>
      <c r="Q5" s="79"/>
      <c r="R5" s="79"/>
    </row>
    <row r="6" spans="1:18" ht="17.399999999999999" customHeight="1" x14ac:dyDescent="0.3">
      <c r="A6" s="75"/>
      <c r="B6" s="76"/>
      <c r="C6" s="12">
        <v>68.069999999999993</v>
      </c>
      <c r="D6" s="16">
        <v>55.23</v>
      </c>
      <c r="E6" s="15">
        <v>46.56</v>
      </c>
      <c r="F6" s="10">
        <v>50.25</v>
      </c>
      <c r="G6" s="15">
        <v>46.21</v>
      </c>
      <c r="H6" s="15">
        <v>38.729999999999997</v>
      </c>
      <c r="I6" s="12">
        <v>52.4</v>
      </c>
      <c r="J6" s="12">
        <v>44.71</v>
      </c>
      <c r="K6" s="9">
        <v>52.5</v>
      </c>
      <c r="L6" s="46">
        <v>42.83</v>
      </c>
      <c r="N6" s="79" t="s">
        <v>9</v>
      </c>
      <c r="O6" s="79"/>
      <c r="P6" s="79" t="s">
        <v>40</v>
      </c>
      <c r="Q6" s="79"/>
      <c r="R6" s="79"/>
    </row>
    <row r="7" spans="1:18" ht="17.399999999999999" customHeight="1" x14ac:dyDescent="0.3">
      <c r="A7" s="75"/>
      <c r="B7" s="76"/>
      <c r="C7" s="12">
        <v>68.03</v>
      </c>
      <c r="D7" s="15">
        <v>55.31</v>
      </c>
      <c r="E7" s="15">
        <v>46.57</v>
      </c>
      <c r="F7" s="9">
        <v>50.12</v>
      </c>
      <c r="G7" s="15">
        <v>46.19</v>
      </c>
      <c r="H7" s="15">
        <v>38.83</v>
      </c>
      <c r="I7" s="12">
        <v>51.91</v>
      </c>
      <c r="J7" s="12">
        <v>44.28</v>
      </c>
      <c r="K7" s="9">
        <v>52.6</v>
      </c>
      <c r="L7" s="46">
        <v>42.54</v>
      </c>
      <c r="N7" s="79" t="s">
        <v>10</v>
      </c>
      <c r="O7" s="79"/>
      <c r="P7" s="79" t="s">
        <v>37</v>
      </c>
      <c r="Q7" s="79"/>
      <c r="R7" s="79"/>
    </row>
    <row r="8" spans="1:18" ht="17.399999999999999" customHeight="1" x14ac:dyDescent="0.3">
      <c r="A8" s="75"/>
      <c r="B8" s="76"/>
      <c r="C8" s="12">
        <v>67.84</v>
      </c>
      <c r="D8" s="15">
        <v>55.33</v>
      </c>
      <c r="E8" s="15">
        <v>46.49</v>
      </c>
      <c r="F8" s="9">
        <v>50.03</v>
      </c>
      <c r="G8" s="15">
        <v>46.17</v>
      </c>
      <c r="H8" s="15">
        <v>38.56</v>
      </c>
      <c r="I8" s="12">
        <v>52.04</v>
      </c>
      <c r="J8" s="12">
        <v>44.26</v>
      </c>
      <c r="K8" s="9">
        <v>52.55</v>
      </c>
      <c r="L8" s="46">
        <v>42.47</v>
      </c>
      <c r="N8" s="79" t="s">
        <v>11</v>
      </c>
      <c r="O8" s="79"/>
      <c r="P8" s="81">
        <v>42668</v>
      </c>
      <c r="Q8" s="79"/>
      <c r="R8" s="79"/>
    </row>
    <row r="9" spans="1:18" ht="17.399999999999999" customHeight="1" x14ac:dyDescent="0.3">
      <c r="A9" s="75"/>
      <c r="B9" s="76"/>
      <c r="C9" s="12">
        <v>68.06</v>
      </c>
      <c r="D9" s="15">
        <v>55.22</v>
      </c>
      <c r="E9" s="15">
        <v>46.8</v>
      </c>
      <c r="F9" s="9">
        <v>50.04</v>
      </c>
      <c r="G9" s="15">
        <v>46.23</v>
      </c>
      <c r="H9" s="15">
        <v>39.200000000000003</v>
      </c>
      <c r="I9" s="12">
        <v>52.01</v>
      </c>
      <c r="J9" s="12">
        <v>44.29</v>
      </c>
      <c r="K9" s="9">
        <v>52.7</v>
      </c>
      <c r="L9" s="46">
        <v>42.49</v>
      </c>
      <c r="N9" s="79" t="s">
        <v>12</v>
      </c>
      <c r="O9" s="79"/>
      <c r="P9" s="80">
        <v>0.37013888888888885</v>
      </c>
      <c r="Q9" s="79"/>
      <c r="R9" s="79"/>
    </row>
    <row r="10" spans="1:18" ht="17.399999999999999" customHeight="1" x14ac:dyDescent="0.3">
      <c r="A10" s="75"/>
      <c r="B10" s="76"/>
      <c r="C10" s="12">
        <v>67.58</v>
      </c>
      <c r="D10" s="15">
        <v>55.29</v>
      </c>
      <c r="E10" s="15">
        <v>46.51</v>
      </c>
      <c r="F10" s="9">
        <v>50.04</v>
      </c>
      <c r="G10" s="15">
        <v>46.26</v>
      </c>
      <c r="H10" s="15">
        <v>38.520000000000003</v>
      </c>
      <c r="I10" s="12">
        <v>52.22</v>
      </c>
      <c r="J10" s="12">
        <v>44.22</v>
      </c>
      <c r="K10" s="9">
        <v>52.34</v>
      </c>
      <c r="L10" s="46">
        <v>42.5</v>
      </c>
      <c r="N10" s="79" t="s">
        <v>13</v>
      </c>
      <c r="O10" s="79"/>
      <c r="P10" s="80">
        <v>0.43541666666666662</v>
      </c>
      <c r="Q10" s="79"/>
      <c r="R10" s="79"/>
    </row>
    <row r="11" spans="1:18" ht="17.399999999999999" customHeight="1" x14ac:dyDescent="0.3">
      <c r="A11" s="75"/>
      <c r="B11" s="76"/>
      <c r="C11" s="12">
        <v>68.63</v>
      </c>
      <c r="D11" s="15">
        <v>55.19</v>
      </c>
      <c r="E11" s="15">
        <v>46.5</v>
      </c>
      <c r="F11" s="9">
        <v>49.98</v>
      </c>
      <c r="G11" s="15">
        <v>46.21</v>
      </c>
      <c r="H11" s="15">
        <v>38.46</v>
      </c>
      <c r="I11" s="12">
        <v>52.4</v>
      </c>
      <c r="J11" s="12">
        <v>44.62</v>
      </c>
      <c r="K11" s="9">
        <v>52.25</v>
      </c>
      <c r="L11" s="46">
        <v>42.61</v>
      </c>
      <c r="N11" s="79" t="s">
        <v>14</v>
      </c>
      <c r="O11" s="79"/>
      <c r="P11" s="79" t="s">
        <v>26</v>
      </c>
      <c r="Q11" s="79"/>
      <c r="R11" s="79"/>
    </row>
    <row r="12" spans="1:18" ht="17.399999999999999" customHeight="1" thickBot="1" x14ac:dyDescent="0.35">
      <c r="A12" s="75"/>
      <c r="B12" s="76"/>
      <c r="C12" s="13">
        <v>67.91</v>
      </c>
      <c r="D12" s="17">
        <v>55.28</v>
      </c>
      <c r="E12" s="17">
        <v>46.83</v>
      </c>
      <c r="F12" s="4">
        <v>50.08</v>
      </c>
      <c r="G12" s="17">
        <v>46.32</v>
      </c>
      <c r="H12" s="17">
        <v>38.58</v>
      </c>
      <c r="I12" s="13">
        <v>51.9</v>
      </c>
      <c r="J12" s="13">
        <v>44.35</v>
      </c>
      <c r="K12" s="4">
        <v>52.17</v>
      </c>
      <c r="L12" s="47">
        <v>42.72</v>
      </c>
    </row>
    <row r="13" spans="1:18" ht="16.8" customHeight="1" x14ac:dyDescent="0.3">
      <c r="A13" s="73">
        <f>Punkter!$C$3</f>
        <v>2</v>
      </c>
      <c r="B13" s="74"/>
      <c r="C13" s="12">
        <v>60.88</v>
      </c>
      <c r="D13" s="15">
        <v>64.099999999999994</v>
      </c>
      <c r="E13" s="15">
        <v>61.62</v>
      </c>
      <c r="F13" s="9">
        <v>51.69</v>
      </c>
      <c r="G13" s="15">
        <v>53.71</v>
      </c>
      <c r="H13" s="15">
        <v>47.8</v>
      </c>
      <c r="I13" s="1">
        <v>51.71</v>
      </c>
      <c r="J13" s="12">
        <v>65.760000000000005</v>
      </c>
      <c r="K13" s="9">
        <v>53.3</v>
      </c>
      <c r="L13" s="40">
        <v>48.26</v>
      </c>
    </row>
    <row r="14" spans="1:18" ht="16.8" customHeight="1" x14ac:dyDescent="0.3">
      <c r="A14" s="75"/>
      <c r="B14" s="76"/>
      <c r="C14" s="12">
        <v>60.04</v>
      </c>
      <c r="D14" s="15">
        <v>65.05</v>
      </c>
      <c r="E14" s="15">
        <v>61.38</v>
      </c>
      <c r="F14" s="9">
        <v>51.62</v>
      </c>
      <c r="G14" s="15">
        <v>53.68</v>
      </c>
      <c r="H14" s="15">
        <v>47.54</v>
      </c>
      <c r="I14" s="1">
        <v>51.41</v>
      </c>
      <c r="J14" s="12">
        <v>66.069999999999993</v>
      </c>
      <c r="K14" s="9">
        <v>53.64</v>
      </c>
      <c r="L14" s="9">
        <v>48.39</v>
      </c>
    </row>
    <row r="15" spans="1:18" ht="16.8" customHeight="1" x14ac:dyDescent="0.3">
      <c r="A15" s="75"/>
      <c r="B15" s="76"/>
      <c r="C15" s="12">
        <v>60.06</v>
      </c>
      <c r="D15" s="15">
        <v>64.989999999999995</v>
      </c>
      <c r="E15" s="15">
        <v>61.13</v>
      </c>
      <c r="F15" s="9">
        <v>51.68</v>
      </c>
      <c r="G15" s="15">
        <v>53.38</v>
      </c>
      <c r="H15" s="15">
        <v>47.95</v>
      </c>
      <c r="I15" s="1">
        <v>52.35</v>
      </c>
      <c r="J15" s="12">
        <v>65.5</v>
      </c>
      <c r="K15" s="9">
        <v>53.18</v>
      </c>
      <c r="L15" s="9">
        <v>48.22</v>
      </c>
    </row>
    <row r="16" spans="1:18" ht="16.8" customHeight="1" x14ac:dyDescent="0.3">
      <c r="A16" s="75"/>
      <c r="B16" s="76"/>
      <c r="C16" s="12">
        <v>60.17</v>
      </c>
      <c r="D16" s="15">
        <v>64.95</v>
      </c>
      <c r="E16" s="15">
        <v>61.1</v>
      </c>
      <c r="F16" s="9">
        <v>51.64</v>
      </c>
      <c r="G16" s="15">
        <v>53.11</v>
      </c>
      <c r="H16" s="15">
        <v>47.94</v>
      </c>
      <c r="I16" s="1">
        <v>51.44</v>
      </c>
      <c r="J16" s="12">
        <v>65.13</v>
      </c>
      <c r="K16" s="9">
        <v>53.23</v>
      </c>
      <c r="L16" s="9">
        <v>48.09</v>
      </c>
    </row>
    <row r="17" spans="1:14" ht="16.8" customHeight="1" x14ac:dyDescent="0.3">
      <c r="A17" s="75"/>
      <c r="B17" s="76"/>
      <c r="C17" s="12">
        <v>60.08</v>
      </c>
      <c r="D17" s="15">
        <v>64.97</v>
      </c>
      <c r="E17" s="15">
        <v>61.24</v>
      </c>
      <c r="F17" s="9">
        <v>51.58</v>
      </c>
      <c r="G17" s="15">
        <v>53.22</v>
      </c>
      <c r="H17" s="15">
        <v>47.97</v>
      </c>
      <c r="I17" s="1">
        <v>51.39</v>
      </c>
      <c r="J17" s="12">
        <v>65.62</v>
      </c>
      <c r="K17" s="9">
        <v>53.39</v>
      </c>
      <c r="L17" s="9">
        <v>48.03</v>
      </c>
    </row>
    <row r="18" spans="1:14" ht="16.8" customHeight="1" x14ac:dyDescent="0.3">
      <c r="A18" s="75"/>
      <c r="B18" s="76"/>
      <c r="C18" s="12">
        <v>60.09</v>
      </c>
      <c r="D18" s="15">
        <v>64.709999999999994</v>
      </c>
      <c r="E18" s="15">
        <v>61.5</v>
      </c>
      <c r="F18" s="9">
        <v>52.53</v>
      </c>
      <c r="G18" s="15">
        <v>53.33</v>
      </c>
      <c r="H18" s="15">
        <v>47.78</v>
      </c>
      <c r="I18" s="1">
        <v>52.02</v>
      </c>
      <c r="J18" s="12">
        <v>65.12</v>
      </c>
      <c r="K18" s="9">
        <v>53.3</v>
      </c>
      <c r="L18" s="9">
        <v>48.22</v>
      </c>
    </row>
    <row r="19" spans="1:14" ht="16.8" customHeight="1" x14ac:dyDescent="0.3">
      <c r="A19" s="75"/>
      <c r="B19" s="76"/>
      <c r="C19" s="12">
        <v>60.21</v>
      </c>
      <c r="D19" s="15">
        <v>64.319999999999993</v>
      </c>
      <c r="E19" s="15">
        <v>60.96</v>
      </c>
      <c r="F19" s="9">
        <v>51.53</v>
      </c>
      <c r="G19" s="15">
        <v>53.26</v>
      </c>
      <c r="H19" s="15">
        <v>47.71</v>
      </c>
      <c r="I19" s="1">
        <v>51.56</v>
      </c>
      <c r="J19" s="12">
        <v>65.25</v>
      </c>
      <c r="K19" s="9">
        <v>53.29</v>
      </c>
      <c r="L19" s="9">
        <v>48.44</v>
      </c>
    </row>
    <row r="20" spans="1:14" ht="16.8" customHeight="1" x14ac:dyDescent="0.3">
      <c r="A20" s="75"/>
      <c r="B20" s="76"/>
      <c r="C20" s="12">
        <v>60.21</v>
      </c>
      <c r="D20" s="15">
        <v>64.61</v>
      </c>
      <c r="E20" s="15">
        <v>61.02</v>
      </c>
      <c r="F20" s="9">
        <v>51.57</v>
      </c>
      <c r="G20" s="15">
        <v>53.25</v>
      </c>
      <c r="H20" s="15">
        <v>47.93</v>
      </c>
      <c r="I20" s="1">
        <v>51.43</v>
      </c>
      <c r="J20" s="12">
        <v>65.25</v>
      </c>
      <c r="K20" s="9">
        <v>53.24</v>
      </c>
      <c r="L20" s="9">
        <v>48.27</v>
      </c>
    </row>
    <row r="21" spans="1:14" ht="16.8" customHeight="1" x14ac:dyDescent="0.3">
      <c r="A21" s="75"/>
      <c r="B21" s="76"/>
      <c r="C21" s="12">
        <v>60.22</v>
      </c>
      <c r="D21" s="15">
        <v>64.650000000000006</v>
      </c>
      <c r="E21" s="15">
        <v>60.89</v>
      </c>
      <c r="F21" s="9">
        <v>51.7</v>
      </c>
      <c r="G21" s="15">
        <v>53.26</v>
      </c>
      <c r="H21" s="15">
        <v>47.72</v>
      </c>
      <c r="I21" s="1">
        <v>51.36</v>
      </c>
      <c r="J21" s="12">
        <v>65.8</v>
      </c>
      <c r="K21" s="9">
        <v>53.35</v>
      </c>
      <c r="L21" s="9">
        <v>48.23</v>
      </c>
    </row>
    <row r="22" spans="1:14" ht="16.8" customHeight="1" thickBot="1" x14ac:dyDescent="0.35">
      <c r="A22" s="75"/>
      <c r="B22" s="76"/>
      <c r="C22" s="12">
        <v>60.43</v>
      </c>
      <c r="D22" s="15">
        <v>64.540000000000006</v>
      </c>
      <c r="E22" s="15">
        <v>60.84</v>
      </c>
      <c r="F22" s="9">
        <v>51.6</v>
      </c>
      <c r="G22" s="15">
        <v>53.35</v>
      </c>
      <c r="H22" s="15">
        <v>47.69</v>
      </c>
      <c r="I22" s="1">
        <v>51.36</v>
      </c>
      <c r="J22" s="12">
        <v>65.61</v>
      </c>
      <c r="K22" s="9">
        <v>53.16</v>
      </c>
      <c r="L22" s="4">
        <v>48.36</v>
      </c>
    </row>
    <row r="23" spans="1:14" ht="16.8" customHeight="1" x14ac:dyDescent="0.3">
      <c r="A23" s="73">
        <f>Punkter!$C$4</f>
        <v>4</v>
      </c>
      <c r="B23" s="74"/>
      <c r="C23" s="11">
        <v>63.54</v>
      </c>
      <c r="D23" s="14">
        <v>66.290000000000006</v>
      </c>
      <c r="E23" s="14">
        <v>67.010000000000005</v>
      </c>
      <c r="F23" s="40">
        <v>55.13</v>
      </c>
      <c r="G23" s="14">
        <v>78.260000000000005</v>
      </c>
      <c r="H23" s="14">
        <v>59.87</v>
      </c>
      <c r="I23" s="39">
        <v>56.34</v>
      </c>
      <c r="J23" s="11">
        <v>48.13</v>
      </c>
      <c r="K23" s="40">
        <v>57.44</v>
      </c>
      <c r="L23" s="9">
        <v>53.08</v>
      </c>
    </row>
    <row r="24" spans="1:14" ht="16.8" customHeight="1" x14ac:dyDescent="0.3">
      <c r="A24" s="75"/>
      <c r="B24" s="76"/>
      <c r="C24" s="12">
        <v>63.38</v>
      </c>
      <c r="D24" s="15">
        <v>65.650000000000006</v>
      </c>
      <c r="E24" s="15">
        <v>67.11</v>
      </c>
      <c r="F24" s="9">
        <v>55.12</v>
      </c>
      <c r="G24" s="15">
        <v>77.55</v>
      </c>
      <c r="H24" s="15">
        <v>60.07</v>
      </c>
      <c r="I24" s="1">
        <v>56.6</v>
      </c>
      <c r="J24" s="12">
        <v>48.13</v>
      </c>
      <c r="K24" s="9">
        <v>57.9</v>
      </c>
      <c r="L24" s="9">
        <v>53.26</v>
      </c>
    </row>
    <row r="25" spans="1:14" ht="16.8" customHeight="1" x14ac:dyDescent="0.3">
      <c r="A25" s="75"/>
      <c r="B25" s="76"/>
      <c r="C25" s="12">
        <v>63.27</v>
      </c>
      <c r="D25" s="15">
        <v>66.06</v>
      </c>
      <c r="E25" s="15">
        <v>67.150000000000006</v>
      </c>
      <c r="F25" s="9">
        <v>54.85</v>
      </c>
      <c r="G25" s="15">
        <v>77.040000000000006</v>
      </c>
      <c r="H25" s="15">
        <v>59.5</v>
      </c>
      <c r="I25" s="1">
        <v>56.34</v>
      </c>
      <c r="J25" s="12">
        <v>48.2</v>
      </c>
      <c r="K25" s="9">
        <v>57.99</v>
      </c>
      <c r="L25" s="9">
        <v>53.05</v>
      </c>
    </row>
    <row r="26" spans="1:14" ht="16.8" customHeight="1" x14ac:dyDescent="0.3">
      <c r="A26" s="75"/>
      <c r="B26" s="76"/>
      <c r="C26" s="12">
        <v>63.48</v>
      </c>
      <c r="D26" s="15">
        <v>65.72</v>
      </c>
      <c r="E26" s="15">
        <v>66.599999999999994</v>
      </c>
      <c r="F26" s="9">
        <v>54.94</v>
      </c>
      <c r="G26" s="15">
        <v>78.17</v>
      </c>
      <c r="H26" s="15">
        <v>60.24</v>
      </c>
      <c r="I26" s="1">
        <v>56.6</v>
      </c>
      <c r="J26" s="12">
        <v>48.9</v>
      </c>
      <c r="K26" s="9">
        <v>57.86</v>
      </c>
      <c r="L26" s="9">
        <v>53.14</v>
      </c>
    </row>
    <row r="27" spans="1:14" ht="16.8" customHeight="1" x14ac:dyDescent="0.3">
      <c r="A27" s="75"/>
      <c r="B27" s="76"/>
      <c r="C27" s="12">
        <v>63.49</v>
      </c>
      <c r="D27" s="15">
        <v>65.819999999999993</v>
      </c>
      <c r="E27" s="15">
        <v>66.989999999999995</v>
      </c>
      <c r="F27" s="9">
        <v>54.84</v>
      </c>
      <c r="G27" s="15">
        <v>77.53</v>
      </c>
      <c r="H27" s="15">
        <v>60.18</v>
      </c>
      <c r="I27" s="1">
        <v>57.4</v>
      </c>
      <c r="J27" s="12">
        <v>48.54</v>
      </c>
      <c r="K27" s="9">
        <v>57.91</v>
      </c>
      <c r="L27" s="9">
        <v>53.17</v>
      </c>
      <c r="N27" s="2">
        <f>COUNT(C3:L623)</f>
        <v>600</v>
      </c>
    </row>
    <row r="28" spans="1:14" ht="16.8" customHeight="1" x14ac:dyDescent="0.3">
      <c r="A28" s="75"/>
      <c r="B28" s="76"/>
      <c r="C28" s="12">
        <v>63.61</v>
      </c>
      <c r="D28" s="15">
        <v>65.709999999999994</v>
      </c>
      <c r="E28" s="15">
        <v>66.98</v>
      </c>
      <c r="F28" s="9">
        <v>54.79</v>
      </c>
      <c r="G28" s="15">
        <v>78.06</v>
      </c>
      <c r="H28" s="15">
        <v>60.12</v>
      </c>
      <c r="I28" s="1">
        <v>56.91</v>
      </c>
      <c r="J28" s="12">
        <v>48.02</v>
      </c>
      <c r="K28" s="9">
        <v>56.96</v>
      </c>
      <c r="L28" s="9">
        <v>53.25</v>
      </c>
    </row>
    <row r="29" spans="1:14" ht="16.8" customHeight="1" x14ac:dyDescent="0.3">
      <c r="A29" s="75"/>
      <c r="B29" s="76"/>
      <c r="C29" s="12">
        <v>63.59</v>
      </c>
      <c r="D29" s="15">
        <v>65.56</v>
      </c>
      <c r="E29" s="15">
        <v>66.900000000000006</v>
      </c>
      <c r="F29" s="9">
        <v>54.69</v>
      </c>
      <c r="G29" s="15">
        <v>78.17</v>
      </c>
      <c r="H29" s="15">
        <v>60.79</v>
      </c>
      <c r="I29" s="1">
        <v>56.59</v>
      </c>
      <c r="J29" s="12">
        <v>48.79</v>
      </c>
      <c r="K29" s="9">
        <v>58.01</v>
      </c>
      <c r="L29" s="9">
        <v>53.17</v>
      </c>
    </row>
    <row r="30" spans="1:14" ht="16.8" customHeight="1" x14ac:dyDescent="0.3">
      <c r="A30" s="75"/>
      <c r="B30" s="76"/>
      <c r="C30" s="12">
        <v>63.6</v>
      </c>
      <c r="D30" s="15">
        <v>66.03</v>
      </c>
      <c r="E30" s="15">
        <v>66.92</v>
      </c>
      <c r="F30" s="9">
        <v>54.68</v>
      </c>
      <c r="G30" s="15">
        <v>77.510000000000005</v>
      </c>
      <c r="H30" s="15">
        <v>60.1</v>
      </c>
      <c r="I30" s="1">
        <v>56.8</v>
      </c>
      <c r="J30" s="12">
        <v>48</v>
      </c>
      <c r="K30" s="9">
        <v>58.15</v>
      </c>
      <c r="L30" s="9">
        <v>53.12</v>
      </c>
    </row>
    <row r="31" spans="1:14" ht="16.8" customHeight="1" x14ac:dyDescent="0.3">
      <c r="A31" s="75"/>
      <c r="B31" s="76"/>
      <c r="C31" s="12">
        <v>63.5</v>
      </c>
      <c r="D31" s="15">
        <v>66.02</v>
      </c>
      <c r="E31" s="15">
        <v>66.66</v>
      </c>
      <c r="F31" s="9">
        <v>54.97</v>
      </c>
      <c r="G31" s="15">
        <v>77.3</v>
      </c>
      <c r="H31" s="15">
        <v>59.74</v>
      </c>
      <c r="I31" s="1">
        <v>57.13</v>
      </c>
      <c r="J31" s="12">
        <v>48.48</v>
      </c>
      <c r="K31" s="9">
        <v>58.07</v>
      </c>
      <c r="L31" s="9">
        <v>53.27</v>
      </c>
    </row>
    <row r="32" spans="1:14" ht="16.8" customHeight="1" thickBot="1" x14ac:dyDescent="0.35">
      <c r="A32" s="75"/>
      <c r="B32" s="76"/>
      <c r="C32" s="13">
        <v>63.54</v>
      </c>
      <c r="D32" s="17">
        <v>66.37</v>
      </c>
      <c r="E32" s="17">
        <v>66.739999999999995</v>
      </c>
      <c r="F32" s="4">
        <v>54.74</v>
      </c>
      <c r="G32" s="17">
        <v>78.33</v>
      </c>
      <c r="H32" s="17">
        <v>60.2</v>
      </c>
      <c r="I32" s="7">
        <v>57.14</v>
      </c>
      <c r="J32" s="13">
        <v>48.97</v>
      </c>
      <c r="K32" s="4">
        <v>58.16</v>
      </c>
      <c r="L32" s="9">
        <v>53.19</v>
      </c>
    </row>
    <row r="33" spans="1:12" ht="16.8" customHeight="1" x14ac:dyDescent="0.3">
      <c r="A33" s="73">
        <f>Punkter!$C$5</f>
        <v>8</v>
      </c>
      <c r="B33" s="74"/>
      <c r="C33" s="12">
        <v>63.3</v>
      </c>
      <c r="D33" s="15">
        <v>87.26</v>
      </c>
      <c r="E33" s="15">
        <v>73.290000000000006</v>
      </c>
      <c r="F33" s="9">
        <v>71.05</v>
      </c>
      <c r="G33" s="15">
        <v>73.52</v>
      </c>
      <c r="H33" s="15">
        <v>68.11</v>
      </c>
      <c r="I33" s="1">
        <v>56.5</v>
      </c>
      <c r="J33" s="12">
        <v>58.91</v>
      </c>
      <c r="K33" s="9">
        <v>55.89</v>
      </c>
      <c r="L33" s="40">
        <v>59.34</v>
      </c>
    </row>
    <row r="34" spans="1:12" ht="16.8" customHeight="1" x14ac:dyDescent="0.3">
      <c r="A34" s="75"/>
      <c r="B34" s="76"/>
      <c r="C34" s="12">
        <v>62.61</v>
      </c>
      <c r="D34" s="15">
        <v>87.1</v>
      </c>
      <c r="E34" s="15">
        <v>72.709999999999994</v>
      </c>
      <c r="F34" s="9">
        <v>70.16</v>
      </c>
      <c r="G34" s="15">
        <v>73.91</v>
      </c>
      <c r="H34" s="15">
        <v>68.239999999999995</v>
      </c>
      <c r="I34" s="1">
        <v>56.52</v>
      </c>
      <c r="J34" s="12">
        <v>58.73</v>
      </c>
      <c r="K34" s="9">
        <v>55.74</v>
      </c>
      <c r="L34" s="9">
        <v>59.05</v>
      </c>
    </row>
    <row r="35" spans="1:12" ht="16.8" customHeight="1" x14ac:dyDescent="0.3">
      <c r="A35" s="75"/>
      <c r="B35" s="76"/>
      <c r="C35" s="12">
        <v>62</v>
      </c>
      <c r="D35" s="15">
        <v>87.86</v>
      </c>
      <c r="E35" s="15">
        <v>73.02</v>
      </c>
      <c r="F35" s="9">
        <v>70.66</v>
      </c>
      <c r="G35" s="15">
        <v>73.849999999999994</v>
      </c>
      <c r="H35" s="15">
        <v>68.489999999999995</v>
      </c>
      <c r="I35" s="1">
        <v>56.66</v>
      </c>
      <c r="J35" s="12">
        <v>58.53</v>
      </c>
      <c r="K35" s="9">
        <v>55.81</v>
      </c>
      <c r="L35" s="9">
        <v>59.2</v>
      </c>
    </row>
    <row r="36" spans="1:12" ht="16.8" customHeight="1" x14ac:dyDescent="0.3">
      <c r="A36" s="75"/>
      <c r="B36" s="76"/>
      <c r="C36" s="12">
        <v>62.92</v>
      </c>
      <c r="D36" s="15">
        <v>87.46</v>
      </c>
      <c r="E36" s="15">
        <v>72.8</v>
      </c>
      <c r="F36" s="9">
        <v>70.760000000000005</v>
      </c>
      <c r="G36" s="15">
        <v>74.12</v>
      </c>
      <c r="H36" s="15">
        <v>68.22</v>
      </c>
      <c r="I36" s="1">
        <v>56.16</v>
      </c>
      <c r="J36" s="12">
        <v>59.55</v>
      </c>
      <c r="K36" s="9">
        <v>55.92</v>
      </c>
      <c r="L36" s="9">
        <v>59.49</v>
      </c>
    </row>
    <row r="37" spans="1:12" ht="16.8" customHeight="1" x14ac:dyDescent="0.3">
      <c r="A37" s="75"/>
      <c r="B37" s="76"/>
      <c r="C37" s="12">
        <v>62.32</v>
      </c>
      <c r="D37" s="15">
        <v>86.33</v>
      </c>
      <c r="E37" s="15">
        <v>73.099999999999994</v>
      </c>
      <c r="F37" s="9">
        <v>70.33</v>
      </c>
      <c r="G37" s="15">
        <v>74.19</v>
      </c>
      <c r="H37" s="15">
        <v>68.22</v>
      </c>
      <c r="I37" s="1">
        <v>56.27</v>
      </c>
      <c r="J37" s="12">
        <v>58.79</v>
      </c>
      <c r="K37" s="9">
        <v>55.78</v>
      </c>
      <c r="L37" s="9">
        <v>59.59</v>
      </c>
    </row>
    <row r="38" spans="1:12" ht="16.8" customHeight="1" x14ac:dyDescent="0.3">
      <c r="A38" s="75"/>
      <c r="B38" s="76"/>
      <c r="C38" s="12">
        <v>62</v>
      </c>
      <c r="D38" s="15">
        <v>87.43</v>
      </c>
      <c r="E38" s="15">
        <v>73.83</v>
      </c>
      <c r="F38" s="9">
        <v>70.94</v>
      </c>
      <c r="G38" s="15">
        <v>73.84</v>
      </c>
      <c r="H38" s="15">
        <v>68.78</v>
      </c>
      <c r="I38" s="1">
        <v>56.34</v>
      </c>
      <c r="J38" s="12">
        <v>58.21</v>
      </c>
      <c r="K38" s="9">
        <v>56.02</v>
      </c>
      <c r="L38" s="9">
        <v>59.57</v>
      </c>
    </row>
    <row r="39" spans="1:12" ht="16.8" customHeight="1" x14ac:dyDescent="0.3">
      <c r="A39" s="75"/>
      <c r="B39" s="76"/>
      <c r="C39" s="12">
        <v>62.17</v>
      </c>
      <c r="D39" s="15">
        <v>86.63</v>
      </c>
      <c r="E39" s="15">
        <v>73.17</v>
      </c>
      <c r="F39" s="9">
        <v>70.5</v>
      </c>
      <c r="G39" s="15">
        <v>74.27</v>
      </c>
      <c r="H39" s="15">
        <v>68.709999999999994</v>
      </c>
      <c r="I39" s="1">
        <v>56.68</v>
      </c>
      <c r="J39" s="12">
        <v>58.76</v>
      </c>
      <c r="K39" s="9">
        <v>55.65</v>
      </c>
      <c r="L39" s="9">
        <v>59.27</v>
      </c>
    </row>
    <row r="40" spans="1:12" ht="16.8" customHeight="1" x14ac:dyDescent="0.3">
      <c r="A40" s="75"/>
      <c r="B40" s="76"/>
      <c r="C40" s="12">
        <v>62</v>
      </c>
      <c r="D40" s="15">
        <v>87.06</v>
      </c>
      <c r="E40" s="15">
        <v>73.2</v>
      </c>
      <c r="F40" s="9">
        <v>71.209999999999994</v>
      </c>
      <c r="G40" s="15">
        <v>74.099999999999994</v>
      </c>
      <c r="H40" s="15">
        <v>69.069999999999993</v>
      </c>
      <c r="I40" s="1">
        <v>56.86</v>
      </c>
      <c r="J40" s="12">
        <v>58.6</v>
      </c>
      <c r="K40" s="9">
        <v>55.78</v>
      </c>
      <c r="L40" s="9">
        <v>59.58</v>
      </c>
    </row>
    <row r="41" spans="1:12" ht="16.8" customHeight="1" x14ac:dyDescent="0.3">
      <c r="A41" s="75"/>
      <c r="B41" s="76"/>
      <c r="C41" s="12">
        <v>62.9</v>
      </c>
      <c r="D41" s="15">
        <v>86.12</v>
      </c>
      <c r="E41" s="15">
        <v>73.67</v>
      </c>
      <c r="F41" s="9">
        <v>70.900000000000006</v>
      </c>
      <c r="G41" s="15">
        <v>74.23</v>
      </c>
      <c r="H41" s="15">
        <v>69.150000000000006</v>
      </c>
      <c r="I41" s="1">
        <v>57.42</v>
      </c>
      <c r="J41" s="12">
        <v>59.12</v>
      </c>
      <c r="K41" s="9">
        <v>55.63</v>
      </c>
      <c r="L41" s="9">
        <v>59.39</v>
      </c>
    </row>
    <row r="42" spans="1:12" ht="16.8" customHeight="1" thickBot="1" x14ac:dyDescent="0.35">
      <c r="A42" s="75"/>
      <c r="B42" s="76"/>
      <c r="C42" s="12">
        <v>62.42</v>
      </c>
      <c r="D42" s="15">
        <v>86.83</v>
      </c>
      <c r="E42" s="15">
        <v>73.63</v>
      </c>
      <c r="F42" s="9">
        <v>71.680000000000007</v>
      </c>
      <c r="G42" s="15">
        <v>73.989999999999995</v>
      </c>
      <c r="H42" s="15">
        <v>68.680000000000007</v>
      </c>
      <c r="I42" s="1">
        <v>56.29</v>
      </c>
      <c r="J42" s="12">
        <v>58.84</v>
      </c>
      <c r="K42" s="9">
        <v>55.63</v>
      </c>
      <c r="L42" s="4">
        <v>59.25</v>
      </c>
    </row>
    <row r="43" spans="1:12" ht="16.8" customHeight="1" x14ac:dyDescent="0.3">
      <c r="A43" s="73">
        <f>Punkter!$C$6</f>
        <v>15</v>
      </c>
      <c r="B43" s="74"/>
      <c r="C43" s="11">
        <v>65.599999999999994</v>
      </c>
      <c r="D43" s="14">
        <v>79.75</v>
      </c>
      <c r="E43" s="14">
        <v>68.010000000000005</v>
      </c>
      <c r="F43" s="40">
        <v>84.46</v>
      </c>
      <c r="G43" s="14">
        <v>69.63</v>
      </c>
      <c r="H43" s="14">
        <v>70.650000000000006</v>
      </c>
      <c r="I43" s="39">
        <v>69.680000000000007</v>
      </c>
      <c r="J43" s="11">
        <v>76.48</v>
      </c>
      <c r="K43" s="40">
        <v>61.64</v>
      </c>
      <c r="L43" s="40">
        <v>60.15</v>
      </c>
    </row>
    <row r="44" spans="1:12" ht="16.8" customHeight="1" x14ac:dyDescent="0.3">
      <c r="A44" s="75"/>
      <c r="B44" s="76"/>
      <c r="C44" s="12">
        <v>66</v>
      </c>
      <c r="D44" s="15">
        <v>80.150000000000006</v>
      </c>
      <c r="E44" s="15">
        <v>68.540000000000006</v>
      </c>
      <c r="F44" s="9">
        <v>84.74</v>
      </c>
      <c r="G44" s="15">
        <v>70.77</v>
      </c>
      <c r="H44" s="15">
        <v>70.95</v>
      </c>
      <c r="I44" s="1">
        <v>70.209999999999994</v>
      </c>
      <c r="J44" s="12">
        <v>76.16</v>
      </c>
      <c r="K44" s="9">
        <v>61.9</v>
      </c>
      <c r="L44" s="9">
        <v>60.45</v>
      </c>
    </row>
    <row r="45" spans="1:12" ht="16.8" customHeight="1" x14ac:dyDescent="0.3">
      <c r="A45" s="75"/>
      <c r="B45" s="76"/>
      <c r="C45" s="12">
        <v>65.58</v>
      </c>
      <c r="D45" s="15">
        <v>80.319999999999993</v>
      </c>
      <c r="E45" s="15">
        <v>68.44</v>
      </c>
      <c r="F45" s="9">
        <v>84.13</v>
      </c>
      <c r="G45" s="15">
        <v>69.900000000000006</v>
      </c>
      <c r="H45" s="15">
        <v>71.06</v>
      </c>
      <c r="I45" s="1">
        <v>69.42</v>
      </c>
      <c r="J45" s="12">
        <v>76.19</v>
      </c>
      <c r="K45" s="9">
        <v>62.03</v>
      </c>
      <c r="L45" s="9">
        <v>60.06</v>
      </c>
    </row>
    <row r="46" spans="1:12" ht="16.8" customHeight="1" x14ac:dyDescent="0.3">
      <c r="A46" s="75"/>
      <c r="B46" s="76"/>
      <c r="C46" s="12">
        <v>66.73</v>
      </c>
      <c r="D46" s="15">
        <v>79.92</v>
      </c>
      <c r="E46" s="15">
        <v>68.599999999999994</v>
      </c>
      <c r="F46" s="9">
        <v>83.96</v>
      </c>
      <c r="G46" s="15">
        <v>69.91</v>
      </c>
      <c r="H46" s="15">
        <v>70.86</v>
      </c>
      <c r="I46" s="1">
        <v>68.05</v>
      </c>
      <c r="J46" s="12">
        <v>76.53</v>
      </c>
      <c r="K46" s="9">
        <v>62.01</v>
      </c>
      <c r="L46" s="9">
        <v>60.29</v>
      </c>
    </row>
    <row r="47" spans="1:12" ht="16.8" customHeight="1" x14ac:dyDescent="0.3">
      <c r="A47" s="75"/>
      <c r="B47" s="76"/>
      <c r="C47" s="12">
        <v>65.45</v>
      </c>
      <c r="D47" s="15">
        <v>80.13</v>
      </c>
      <c r="E47" s="15">
        <v>68.72</v>
      </c>
      <c r="F47" s="9">
        <v>83.77</v>
      </c>
      <c r="G47" s="15">
        <v>69.83</v>
      </c>
      <c r="H47" s="15">
        <v>70.709999999999994</v>
      </c>
      <c r="I47" s="1">
        <v>68.319999999999993</v>
      </c>
      <c r="J47" s="12">
        <v>76.16</v>
      </c>
      <c r="K47" s="9">
        <v>61.94</v>
      </c>
      <c r="L47" s="9">
        <v>60.32</v>
      </c>
    </row>
    <row r="48" spans="1:12" ht="16.8" customHeight="1" x14ac:dyDescent="0.3">
      <c r="A48" s="75"/>
      <c r="B48" s="76"/>
      <c r="C48" s="12">
        <v>65.069999999999993</v>
      </c>
      <c r="D48" s="15">
        <v>79.16</v>
      </c>
      <c r="E48" s="15">
        <v>68.34</v>
      </c>
      <c r="F48" s="9">
        <v>83.57</v>
      </c>
      <c r="G48" s="15">
        <v>69.739999999999995</v>
      </c>
      <c r="H48" s="15">
        <v>70.959999999999994</v>
      </c>
      <c r="I48" s="1">
        <v>68.48</v>
      </c>
      <c r="J48" s="12">
        <v>76.59</v>
      </c>
      <c r="K48" s="9">
        <v>61.77</v>
      </c>
      <c r="L48" s="9">
        <v>60.39</v>
      </c>
    </row>
    <row r="49" spans="1:12" ht="16.8" customHeight="1" x14ac:dyDescent="0.3">
      <c r="A49" s="75"/>
      <c r="B49" s="76"/>
      <c r="C49" s="12">
        <v>65.91</v>
      </c>
      <c r="D49" s="15">
        <v>80.55</v>
      </c>
      <c r="E49" s="15">
        <v>68.099999999999994</v>
      </c>
      <c r="F49" s="9">
        <v>84.18</v>
      </c>
      <c r="G49" s="15">
        <v>70.11</v>
      </c>
      <c r="H49" s="15">
        <v>71.010000000000005</v>
      </c>
      <c r="I49" s="1">
        <v>68.42</v>
      </c>
      <c r="J49" s="12">
        <v>76.38</v>
      </c>
      <c r="K49" s="9">
        <v>62.36</v>
      </c>
      <c r="L49" s="9">
        <v>59.6</v>
      </c>
    </row>
    <row r="50" spans="1:12" ht="16.8" customHeight="1" x14ac:dyDescent="0.3">
      <c r="A50" s="75"/>
      <c r="B50" s="76"/>
      <c r="C50" s="12">
        <v>65.069999999999993</v>
      </c>
      <c r="D50" s="15">
        <v>80.010000000000005</v>
      </c>
      <c r="E50" s="15">
        <v>68.03</v>
      </c>
      <c r="F50" s="9">
        <v>84.08</v>
      </c>
      <c r="G50" s="15">
        <v>70.2</v>
      </c>
      <c r="H50" s="15">
        <v>71.819999999999993</v>
      </c>
      <c r="I50" s="1">
        <v>68.55</v>
      </c>
      <c r="J50" s="12">
        <v>76.67</v>
      </c>
      <c r="K50" s="9">
        <v>62.11</v>
      </c>
      <c r="L50" s="9">
        <v>60.1</v>
      </c>
    </row>
    <row r="51" spans="1:12" ht="16.8" customHeight="1" x14ac:dyDescent="0.3">
      <c r="A51" s="75"/>
      <c r="B51" s="76"/>
      <c r="C51" s="12">
        <v>65.02</v>
      </c>
      <c r="D51" s="15">
        <v>79.56</v>
      </c>
      <c r="E51" s="15">
        <v>68.3</v>
      </c>
      <c r="F51" s="9">
        <v>83.73</v>
      </c>
      <c r="G51" s="15">
        <v>69.63</v>
      </c>
      <c r="H51" s="15">
        <v>71.12</v>
      </c>
      <c r="I51" s="1">
        <v>68.489999999999995</v>
      </c>
      <c r="J51" s="12">
        <v>76.62</v>
      </c>
      <c r="K51" s="9">
        <v>61.63</v>
      </c>
      <c r="L51" s="9">
        <v>60.5</v>
      </c>
    </row>
    <row r="52" spans="1:12" ht="16.8" customHeight="1" thickBot="1" x14ac:dyDescent="0.35">
      <c r="A52" s="75"/>
      <c r="B52" s="76"/>
      <c r="C52" s="13">
        <v>65.040000000000006</v>
      </c>
      <c r="D52" s="17">
        <v>79.510000000000005</v>
      </c>
      <c r="E52" s="17">
        <v>68.489999999999995</v>
      </c>
      <c r="F52" s="4">
        <v>83.2</v>
      </c>
      <c r="G52" s="17">
        <v>70.53</v>
      </c>
      <c r="H52" s="17">
        <v>71.180000000000007</v>
      </c>
      <c r="I52" s="7">
        <v>68.36</v>
      </c>
      <c r="J52" s="13">
        <v>76.790000000000006</v>
      </c>
      <c r="K52" s="4">
        <v>61.47</v>
      </c>
      <c r="L52" s="4">
        <v>60.36</v>
      </c>
    </row>
    <row r="53" spans="1:12" ht="16.8" customHeight="1" x14ac:dyDescent="0.3">
      <c r="A53" s="73">
        <f>Punkter!$C$7</f>
        <v>30</v>
      </c>
      <c r="B53" s="74"/>
      <c r="C53" s="12">
        <v>76.92</v>
      </c>
      <c r="D53" s="15">
        <v>81.02</v>
      </c>
      <c r="E53" s="15">
        <v>76.47</v>
      </c>
      <c r="F53" s="9">
        <v>72.56</v>
      </c>
      <c r="G53" s="15">
        <v>87.76</v>
      </c>
      <c r="H53" s="15">
        <v>72.39</v>
      </c>
      <c r="I53" s="1">
        <v>68.66</v>
      </c>
      <c r="J53" s="12">
        <v>78.36</v>
      </c>
      <c r="K53" s="9">
        <v>71.95</v>
      </c>
      <c r="L53" s="9">
        <v>66.28</v>
      </c>
    </row>
    <row r="54" spans="1:12" ht="16.8" customHeight="1" x14ac:dyDescent="0.3">
      <c r="A54" s="75"/>
      <c r="B54" s="76"/>
      <c r="C54" s="12">
        <v>76.25</v>
      </c>
      <c r="D54" s="15">
        <v>80.47</v>
      </c>
      <c r="E54" s="15">
        <v>76.48</v>
      </c>
      <c r="F54" s="9">
        <v>72.86</v>
      </c>
      <c r="G54" s="15">
        <v>87.72</v>
      </c>
      <c r="H54" s="15">
        <v>72.010000000000005</v>
      </c>
      <c r="I54" s="1">
        <v>68.180000000000007</v>
      </c>
      <c r="J54" s="12">
        <v>78.81</v>
      </c>
      <c r="K54" s="9">
        <v>71.36</v>
      </c>
      <c r="L54" s="9">
        <v>66.3</v>
      </c>
    </row>
    <row r="55" spans="1:12" ht="16.8" customHeight="1" x14ac:dyDescent="0.3">
      <c r="A55" s="75"/>
      <c r="B55" s="76"/>
      <c r="C55" s="12">
        <v>76.709999999999994</v>
      </c>
      <c r="D55" s="15">
        <v>80.989999999999995</v>
      </c>
      <c r="E55" s="15">
        <v>76.37</v>
      </c>
      <c r="F55" s="9">
        <v>72.81</v>
      </c>
      <c r="G55" s="15">
        <v>88.17</v>
      </c>
      <c r="H55" s="15">
        <v>72.23</v>
      </c>
      <c r="I55" s="1">
        <v>68.349999999999994</v>
      </c>
      <c r="J55" s="12">
        <v>78.349999999999994</v>
      </c>
      <c r="K55" s="9">
        <v>71.62</v>
      </c>
      <c r="L55" s="9">
        <v>66.23</v>
      </c>
    </row>
    <row r="56" spans="1:12" ht="16.8" customHeight="1" x14ac:dyDescent="0.3">
      <c r="A56" s="75"/>
      <c r="B56" s="76"/>
      <c r="C56" s="12">
        <v>76.48</v>
      </c>
      <c r="D56" s="15">
        <v>80.959999999999994</v>
      </c>
      <c r="E56" s="15">
        <v>76.430000000000007</v>
      </c>
      <c r="F56" s="9">
        <v>72.739999999999995</v>
      </c>
      <c r="G56" s="15">
        <v>87.78</v>
      </c>
      <c r="H56" s="15">
        <v>72.05</v>
      </c>
      <c r="I56" s="1">
        <v>68.61</v>
      </c>
      <c r="J56" s="12">
        <v>78.13</v>
      </c>
      <c r="K56" s="9">
        <v>71.8</v>
      </c>
      <c r="L56" s="9">
        <v>66.2</v>
      </c>
    </row>
    <row r="57" spans="1:12" ht="16.8" customHeight="1" x14ac:dyDescent="0.3">
      <c r="A57" s="75"/>
      <c r="B57" s="76"/>
      <c r="C57" s="12">
        <v>76.45</v>
      </c>
      <c r="D57" s="15">
        <v>80.72</v>
      </c>
      <c r="E57" s="15">
        <v>76.58</v>
      </c>
      <c r="F57" s="9">
        <v>72.98</v>
      </c>
      <c r="G57" s="15">
        <v>88.99</v>
      </c>
      <c r="H57" s="15">
        <v>72.040000000000006</v>
      </c>
      <c r="I57" s="1">
        <v>68.599999999999994</v>
      </c>
      <c r="J57" s="12">
        <v>79.41</v>
      </c>
      <c r="K57" s="9">
        <v>71.97</v>
      </c>
      <c r="L57" s="9">
        <v>66.400000000000006</v>
      </c>
    </row>
    <row r="58" spans="1:12" ht="16.8" customHeight="1" x14ac:dyDescent="0.3">
      <c r="A58" s="75"/>
      <c r="B58" s="76"/>
      <c r="C58" s="12">
        <v>76.540000000000006</v>
      </c>
      <c r="D58" s="15">
        <v>80.739999999999995</v>
      </c>
      <c r="E58" s="15">
        <v>76.73</v>
      </c>
      <c r="F58" s="9">
        <v>72.84</v>
      </c>
      <c r="G58" s="15">
        <v>87.05</v>
      </c>
      <c r="H58" s="15">
        <v>72.099999999999994</v>
      </c>
      <c r="I58" s="1">
        <v>68.739999999999995</v>
      </c>
      <c r="J58" s="12">
        <v>78.36</v>
      </c>
      <c r="K58" s="9">
        <v>72.11</v>
      </c>
      <c r="L58" s="9">
        <v>66.31</v>
      </c>
    </row>
    <row r="59" spans="1:12" ht="16.8" customHeight="1" x14ac:dyDescent="0.3">
      <c r="A59" s="75"/>
      <c r="B59" s="76"/>
      <c r="C59" s="12">
        <v>76.510000000000005</v>
      </c>
      <c r="D59" s="15">
        <v>80.66</v>
      </c>
      <c r="E59" s="15">
        <v>76.66</v>
      </c>
      <c r="F59" s="9">
        <v>72.84</v>
      </c>
      <c r="G59" s="15">
        <v>87.32</v>
      </c>
      <c r="H59" s="15">
        <v>72.010000000000005</v>
      </c>
      <c r="I59" s="1">
        <v>68.59</v>
      </c>
      <c r="J59" s="12">
        <v>79.150000000000006</v>
      </c>
      <c r="K59" s="9">
        <v>72.61</v>
      </c>
      <c r="L59" s="9">
        <v>65.89</v>
      </c>
    </row>
    <row r="60" spans="1:12" ht="16.8" customHeight="1" x14ac:dyDescent="0.3">
      <c r="A60" s="75"/>
      <c r="B60" s="76"/>
      <c r="C60" s="12">
        <v>76.48</v>
      </c>
      <c r="D60" s="15">
        <v>80.709999999999994</v>
      </c>
      <c r="E60" s="15">
        <v>76.64</v>
      </c>
      <c r="F60" s="9">
        <v>72.86</v>
      </c>
      <c r="G60" s="15">
        <v>87.7</v>
      </c>
      <c r="H60" s="15">
        <v>71.930000000000007</v>
      </c>
      <c r="I60" s="1">
        <v>68.709999999999994</v>
      </c>
      <c r="J60" s="12">
        <v>78.56</v>
      </c>
      <c r="K60" s="9">
        <v>72.760000000000005</v>
      </c>
      <c r="L60" s="9">
        <v>65.97</v>
      </c>
    </row>
    <row r="61" spans="1:12" ht="16.8" customHeight="1" x14ac:dyDescent="0.3">
      <c r="A61" s="75"/>
      <c r="B61" s="76"/>
      <c r="C61" s="12">
        <v>76.2</v>
      </c>
      <c r="D61" s="15">
        <v>80.83</v>
      </c>
      <c r="E61" s="15">
        <v>76.47</v>
      </c>
      <c r="F61" s="9">
        <v>72.88</v>
      </c>
      <c r="G61" s="15">
        <v>88.15</v>
      </c>
      <c r="H61" s="15">
        <v>71.3</v>
      </c>
      <c r="I61" s="1">
        <v>68.09</v>
      </c>
      <c r="J61" s="12">
        <v>78.069999999999993</v>
      </c>
      <c r="K61" s="9">
        <v>72.650000000000006</v>
      </c>
      <c r="L61" s="9">
        <v>66</v>
      </c>
    </row>
    <row r="62" spans="1:12" ht="16.8" customHeight="1" thickBot="1" x14ac:dyDescent="0.35">
      <c r="A62" s="77"/>
      <c r="B62" s="78"/>
      <c r="C62" s="13">
        <v>76.680000000000007</v>
      </c>
      <c r="D62" s="17">
        <v>82.1</v>
      </c>
      <c r="E62" s="17">
        <v>76.069999999999993</v>
      </c>
      <c r="F62" s="4">
        <v>72.78</v>
      </c>
      <c r="G62" s="17">
        <v>88.09</v>
      </c>
      <c r="H62" s="17">
        <v>70.3</v>
      </c>
      <c r="I62" s="7">
        <v>68.349999999999994</v>
      </c>
      <c r="J62" s="13">
        <v>78.319999999999993</v>
      </c>
      <c r="K62" s="4">
        <v>72.400000000000006</v>
      </c>
      <c r="L62" s="4">
        <v>65.98</v>
      </c>
    </row>
  </sheetData>
  <mergeCells count="27">
    <mergeCell ref="N3:R3"/>
    <mergeCell ref="N4:O4"/>
    <mergeCell ref="P4:R4"/>
    <mergeCell ref="N5:O5"/>
    <mergeCell ref="P5:R5"/>
    <mergeCell ref="A1:A2"/>
    <mergeCell ref="C1:F1"/>
    <mergeCell ref="G1:I1"/>
    <mergeCell ref="J1:K1"/>
    <mergeCell ref="A3:B12"/>
    <mergeCell ref="N6:O6"/>
    <mergeCell ref="P6:R6"/>
    <mergeCell ref="N7:O7"/>
    <mergeCell ref="P7:R7"/>
    <mergeCell ref="N8:O8"/>
    <mergeCell ref="P8:R8"/>
    <mergeCell ref="N9:O9"/>
    <mergeCell ref="P9:R9"/>
    <mergeCell ref="N10:O10"/>
    <mergeCell ref="P10:R10"/>
    <mergeCell ref="N11:O11"/>
    <mergeCell ref="P11:R11"/>
    <mergeCell ref="A13:B22"/>
    <mergeCell ref="A23:B32"/>
    <mergeCell ref="A33:B42"/>
    <mergeCell ref="A43:B52"/>
    <mergeCell ref="A53:B6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workbookViewId="0">
      <selection activeCell="P11" sqref="P11:R11"/>
    </sheetView>
  </sheetViews>
  <sheetFormatPr defaultColWidth="9.109375" defaultRowHeight="14.4" x14ac:dyDescent="0.3"/>
  <cols>
    <col min="1" max="1" width="8" style="2" bestFit="1" customWidth="1"/>
    <col min="2" max="2" width="3" style="2" bestFit="1" customWidth="1"/>
    <col min="3" max="12" width="7.33203125" style="2" customWidth="1"/>
    <col min="13" max="16384" width="9.109375" style="2"/>
  </cols>
  <sheetData>
    <row r="1" spans="1:18" ht="17.399999999999999" customHeight="1" x14ac:dyDescent="0.3">
      <c r="A1" s="82" t="s">
        <v>4</v>
      </c>
      <c r="B1" s="40" t="s">
        <v>3</v>
      </c>
      <c r="C1" s="82">
        <f>Punkter!$A$2</f>
        <v>0.01</v>
      </c>
      <c r="D1" s="84"/>
      <c r="E1" s="84"/>
      <c r="F1" s="85"/>
      <c r="G1" s="82">
        <f>Punkter!$A$3</f>
        <v>0.08</v>
      </c>
      <c r="H1" s="84"/>
      <c r="I1" s="85"/>
      <c r="J1" s="82">
        <f>Punkter!$A$4</f>
        <v>0.34</v>
      </c>
      <c r="K1" s="85"/>
      <c r="L1" s="19">
        <f>Punkter!$A$5</f>
        <v>2</v>
      </c>
    </row>
    <row r="2" spans="1:18" ht="17.399999999999999" customHeight="1" thickBot="1" x14ac:dyDescent="0.35">
      <c r="A2" s="83"/>
      <c r="B2" s="4" t="s">
        <v>2</v>
      </c>
      <c r="C2" s="41">
        <f>Punkter!$A$2</f>
        <v>0.01</v>
      </c>
      <c r="D2" s="7">
        <f>Punkter!$A$3</f>
        <v>0.08</v>
      </c>
      <c r="E2" s="7">
        <f>Punkter!$A$4</f>
        <v>0.34</v>
      </c>
      <c r="F2" s="4">
        <f>Punkter!$A$5</f>
        <v>2</v>
      </c>
      <c r="G2" s="41">
        <f>Punkter!$A$3</f>
        <v>0.08</v>
      </c>
      <c r="H2" s="7">
        <f>Punkter!$A$4</f>
        <v>0.34</v>
      </c>
      <c r="I2" s="4">
        <f>Punkter!$A$5</f>
        <v>2</v>
      </c>
      <c r="J2" s="7">
        <f>Punkter!$A$4</f>
        <v>0.34</v>
      </c>
      <c r="K2" s="4">
        <f>Punkter!$A$5</f>
        <v>2</v>
      </c>
      <c r="L2" s="4">
        <f>Punkter!$A$5</f>
        <v>2</v>
      </c>
    </row>
    <row r="3" spans="1:18" ht="17.399999999999999" customHeight="1" x14ac:dyDescent="0.3">
      <c r="A3" s="73">
        <f>Punkter!$C$2</f>
        <v>1</v>
      </c>
      <c r="B3" s="74"/>
      <c r="C3" s="11">
        <v>68.81</v>
      </c>
      <c r="D3" s="14">
        <v>56.18</v>
      </c>
      <c r="E3" s="14">
        <v>47.85</v>
      </c>
      <c r="F3" s="40">
        <v>72.2</v>
      </c>
      <c r="G3" s="14">
        <v>48.09</v>
      </c>
      <c r="H3" s="14">
        <v>44.6</v>
      </c>
      <c r="I3" s="11">
        <v>64.63</v>
      </c>
      <c r="J3" s="11">
        <v>41.33</v>
      </c>
      <c r="K3" s="2">
        <v>63.29</v>
      </c>
      <c r="L3" s="19">
        <v>42.41</v>
      </c>
      <c r="N3" s="79" t="s">
        <v>6</v>
      </c>
      <c r="O3" s="79"/>
      <c r="P3" s="79"/>
      <c r="Q3" s="79"/>
      <c r="R3" s="79"/>
    </row>
    <row r="4" spans="1:18" ht="17.399999999999999" customHeight="1" x14ac:dyDescent="0.3">
      <c r="A4" s="75"/>
      <c r="B4" s="76"/>
      <c r="C4" s="12">
        <v>68.349999999999994</v>
      </c>
      <c r="D4" s="15">
        <v>56.17</v>
      </c>
      <c r="E4" s="15">
        <v>47.78</v>
      </c>
      <c r="F4" s="9">
        <v>72.239999999999995</v>
      </c>
      <c r="G4" s="15">
        <v>48.14</v>
      </c>
      <c r="H4" s="15">
        <v>44.52</v>
      </c>
      <c r="I4" s="12">
        <v>64.709999999999994</v>
      </c>
      <c r="J4" s="12">
        <v>41.37</v>
      </c>
      <c r="K4" s="2">
        <v>63.23</v>
      </c>
      <c r="L4" s="46">
        <v>42.29</v>
      </c>
      <c r="N4" s="79" t="s">
        <v>7</v>
      </c>
      <c r="O4" s="79"/>
      <c r="P4" s="79" t="s">
        <v>36</v>
      </c>
      <c r="Q4" s="79"/>
      <c r="R4" s="79"/>
    </row>
    <row r="5" spans="1:18" ht="17.399999999999999" customHeight="1" x14ac:dyDescent="0.3">
      <c r="A5" s="75"/>
      <c r="B5" s="76"/>
      <c r="C5" s="12">
        <v>68.239999999999995</v>
      </c>
      <c r="D5" s="15">
        <v>56.79</v>
      </c>
      <c r="E5" s="15">
        <v>47.82</v>
      </c>
      <c r="F5" s="10">
        <v>72.709999999999994</v>
      </c>
      <c r="G5" s="15">
        <v>47.54</v>
      </c>
      <c r="H5" s="15">
        <v>44.29</v>
      </c>
      <c r="I5" s="12">
        <v>64.84</v>
      </c>
      <c r="J5" s="12">
        <v>41.48</v>
      </c>
      <c r="K5" s="2">
        <v>63.28</v>
      </c>
      <c r="L5" s="46">
        <v>42.37</v>
      </c>
      <c r="N5" s="79" t="s">
        <v>8</v>
      </c>
      <c r="O5" s="79"/>
      <c r="P5" s="79" t="s">
        <v>36</v>
      </c>
      <c r="Q5" s="79"/>
      <c r="R5" s="79"/>
    </row>
    <row r="6" spans="1:18" ht="17.399999999999999" customHeight="1" x14ac:dyDescent="0.3">
      <c r="A6" s="75"/>
      <c r="B6" s="76"/>
      <c r="C6" s="12">
        <v>68.34</v>
      </c>
      <c r="D6" s="16">
        <v>55.64</v>
      </c>
      <c r="E6" s="15">
        <v>47.72</v>
      </c>
      <c r="F6" s="10">
        <v>72.650000000000006</v>
      </c>
      <c r="G6" s="15">
        <v>48.18</v>
      </c>
      <c r="H6" s="15">
        <v>44.43</v>
      </c>
      <c r="I6" s="12">
        <v>65.290000000000006</v>
      </c>
      <c r="J6" s="12">
        <v>41.43</v>
      </c>
      <c r="K6" s="2">
        <v>63.37</v>
      </c>
      <c r="L6" s="46">
        <v>42.25</v>
      </c>
      <c r="N6" s="79" t="s">
        <v>9</v>
      </c>
      <c r="O6" s="79"/>
      <c r="P6" s="79" t="s">
        <v>27</v>
      </c>
      <c r="Q6" s="79"/>
      <c r="R6" s="79"/>
    </row>
    <row r="7" spans="1:18" ht="17.399999999999999" customHeight="1" x14ac:dyDescent="0.3">
      <c r="A7" s="75"/>
      <c r="B7" s="76"/>
      <c r="C7" s="12">
        <v>67.040000000000006</v>
      </c>
      <c r="D7" s="15">
        <v>55.54</v>
      </c>
      <c r="E7" s="15">
        <v>47.34</v>
      </c>
      <c r="F7" s="9">
        <v>72.33</v>
      </c>
      <c r="G7" s="15">
        <v>48.03</v>
      </c>
      <c r="H7" s="15">
        <v>44.46</v>
      </c>
      <c r="I7" s="12">
        <v>63.23</v>
      </c>
      <c r="J7" s="12">
        <v>41.15</v>
      </c>
      <c r="K7" s="2">
        <v>63.31</v>
      </c>
      <c r="L7" s="46">
        <v>42.24</v>
      </c>
      <c r="N7" s="79" t="s">
        <v>10</v>
      </c>
      <c r="O7" s="79"/>
      <c r="P7" s="79" t="s">
        <v>37</v>
      </c>
      <c r="Q7" s="79"/>
      <c r="R7" s="79"/>
    </row>
    <row r="8" spans="1:18" ht="17.399999999999999" customHeight="1" x14ac:dyDescent="0.3">
      <c r="A8" s="75"/>
      <c r="B8" s="76"/>
      <c r="C8" s="12">
        <v>67.14</v>
      </c>
      <c r="D8" s="15">
        <v>56.57</v>
      </c>
      <c r="E8" s="15">
        <v>47.26</v>
      </c>
      <c r="F8" s="9">
        <v>72.11</v>
      </c>
      <c r="G8" s="15">
        <v>48.62</v>
      </c>
      <c r="H8" s="15">
        <v>44.44</v>
      </c>
      <c r="I8" s="12">
        <v>64.16</v>
      </c>
      <c r="J8" s="12">
        <v>41.36</v>
      </c>
      <c r="K8" s="2">
        <v>63.32</v>
      </c>
      <c r="L8" s="46">
        <v>42.15</v>
      </c>
      <c r="N8" s="79" t="s">
        <v>11</v>
      </c>
      <c r="O8" s="79"/>
      <c r="P8" s="81">
        <v>42668</v>
      </c>
      <c r="Q8" s="79"/>
      <c r="R8" s="79"/>
    </row>
    <row r="9" spans="1:18" ht="17.399999999999999" customHeight="1" x14ac:dyDescent="0.3">
      <c r="A9" s="75"/>
      <c r="B9" s="76"/>
      <c r="C9" s="12">
        <v>67.56</v>
      </c>
      <c r="D9" s="15">
        <v>56.67</v>
      </c>
      <c r="E9" s="15">
        <v>47.39</v>
      </c>
      <c r="F9" s="9">
        <v>72.819999999999993</v>
      </c>
      <c r="G9" s="15">
        <v>48.13</v>
      </c>
      <c r="H9" s="15">
        <v>44.34</v>
      </c>
      <c r="I9" s="12">
        <v>64.64</v>
      </c>
      <c r="J9" s="12">
        <v>41.4</v>
      </c>
      <c r="K9" s="2">
        <v>63.31</v>
      </c>
      <c r="L9" s="46">
        <v>42.21</v>
      </c>
      <c r="N9" s="79" t="s">
        <v>12</v>
      </c>
      <c r="O9" s="79"/>
      <c r="P9" s="80">
        <v>0.26805555555555555</v>
      </c>
      <c r="Q9" s="79"/>
      <c r="R9" s="79"/>
    </row>
    <row r="10" spans="1:18" ht="17.399999999999999" customHeight="1" x14ac:dyDescent="0.3">
      <c r="A10" s="75"/>
      <c r="B10" s="76"/>
      <c r="C10" s="12">
        <v>67.28</v>
      </c>
      <c r="D10" s="15">
        <v>55.71</v>
      </c>
      <c r="E10" s="15">
        <v>47.36</v>
      </c>
      <c r="F10" s="9">
        <v>73.290000000000006</v>
      </c>
      <c r="G10" s="15">
        <v>48.03</v>
      </c>
      <c r="H10" s="15">
        <v>44.39</v>
      </c>
      <c r="I10" s="12">
        <v>64.87</v>
      </c>
      <c r="J10" s="12">
        <v>41.41</v>
      </c>
      <c r="K10" s="2">
        <v>63.36</v>
      </c>
      <c r="L10" s="46">
        <v>42.18</v>
      </c>
      <c r="N10" s="79" t="s">
        <v>13</v>
      </c>
      <c r="O10" s="79"/>
      <c r="P10" s="80">
        <v>0.37013888888888885</v>
      </c>
      <c r="Q10" s="79"/>
      <c r="R10" s="79"/>
    </row>
    <row r="11" spans="1:18" ht="17.399999999999999" customHeight="1" x14ac:dyDescent="0.3">
      <c r="A11" s="75"/>
      <c r="B11" s="76"/>
      <c r="C11" s="12">
        <v>67.55</v>
      </c>
      <c r="D11" s="15">
        <v>56.22</v>
      </c>
      <c r="E11" s="15">
        <v>47.04</v>
      </c>
      <c r="F11" s="9">
        <v>72.2</v>
      </c>
      <c r="G11" s="15">
        <v>47.99</v>
      </c>
      <c r="H11" s="15">
        <v>44.37</v>
      </c>
      <c r="I11" s="12">
        <v>65.040000000000006</v>
      </c>
      <c r="J11" s="12">
        <v>41.39</v>
      </c>
      <c r="K11" s="2">
        <v>63.33</v>
      </c>
      <c r="L11" s="46">
        <v>42.22</v>
      </c>
      <c r="N11" s="79" t="s">
        <v>14</v>
      </c>
      <c r="O11" s="79"/>
      <c r="P11" s="79" t="s">
        <v>26</v>
      </c>
      <c r="Q11" s="79"/>
      <c r="R11" s="79"/>
    </row>
    <row r="12" spans="1:18" ht="17.399999999999999" customHeight="1" thickBot="1" x14ac:dyDescent="0.35">
      <c r="A12" s="75"/>
      <c r="B12" s="76"/>
      <c r="C12" s="13">
        <v>68.05</v>
      </c>
      <c r="D12" s="17">
        <v>56.17</v>
      </c>
      <c r="E12" s="17">
        <v>47.04</v>
      </c>
      <c r="F12" s="4">
        <v>72.14</v>
      </c>
      <c r="G12" s="17">
        <v>48.48</v>
      </c>
      <c r="H12" s="17">
        <v>44.41</v>
      </c>
      <c r="I12" s="13">
        <v>64.64</v>
      </c>
      <c r="J12" s="13">
        <v>41.38</v>
      </c>
      <c r="K12" s="49">
        <v>63.16</v>
      </c>
      <c r="L12" s="47">
        <v>42.25</v>
      </c>
    </row>
    <row r="13" spans="1:18" ht="16.8" customHeight="1" x14ac:dyDescent="0.3">
      <c r="A13" s="73">
        <f>Punkter!$C$3</f>
        <v>2</v>
      </c>
      <c r="B13" s="74"/>
      <c r="C13" s="12">
        <v>73.53</v>
      </c>
      <c r="D13" s="15">
        <v>73.62</v>
      </c>
      <c r="E13" s="15">
        <v>54.13</v>
      </c>
      <c r="F13" s="9">
        <v>61.32</v>
      </c>
      <c r="G13" s="15">
        <v>55.29</v>
      </c>
      <c r="H13" s="15">
        <v>47.38</v>
      </c>
      <c r="I13" s="1">
        <v>59.17</v>
      </c>
      <c r="J13" s="12">
        <v>48.17</v>
      </c>
      <c r="K13" s="9">
        <v>55</v>
      </c>
      <c r="L13" s="40">
        <v>48.65</v>
      </c>
    </row>
    <row r="14" spans="1:18" ht="16.8" customHeight="1" x14ac:dyDescent="0.3">
      <c r="A14" s="75"/>
      <c r="B14" s="76"/>
      <c r="C14" s="12">
        <v>72.930000000000007</v>
      </c>
      <c r="D14" s="15">
        <v>73.900000000000006</v>
      </c>
      <c r="E14" s="15">
        <v>53.63</v>
      </c>
      <c r="F14" s="9">
        <v>61.64</v>
      </c>
      <c r="G14" s="15">
        <v>55.54</v>
      </c>
      <c r="H14" s="15">
        <v>47.5</v>
      </c>
      <c r="I14" s="1">
        <v>58.8</v>
      </c>
      <c r="J14" s="12">
        <v>48.18</v>
      </c>
      <c r="K14" s="9">
        <v>55.35</v>
      </c>
      <c r="L14" s="9">
        <v>48.85</v>
      </c>
    </row>
    <row r="15" spans="1:18" ht="16.8" customHeight="1" x14ac:dyDescent="0.3">
      <c r="A15" s="75"/>
      <c r="B15" s="76"/>
      <c r="C15" s="12">
        <v>73.010000000000005</v>
      </c>
      <c r="D15" s="15">
        <v>73.31</v>
      </c>
      <c r="E15" s="15">
        <v>53.38</v>
      </c>
      <c r="F15" s="9">
        <v>61.68</v>
      </c>
      <c r="G15" s="15">
        <v>55.75</v>
      </c>
      <c r="H15" s="15">
        <v>47.6</v>
      </c>
      <c r="I15" s="1">
        <v>58.9</v>
      </c>
      <c r="J15" s="12">
        <v>48.23</v>
      </c>
      <c r="K15" s="9">
        <v>55.5</v>
      </c>
      <c r="L15" s="9">
        <v>48.89</v>
      </c>
    </row>
    <row r="16" spans="1:18" ht="16.8" customHeight="1" x14ac:dyDescent="0.3">
      <c r="A16" s="75"/>
      <c r="B16" s="76"/>
      <c r="C16" s="12">
        <v>73.66</v>
      </c>
      <c r="D16" s="15">
        <v>72.78</v>
      </c>
      <c r="E16" s="15">
        <v>53.65</v>
      </c>
      <c r="F16" s="9">
        <v>61.6</v>
      </c>
      <c r="G16" s="15">
        <v>56.34</v>
      </c>
      <c r="H16" s="15">
        <v>47.57</v>
      </c>
      <c r="I16" s="1">
        <v>58.9</v>
      </c>
      <c r="J16" s="12">
        <v>48.53</v>
      </c>
      <c r="K16" s="9">
        <v>55.61</v>
      </c>
      <c r="L16" s="9">
        <v>48.88</v>
      </c>
    </row>
    <row r="17" spans="1:14" ht="16.8" customHeight="1" x14ac:dyDescent="0.3">
      <c r="A17" s="75"/>
      <c r="B17" s="76"/>
      <c r="C17" s="12">
        <v>72.91</v>
      </c>
      <c r="D17" s="15">
        <v>72.92</v>
      </c>
      <c r="E17" s="15">
        <v>53.43</v>
      </c>
      <c r="F17" s="9">
        <v>61.68</v>
      </c>
      <c r="G17" s="15">
        <v>54.92</v>
      </c>
      <c r="H17" s="15">
        <v>47.76</v>
      </c>
      <c r="I17" s="1">
        <v>58.82</v>
      </c>
      <c r="J17" s="12">
        <v>48.57</v>
      </c>
      <c r="K17" s="9">
        <v>55.76</v>
      </c>
      <c r="L17" s="9">
        <v>48.9</v>
      </c>
    </row>
    <row r="18" spans="1:14" ht="16.8" customHeight="1" x14ac:dyDescent="0.3">
      <c r="A18" s="75"/>
      <c r="B18" s="76"/>
      <c r="C18" s="12">
        <v>72.94</v>
      </c>
      <c r="D18" s="15">
        <v>72.72</v>
      </c>
      <c r="E18" s="15">
        <v>53.67</v>
      </c>
      <c r="F18" s="9">
        <v>61.53</v>
      </c>
      <c r="G18" s="15">
        <v>54.87</v>
      </c>
      <c r="H18" s="15">
        <v>47.62</v>
      </c>
      <c r="I18" s="1">
        <v>58.62</v>
      </c>
      <c r="J18" s="12">
        <v>48.6</v>
      </c>
      <c r="K18" s="9">
        <v>55.74</v>
      </c>
      <c r="L18" s="9">
        <v>48.79</v>
      </c>
    </row>
    <row r="19" spans="1:14" ht="16.8" customHeight="1" x14ac:dyDescent="0.3">
      <c r="A19" s="75"/>
      <c r="B19" s="76"/>
      <c r="C19" s="12">
        <v>72.42</v>
      </c>
      <c r="D19" s="15">
        <v>73.16</v>
      </c>
      <c r="E19" s="15">
        <v>53.82</v>
      </c>
      <c r="F19" s="9">
        <v>61.44</v>
      </c>
      <c r="G19" s="15">
        <v>55.27</v>
      </c>
      <c r="H19" s="15">
        <v>47.53</v>
      </c>
      <c r="I19" s="1">
        <v>58.83</v>
      </c>
      <c r="J19" s="12">
        <v>48.6</v>
      </c>
      <c r="K19" s="9">
        <v>55.78</v>
      </c>
      <c r="L19" s="9">
        <v>48.79</v>
      </c>
    </row>
    <row r="20" spans="1:14" ht="16.8" customHeight="1" x14ac:dyDescent="0.3">
      <c r="A20" s="75"/>
      <c r="B20" s="76"/>
      <c r="C20" s="12">
        <v>73.61</v>
      </c>
      <c r="D20" s="15">
        <v>72.67</v>
      </c>
      <c r="E20" s="15">
        <v>53.46</v>
      </c>
      <c r="F20" s="9">
        <v>61.4</v>
      </c>
      <c r="G20" s="15">
        <v>55.59</v>
      </c>
      <c r="H20" s="15">
        <v>47.48</v>
      </c>
      <c r="I20" s="1">
        <v>58.67</v>
      </c>
      <c r="J20" s="12">
        <v>48.67</v>
      </c>
      <c r="K20" s="9">
        <v>55.69</v>
      </c>
      <c r="L20" s="9">
        <v>48.76</v>
      </c>
    </row>
    <row r="21" spans="1:14" ht="16.8" customHeight="1" x14ac:dyDescent="0.3">
      <c r="A21" s="75"/>
      <c r="B21" s="76"/>
      <c r="C21" s="12">
        <v>72.88</v>
      </c>
      <c r="D21" s="15">
        <v>72.41</v>
      </c>
      <c r="E21" s="15">
        <v>53.48</v>
      </c>
      <c r="F21" s="9">
        <v>61.24</v>
      </c>
      <c r="G21" s="15">
        <v>55.46</v>
      </c>
      <c r="H21" s="15">
        <v>47.5</v>
      </c>
      <c r="I21" s="1">
        <v>58.69</v>
      </c>
      <c r="J21" s="12">
        <v>48.63</v>
      </c>
      <c r="K21" s="9">
        <v>55.64</v>
      </c>
      <c r="L21" s="9">
        <v>48.85</v>
      </c>
    </row>
    <row r="22" spans="1:14" ht="16.8" customHeight="1" thickBot="1" x14ac:dyDescent="0.35">
      <c r="A22" s="75"/>
      <c r="B22" s="76"/>
      <c r="C22" s="12">
        <v>72.78</v>
      </c>
      <c r="D22" s="15">
        <v>72.23</v>
      </c>
      <c r="E22" s="15">
        <v>54.11</v>
      </c>
      <c r="F22" s="9">
        <v>61.28</v>
      </c>
      <c r="G22" s="15">
        <v>55.09</v>
      </c>
      <c r="H22" s="15">
        <v>47.47</v>
      </c>
      <c r="I22" s="1">
        <v>58.69</v>
      </c>
      <c r="J22" s="12">
        <v>48.64</v>
      </c>
      <c r="K22" s="9">
        <v>55.58</v>
      </c>
      <c r="L22" s="4">
        <v>48.83</v>
      </c>
    </row>
    <row r="23" spans="1:14" ht="16.8" customHeight="1" x14ac:dyDescent="0.3">
      <c r="A23" s="73"/>
      <c r="B23" s="74"/>
      <c r="C23" s="11">
        <v>80.180000000000007</v>
      </c>
      <c r="D23" s="14">
        <v>71.400000000000006</v>
      </c>
      <c r="E23" s="14">
        <v>65.37</v>
      </c>
      <c r="F23" s="40">
        <v>63.1</v>
      </c>
      <c r="G23" s="14">
        <v>67.73</v>
      </c>
      <c r="H23" s="14">
        <v>59.27</v>
      </c>
      <c r="I23" s="39">
        <v>63.64</v>
      </c>
      <c r="J23" s="11">
        <v>49.47</v>
      </c>
      <c r="K23" s="40">
        <v>64.66</v>
      </c>
      <c r="L23" s="9">
        <v>56.32</v>
      </c>
    </row>
    <row r="24" spans="1:14" ht="16.8" customHeight="1" x14ac:dyDescent="0.3">
      <c r="A24" s="75"/>
      <c r="B24" s="76"/>
      <c r="C24" s="12">
        <v>79.22</v>
      </c>
      <c r="D24" s="15">
        <v>72.23</v>
      </c>
      <c r="E24" s="15">
        <v>64.34</v>
      </c>
      <c r="F24" s="9">
        <v>63.06</v>
      </c>
      <c r="G24" s="15">
        <v>67.06</v>
      </c>
      <c r="H24" s="15">
        <v>59.86</v>
      </c>
      <c r="I24" s="1">
        <v>63.58</v>
      </c>
      <c r="J24" s="12">
        <v>49.57</v>
      </c>
      <c r="K24" s="9">
        <v>64.760000000000005</v>
      </c>
      <c r="L24" s="9">
        <v>56.31</v>
      </c>
    </row>
    <row r="25" spans="1:14" ht="16.8" customHeight="1" x14ac:dyDescent="0.3">
      <c r="A25" s="75"/>
      <c r="B25" s="76"/>
      <c r="C25" s="12">
        <v>79.97</v>
      </c>
      <c r="D25" s="15">
        <v>71.56</v>
      </c>
      <c r="E25" s="15">
        <v>65.06</v>
      </c>
      <c r="F25" s="9">
        <v>62.82</v>
      </c>
      <c r="G25" s="15">
        <v>67.47</v>
      </c>
      <c r="H25" s="15">
        <v>60.18</v>
      </c>
      <c r="I25" s="1">
        <v>64.27</v>
      </c>
      <c r="J25" s="12">
        <v>49.99</v>
      </c>
      <c r="K25" s="9">
        <v>64.599999999999994</v>
      </c>
      <c r="L25" s="9">
        <v>56.34</v>
      </c>
    </row>
    <row r="26" spans="1:14" ht="16.8" customHeight="1" x14ac:dyDescent="0.3">
      <c r="A26" s="75"/>
      <c r="B26" s="76"/>
      <c r="C26" s="12">
        <v>81.95</v>
      </c>
      <c r="D26" s="15">
        <v>72.81</v>
      </c>
      <c r="E26" s="15">
        <v>65.11</v>
      </c>
      <c r="F26" s="9">
        <v>62.73</v>
      </c>
      <c r="G26" s="15">
        <v>67.92</v>
      </c>
      <c r="H26" s="15">
        <v>60.19</v>
      </c>
      <c r="I26" s="1">
        <v>64.290000000000006</v>
      </c>
      <c r="J26" s="12">
        <v>49.64</v>
      </c>
      <c r="K26" s="9">
        <v>64.84</v>
      </c>
      <c r="L26" s="9">
        <v>56.24</v>
      </c>
    </row>
    <row r="27" spans="1:14" ht="16.8" customHeight="1" x14ac:dyDescent="0.3">
      <c r="A27" s="75"/>
      <c r="B27" s="76"/>
      <c r="C27" s="12">
        <v>81.53</v>
      </c>
      <c r="D27" s="15">
        <v>72.22</v>
      </c>
      <c r="E27" s="15">
        <v>64.27</v>
      </c>
      <c r="F27" s="9">
        <v>62.47</v>
      </c>
      <c r="G27" s="15">
        <v>67.959999999999994</v>
      </c>
      <c r="H27" s="15">
        <v>59.88</v>
      </c>
      <c r="I27" s="1">
        <v>64.53</v>
      </c>
      <c r="J27" s="12">
        <v>49.68</v>
      </c>
      <c r="K27" s="9">
        <v>65.06</v>
      </c>
      <c r="L27" s="9">
        <v>56.26</v>
      </c>
      <c r="N27" s="2">
        <f>COUNT(C3:L623)</f>
        <v>600</v>
      </c>
    </row>
    <row r="28" spans="1:14" ht="16.8" customHeight="1" x14ac:dyDescent="0.3">
      <c r="A28" s="75"/>
      <c r="B28" s="76"/>
      <c r="C28" s="12">
        <v>80.42</v>
      </c>
      <c r="D28" s="15">
        <v>71.13</v>
      </c>
      <c r="E28" s="15">
        <v>64.25</v>
      </c>
      <c r="F28" s="9">
        <v>62.72</v>
      </c>
      <c r="G28" s="15">
        <v>68.98</v>
      </c>
      <c r="H28" s="15">
        <v>60.16</v>
      </c>
      <c r="I28" s="1">
        <v>64.47</v>
      </c>
      <c r="J28" s="12">
        <v>49.69</v>
      </c>
      <c r="K28" s="9">
        <v>64.92</v>
      </c>
      <c r="L28" s="9">
        <v>56.27</v>
      </c>
    </row>
    <row r="29" spans="1:14" ht="16.8" customHeight="1" x14ac:dyDescent="0.3">
      <c r="A29" s="75"/>
      <c r="B29" s="76"/>
      <c r="C29" s="12">
        <v>80.8</v>
      </c>
      <c r="D29" s="15">
        <v>71.849999999999994</v>
      </c>
      <c r="E29" s="15">
        <v>64.040000000000006</v>
      </c>
      <c r="F29" s="9">
        <v>62.42</v>
      </c>
      <c r="G29" s="15">
        <v>67.34</v>
      </c>
      <c r="H29" s="15">
        <v>60.08</v>
      </c>
      <c r="I29" s="1">
        <v>64.05</v>
      </c>
      <c r="J29" s="12">
        <v>49.68</v>
      </c>
      <c r="K29" s="9">
        <v>64.849999999999994</v>
      </c>
      <c r="L29" s="9">
        <v>56.29</v>
      </c>
    </row>
    <row r="30" spans="1:14" ht="16.8" customHeight="1" x14ac:dyDescent="0.3">
      <c r="A30" s="75"/>
      <c r="B30" s="76"/>
      <c r="C30" s="12">
        <v>80.91</v>
      </c>
      <c r="D30" s="15">
        <v>72</v>
      </c>
      <c r="E30" s="15">
        <v>65.64</v>
      </c>
      <c r="F30" s="9">
        <v>62.42</v>
      </c>
      <c r="G30" s="15">
        <v>67.87</v>
      </c>
      <c r="H30" s="15">
        <v>60.26</v>
      </c>
      <c r="I30" s="1">
        <v>63.86</v>
      </c>
      <c r="J30" s="12">
        <v>49.52</v>
      </c>
      <c r="K30" s="9">
        <v>64.8</v>
      </c>
      <c r="L30" s="9">
        <v>56.17</v>
      </c>
    </row>
    <row r="31" spans="1:14" ht="16.8" customHeight="1" x14ac:dyDescent="0.3">
      <c r="A31" s="75"/>
      <c r="B31" s="76"/>
      <c r="C31" s="12">
        <v>79.69</v>
      </c>
      <c r="D31" s="15">
        <v>72.16</v>
      </c>
      <c r="E31" s="15">
        <v>65.290000000000006</v>
      </c>
      <c r="F31" s="9">
        <v>62.41</v>
      </c>
      <c r="G31" s="15">
        <v>68.12</v>
      </c>
      <c r="H31" s="15">
        <v>60.21</v>
      </c>
      <c r="I31" s="1">
        <v>64.06</v>
      </c>
      <c r="J31" s="12">
        <v>49.46</v>
      </c>
      <c r="K31" s="9">
        <v>64.64</v>
      </c>
      <c r="L31" s="9">
        <v>56.19</v>
      </c>
    </row>
    <row r="32" spans="1:14" ht="16.8" customHeight="1" thickBot="1" x14ac:dyDescent="0.35">
      <c r="A32" s="75"/>
      <c r="B32" s="76"/>
      <c r="C32" s="13">
        <v>79.88</v>
      </c>
      <c r="D32" s="17">
        <v>73.290000000000006</v>
      </c>
      <c r="E32" s="17">
        <v>65.09</v>
      </c>
      <c r="F32" s="4">
        <v>62.81</v>
      </c>
      <c r="G32" s="17">
        <v>68.06</v>
      </c>
      <c r="H32" s="17">
        <v>59.52</v>
      </c>
      <c r="I32" s="7">
        <v>63.96</v>
      </c>
      <c r="J32" s="13">
        <v>49.76</v>
      </c>
      <c r="K32" s="4">
        <v>64.7</v>
      </c>
      <c r="L32" s="9">
        <v>56.23</v>
      </c>
    </row>
    <row r="33" spans="1:12" ht="16.8" customHeight="1" x14ac:dyDescent="0.3">
      <c r="A33" s="73">
        <f>Punkter!$C$5</f>
        <v>8</v>
      </c>
      <c r="B33" s="74"/>
      <c r="C33" s="12">
        <v>86.4</v>
      </c>
      <c r="D33" s="15">
        <v>78.8</v>
      </c>
      <c r="E33" s="15">
        <v>75.150000000000006</v>
      </c>
      <c r="F33" s="9">
        <v>75.81</v>
      </c>
      <c r="G33" s="15">
        <v>82.51</v>
      </c>
      <c r="H33" s="15">
        <v>68.83</v>
      </c>
      <c r="I33" s="1">
        <v>66.45</v>
      </c>
      <c r="J33" s="12">
        <v>56.06</v>
      </c>
      <c r="K33" s="9">
        <v>62.92</v>
      </c>
      <c r="L33" s="40">
        <v>63.51</v>
      </c>
    </row>
    <row r="34" spans="1:12" ht="16.8" customHeight="1" x14ac:dyDescent="0.3">
      <c r="A34" s="75"/>
      <c r="B34" s="76"/>
      <c r="C34" s="12">
        <v>86.1</v>
      </c>
      <c r="D34" s="15">
        <v>78.819999999999993</v>
      </c>
      <c r="E34" s="15">
        <v>75.28</v>
      </c>
      <c r="F34" s="9">
        <v>75.69</v>
      </c>
      <c r="G34" s="15">
        <v>82.12</v>
      </c>
      <c r="H34" s="15">
        <v>68.599999999999994</v>
      </c>
      <c r="I34" s="1">
        <v>66.48</v>
      </c>
      <c r="J34" s="12">
        <v>56.28</v>
      </c>
      <c r="K34" s="9">
        <v>63.22</v>
      </c>
      <c r="L34" s="9">
        <v>64.3</v>
      </c>
    </row>
    <row r="35" spans="1:12" ht="16.8" customHeight="1" x14ac:dyDescent="0.3">
      <c r="A35" s="75"/>
      <c r="B35" s="76"/>
      <c r="C35" s="12">
        <v>86.24</v>
      </c>
      <c r="D35" s="15">
        <v>77.930000000000007</v>
      </c>
      <c r="E35" s="15">
        <v>75.62</v>
      </c>
      <c r="F35" s="9">
        <v>75.5</v>
      </c>
      <c r="G35" s="15">
        <v>81.37</v>
      </c>
      <c r="H35" s="15">
        <v>68.930000000000007</v>
      </c>
      <c r="I35" s="1">
        <v>66.44</v>
      </c>
      <c r="J35" s="12">
        <v>56.42</v>
      </c>
      <c r="K35" s="9">
        <v>63.05</v>
      </c>
      <c r="L35" s="9">
        <v>64.5</v>
      </c>
    </row>
    <row r="36" spans="1:12" ht="16.8" customHeight="1" x14ac:dyDescent="0.3">
      <c r="A36" s="75"/>
      <c r="B36" s="76"/>
      <c r="C36" s="12">
        <v>85.5</v>
      </c>
      <c r="D36" s="15">
        <v>77.459999999999994</v>
      </c>
      <c r="E36" s="15">
        <v>75.98</v>
      </c>
      <c r="F36" s="9">
        <v>75.28</v>
      </c>
      <c r="G36" s="15">
        <v>81.45</v>
      </c>
      <c r="H36" s="15">
        <v>68.91</v>
      </c>
      <c r="I36" s="1">
        <v>66.05</v>
      </c>
      <c r="J36" s="12">
        <v>56.39</v>
      </c>
      <c r="K36" s="9">
        <v>63.14</v>
      </c>
      <c r="L36" s="9">
        <v>64.39</v>
      </c>
    </row>
    <row r="37" spans="1:12" ht="16.8" customHeight="1" x14ac:dyDescent="0.3">
      <c r="A37" s="75"/>
      <c r="B37" s="76"/>
      <c r="C37" s="12">
        <v>86.32</v>
      </c>
      <c r="D37" s="15">
        <v>78.599999999999994</v>
      </c>
      <c r="E37" s="15">
        <v>74.47</v>
      </c>
      <c r="F37" s="9">
        <v>75.180000000000007</v>
      </c>
      <c r="G37" s="15">
        <v>82.15</v>
      </c>
      <c r="H37" s="15">
        <v>68.56</v>
      </c>
      <c r="I37" s="1">
        <v>66.7</v>
      </c>
      <c r="J37" s="12">
        <v>56.32</v>
      </c>
      <c r="K37" s="9">
        <v>63.1</v>
      </c>
      <c r="L37" s="9">
        <v>64.709999999999994</v>
      </c>
    </row>
    <row r="38" spans="1:12" ht="16.8" customHeight="1" x14ac:dyDescent="0.3">
      <c r="A38" s="75"/>
      <c r="B38" s="76"/>
      <c r="C38" s="12">
        <v>86.63</v>
      </c>
      <c r="D38" s="15">
        <v>78</v>
      </c>
      <c r="E38" s="15">
        <v>74.44</v>
      </c>
      <c r="F38" s="9">
        <v>75.31</v>
      </c>
      <c r="G38" s="15">
        <v>82.05</v>
      </c>
      <c r="H38" s="15">
        <v>68.680000000000007</v>
      </c>
      <c r="I38" s="1">
        <v>66.06</v>
      </c>
      <c r="J38" s="12">
        <v>56.34</v>
      </c>
      <c r="K38" s="9">
        <v>63.16</v>
      </c>
      <c r="L38" s="9">
        <v>63.6</v>
      </c>
    </row>
    <row r="39" spans="1:12" ht="16.8" customHeight="1" x14ac:dyDescent="0.3">
      <c r="A39" s="75"/>
      <c r="B39" s="76"/>
      <c r="C39" s="12">
        <v>86.4</v>
      </c>
      <c r="D39" s="15">
        <v>78.64</v>
      </c>
      <c r="E39" s="15">
        <v>74.510000000000005</v>
      </c>
      <c r="F39" s="9">
        <v>75.44</v>
      </c>
      <c r="G39" s="15">
        <v>82.72</v>
      </c>
      <c r="H39" s="15">
        <v>68.11</v>
      </c>
      <c r="I39" s="1">
        <v>66.22</v>
      </c>
      <c r="J39" s="12">
        <v>56.6</v>
      </c>
      <c r="K39" s="9">
        <v>63.21</v>
      </c>
      <c r="L39" s="9">
        <v>64.06</v>
      </c>
    </row>
    <row r="40" spans="1:12" ht="16.8" customHeight="1" x14ac:dyDescent="0.3">
      <c r="A40" s="75"/>
      <c r="B40" s="76"/>
      <c r="C40" s="12">
        <v>85.95</v>
      </c>
      <c r="D40" s="15">
        <v>78.739999999999995</v>
      </c>
      <c r="E40" s="15">
        <v>74.459999999999994</v>
      </c>
      <c r="F40" s="9">
        <v>75.11</v>
      </c>
      <c r="G40" s="15">
        <v>81.41</v>
      </c>
      <c r="H40" s="15">
        <v>68.239999999999995</v>
      </c>
      <c r="I40" s="1">
        <v>66.959999999999994</v>
      </c>
      <c r="J40" s="12">
        <v>56.44</v>
      </c>
      <c r="K40" s="9">
        <v>63.19</v>
      </c>
      <c r="L40" s="9">
        <v>63.95</v>
      </c>
    </row>
    <row r="41" spans="1:12" ht="16.8" customHeight="1" x14ac:dyDescent="0.3">
      <c r="A41" s="75"/>
      <c r="B41" s="76"/>
      <c r="C41" s="12">
        <v>86.76</v>
      </c>
      <c r="D41" s="15">
        <v>79.2</v>
      </c>
      <c r="E41" s="15">
        <v>74.489999999999995</v>
      </c>
      <c r="F41" s="9">
        <v>76.739999999999995</v>
      </c>
      <c r="G41" s="15">
        <v>82.15</v>
      </c>
      <c r="H41" s="15">
        <v>67.95</v>
      </c>
      <c r="I41" s="1">
        <v>66.489999999999995</v>
      </c>
      <c r="J41" s="12">
        <v>56.63</v>
      </c>
      <c r="K41" s="9">
        <v>63.15</v>
      </c>
      <c r="L41" s="9">
        <v>63.63</v>
      </c>
    </row>
    <row r="42" spans="1:12" ht="16.8" customHeight="1" thickBot="1" x14ac:dyDescent="0.35">
      <c r="A42" s="75"/>
      <c r="B42" s="76"/>
      <c r="C42" s="12">
        <v>85.93</v>
      </c>
      <c r="D42" s="15">
        <v>79.510000000000005</v>
      </c>
      <c r="E42" s="15">
        <v>74.52</v>
      </c>
      <c r="F42" s="9">
        <v>75.27</v>
      </c>
      <c r="G42" s="15">
        <v>84.57</v>
      </c>
      <c r="H42" s="15">
        <v>67.81</v>
      </c>
      <c r="I42" s="1">
        <v>67</v>
      </c>
      <c r="J42" s="12">
        <v>56.25</v>
      </c>
      <c r="K42" s="9">
        <v>63.12</v>
      </c>
      <c r="L42" s="4">
        <v>64.12</v>
      </c>
    </row>
    <row r="43" spans="1:12" ht="16.8" customHeight="1" x14ac:dyDescent="0.3">
      <c r="A43" s="73">
        <f>Punkter!$C$6</f>
        <v>15</v>
      </c>
      <c r="B43" s="74"/>
      <c r="C43" s="11">
        <v>80.849999999999994</v>
      </c>
      <c r="D43" s="14">
        <v>83.18</v>
      </c>
      <c r="E43" s="14">
        <v>81.819999999999993</v>
      </c>
      <c r="F43" s="40">
        <v>76.040000000000006</v>
      </c>
      <c r="G43" s="14">
        <v>78.5</v>
      </c>
      <c r="H43" s="14">
        <v>79.81</v>
      </c>
      <c r="I43" s="39">
        <v>70.06</v>
      </c>
      <c r="J43" s="11">
        <v>75.22</v>
      </c>
      <c r="K43" s="40">
        <v>68.48</v>
      </c>
      <c r="L43" s="40">
        <v>68.180000000000007</v>
      </c>
    </row>
    <row r="44" spans="1:12" ht="16.8" customHeight="1" x14ac:dyDescent="0.3">
      <c r="A44" s="75"/>
      <c r="B44" s="76"/>
      <c r="C44" s="12">
        <v>81</v>
      </c>
      <c r="D44" s="15">
        <v>83.74</v>
      </c>
      <c r="E44" s="15">
        <v>80.569999999999993</v>
      </c>
      <c r="F44" s="9">
        <v>76.489999999999995</v>
      </c>
      <c r="G44" s="15">
        <v>78.569999999999993</v>
      </c>
      <c r="H44" s="15">
        <v>78.84</v>
      </c>
      <c r="I44" s="1">
        <v>69.849999999999994</v>
      </c>
      <c r="J44" s="12">
        <v>75.34</v>
      </c>
      <c r="K44" s="9">
        <v>68.28</v>
      </c>
      <c r="L44" s="9">
        <v>68.02</v>
      </c>
    </row>
    <row r="45" spans="1:12" ht="16.8" customHeight="1" x14ac:dyDescent="0.3">
      <c r="A45" s="75"/>
      <c r="B45" s="76"/>
      <c r="C45" s="12">
        <v>80.91</v>
      </c>
      <c r="D45" s="15">
        <v>83.07</v>
      </c>
      <c r="E45" s="15">
        <v>81.540000000000006</v>
      </c>
      <c r="F45" s="9">
        <v>76.180000000000007</v>
      </c>
      <c r="G45" s="15">
        <v>78.63</v>
      </c>
      <c r="H45" s="15">
        <v>78.400000000000006</v>
      </c>
      <c r="I45" s="1">
        <v>69.73</v>
      </c>
      <c r="J45" s="12">
        <v>75.930000000000007</v>
      </c>
      <c r="K45" s="9">
        <v>68.39</v>
      </c>
      <c r="L45" s="9">
        <v>68.17</v>
      </c>
    </row>
    <row r="46" spans="1:12" ht="16.8" customHeight="1" x14ac:dyDescent="0.3">
      <c r="A46" s="75"/>
      <c r="B46" s="76"/>
      <c r="C46" s="12">
        <v>81.42</v>
      </c>
      <c r="D46" s="15">
        <v>83.61</v>
      </c>
      <c r="E46" s="15">
        <v>80.92</v>
      </c>
      <c r="F46" s="9">
        <v>76.88</v>
      </c>
      <c r="G46" s="15">
        <v>78.180000000000007</v>
      </c>
      <c r="H46" s="15">
        <v>78.72</v>
      </c>
      <c r="I46" s="1">
        <v>70.05</v>
      </c>
      <c r="J46" s="12">
        <v>75.72</v>
      </c>
      <c r="K46" s="9">
        <v>68.400000000000006</v>
      </c>
      <c r="L46" s="9">
        <v>68.209999999999994</v>
      </c>
    </row>
    <row r="47" spans="1:12" ht="16.8" customHeight="1" x14ac:dyDescent="0.3">
      <c r="A47" s="75"/>
      <c r="B47" s="76"/>
      <c r="C47" s="12">
        <v>81.53</v>
      </c>
      <c r="D47" s="15">
        <v>83.28</v>
      </c>
      <c r="E47" s="15">
        <v>81.900000000000006</v>
      </c>
      <c r="F47" s="9">
        <v>77.02</v>
      </c>
      <c r="G47" s="15">
        <v>77.66</v>
      </c>
      <c r="H47" s="15">
        <v>78.52</v>
      </c>
      <c r="I47" s="1">
        <v>69.52</v>
      </c>
      <c r="J47" s="12">
        <v>75.97</v>
      </c>
      <c r="K47" s="9">
        <v>68.540000000000006</v>
      </c>
      <c r="L47" s="9">
        <v>68.06</v>
      </c>
    </row>
    <row r="48" spans="1:12" ht="16.8" customHeight="1" x14ac:dyDescent="0.3">
      <c r="A48" s="75"/>
      <c r="B48" s="76"/>
      <c r="C48" s="12">
        <v>81.63</v>
      </c>
      <c r="D48" s="15">
        <v>83.96</v>
      </c>
      <c r="E48" s="15">
        <v>81.25</v>
      </c>
      <c r="F48" s="9">
        <v>77.709999999999994</v>
      </c>
      <c r="G48" s="15">
        <v>78.11</v>
      </c>
      <c r="H48" s="15">
        <v>78.89</v>
      </c>
      <c r="I48" s="1">
        <v>69.52</v>
      </c>
      <c r="J48" s="12">
        <v>75.36</v>
      </c>
      <c r="K48" s="9">
        <v>68.61</v>
      </c>
      <c r="L48" s="9">
        <v>68.099999999999994</v>
      </c>
    </row>
    <row r="49" spans="1:12" ht="16.8" customHeight="1" x14ac:dyDescent="0.3">
      <c r="A49" s="75"/>
      <c r="B49" s="76"/>
      <c r="C49" s="12">
        <v>81.97</v>
      </c>
      <c r="D49" s="15">
        <v>82.96</v>
      </c>
      <c r="E49" s="15">
        <v>81.84</v>
      </c>
      <c r="F49" s="9">
        <v>77.47</v>
      </c>
      <c r="G49" s="15">
        <v>78.08</v>
      </c>
      <c r="H49" s="15">
        <v>78.48</v>
      </c>
      <c r="I49" s="1">
        <v>69.25</v>
      </c>
      <c r="J49" s="12">
        <v>75.97</v>
      </c>
      <c r="K49" s="9">
        <v>68.400000000000006</v>
      </c>
      <c r="L49" s="9">
        <v>68.3</v>
      </c>
    </row>
    <row r="50" spans="1:12" ht="16.8" customHeight="1" x14ac:dyDescent="0.3">
      <c r="A50" s="75"/>
      <c r="B50" s="76"/>
      <c r="C50" s="12">
        <v>81.97</v>
      </c>
      <c r="D50" s="15">
        <v>83.26</v>
      </c>
      <c r="E50" s="15">
        <v>81.739999999999995</v>
      </c>
      <c r="F50" s="9">
        <v>77.150000000000006</v>
      </c>
      <c r="G50" s="15">
        <v>77.92</v>
      </c>
      <c r="H50" s="15">
        <v>78.72</v>
      </c>
      <c r="I50" s="1">
        <v>69.47</v>
      </c>
      <c r="J50" s="12">
        <v>75.180000000000007</v>
      </c>
      <c r="K50" s="9">
        <v>68.36</v>
      </c>
      <c r="L50" s="9">
        <v>68.55</v>
      </c>
    </row>
    <row r="51" spans="1:12" ht="16.8" customHeight="1" x14ac:dyDescent="0.3">
      <c r="A51" s="75"/>
      <c r="B51" s="76"/>
      <c r="C51" s="12">
        <v>82.13</v>
      </c>
      <c r="D51" s="15">
        <v>82.59</v>
      </c>
      <c r="E51" s="15">
        <v>82.03</v>
      </c>
      <c r="F51" s="9">
        <v>77.010000000000005</v>
      </c>
      <c r="G51" s="15">
        <v>78.489999999999995</v>
      </c>
      <c r="H51" s="15">
        <v>78.63</v>
      </c>
      <c r="I51" s="1">
        <v>69.540000000000006</v>
      </c>
      <c r="J51" s="12">
        <v>75</v>
      </c>
      <c r="K51" s="9">
        <v>68.5</v>
      </c>
      <c r="L51" s="9">
        <v>68.48</v>
      </c>
    </row>
    <row r="52" spans="1:12" ht="16.8" customHeight="1" thickBot="1" x14ac:dyDescent="0.35">
      <c r="A52" s="75"/>
      <c r="B52" s="76"/>
      <c r="C52" s="13">
        <v>82.19</v>
      </c>
      <c r="D52" s="17">
        <v>84.08</v>
      </c>
      <c r="E52" s="17">
        <v>80.7</v>
      </c>
      <c r="F52" s="4">
        <v>77.180000000000007</v>
      </c>
      <c r="G52" s="17">
        <v>77.25</v>
      </c>
      <c r="H52" s="17">
        <v>78.290000000000006</v>
      </c>
      <c r="I52" s="7">
        <v>69.67</v>
      </c>
      <c r="J52" s="13">
        <v>75.650000000000006</v>
      </c>
      <c r="K52" s="4">
        <v>68.22</v>
      </c>
      <c r="L52" s="4">
        <v>68.39</v>
      </c>
    </row>
    <row r="53" spans="1:12" ht="16.8" customHeight="1" x14ac:dyDescent="0.3">
      <c r="A53" s="73">
        <f>Punkter!$C$7</f>
        <v>30</v>
      </c>
      <c r="B53" s="74"/>
      <c r="C53" s="12">
        <v>95.32</v>
      </c>
      <c r="D53" s="15">
        <v>87.42</v>
      </c>
      <c r="E53" s="15">
        <v>84.85</v>
      </c>
      <c r="F53" s="9">
        <v>83.17</v>
      </c>
      <c r="G53" s="15">
        <v>81.150000000000006</v>
      </c>
      <c r="H53" s="15">
        <v>84.49</v>
      </c>
      <c r="I53" s="1">
        <v>88.05</v>
      </c>
      <c r="J53" s="12">
        <v>73.11</v>
      </c>
      <c r="K53" s="40">
        <v>67.709999999999994</v>
      </c>
      <c r="L53" s="9">
        <v>68.3</v>
      </c>
    </row>
    <row r="54" spans="1:12" ht="16.8" customHeight="1" x14ac:dyDescent="0.3">
      <c r="A54" s="75"/>
      <c r="B54" s="76"/>
      <c r="C54" s="12">
        <v>95.37</v>
      </c>
      <c r="D54" s="15">
        <v>87</v>
      </c>
      <c r="E54" s="15">
        <v>85.29</v>
      </c>
      <c r="F54" s="9">
        <v>83.29</v>
      </c>
      <c r="G54" s="15">
        <v>80.44</v>
      </c>
      <c r="H54" s="15">
        <v>84.29</v>
      </c>
      <c r="I54" s="1">
        <v>88.39</v>
      </c>
      <c r="J54" s="12">
        <v>73.09</v>
      </c>
      <c r="K54" s="9">
        <v>67.78</v>
      </c>
      <c r="L54" s="9">
        <v>68.27</v>
      </c>
    </row>
    <row r="55" spans="1:12" ht="16.8" customHeight="1" x14ac:dyDescent="0.3">
      <c r="A55" s="75"/>
      <c r="B55" s="76"/>
      <c r="C55" s="12">
        <v>95.07</v>
      </c>
      <c r="D55" s="15">
        <v>87.08</v>
      </c>
      <c r="E55" s="15">
        <v>85.35</v>
      </c>
      <c r="F55" s="9">
        <v>82.9</v>
      </c>
      <c r="G55" s="15">
        <v>80.34</v>
      </c>
      <c r="H55" s="15">
        <v>85.02</v>
      </c>
      <c r="I55" s="1">
        <v>88.32</v>
      </c>
      <c r="J55" s="12">
        <v>72.819999999999993</v>
      </c>
      <c r="K55" s="9">
        <v>67.61</v>
      </c>
      <c r="L55" s="9">
        <v>68.48</v>
      </c>
    </row>
    <row r="56" spans="1:12" ht="16.8" customHeight="1" x14ac:dyDescent="0.3">
      <c r="A56" s="75"/>
      <c r="B56" s="76"/>
      <c r="C56" s="12">
        <v>95.9</v>
      </c>
      <c r="D56" s="15">
        <v>86.12</v>
      </c>
      <c r="E56" s="15">
        <v>85.88</v>
      </c>
      <c r="F56" s="9">
        <v>83.21</v>
      </c>
      <c r="G56" s="15">
        <v>80.349999999999994</v>
      </c>
      <c r="H56" s="15">
        <v>85.27</v>
      </c>
      <c r="I56" s="1">
        <v>88.59</v>
      </c>
      <c r="J56" s="12">
        <v>72.92</v>
      </c>
      <c r="K56" s="9">
        <v>67.72</v>
      </c>
      <c r="L56" s="9">
        <v>68.67</v>
      </c>
    </row>
    <row r="57" spans="1:12" ht="16.8" customHeight="1" x14ac:dyDescent="0.3">
      <c r="A57" s="75"/>
      <c r="B57" s="76"/>
      <c r="C57" s="12">
        <v>95.46</v>
      </c>
      <c r="D57" s="15">
        <v>86.37</v>
      </c>
      <c r="E57" s="15">
        <v>85.55</v>
      </c>
      <c r="F57" s="9">
        <v>82.8</v>
      </c>
      <c r="G57" s="15">
        <v>80.819999999999993</v>
      </c>
      <c r="H57" s="15">
        <v>85.27</v>
      </c>
      <c r="I57" s="1">
        <v>88.12</v>
      </c>
      <c r="J57" s="12">
        <v>72.98</v>
      </c>
      <c r="K57" s="9">
        <v>67.75</v>
      </c>
      <c r="L57" s="9">
        <v>68.66</v>
      </c>
    </row>
    <row r="58" spans="1:12" ht="16.8" customHeight="1" x14ac:dyDescent="0.3">
      <c r="A58" s="75"/>
      <c r="B58" s="76"/>
      <c r="C58" s="12">
        <v>95.7</v>
      </c>
      <c r="D58" s="15">
        <v>86.38</v>
      </c>
      <c r="E58" s="15">
        <v>85.52</v>
      </c>
      <c r="F58" s="9">
        <v>82.39</v>
      </c>
      <c r="G58" s="15">
        <v>80.66</v>
      </c>
      <c r="H58" s="15">
        <v>85.11</v>
      </c>
      <c r="I58" s="1">
        <v>88.1</v>
      </c>
      <c r="J58" s="12">
        <v>73.010000000000005</v>
      </c>
      <c r="K58" s="9">
        <v>67.55</v>
      </c>
      <c r="L58" s="9">
        <v>68.650000000000006</v>
      </c>
    </row>
    <row r="59" spans="1:12" ht="16.8" customHeight="1" x14ac:dyDescent="0.3">
      <c r="A59" s="75"/>
      <c r="B59" s="76"/>
      <c r="C59" s="12">
        <v>94.3</v>
      </c>
      <c r="D59" s="15">
        <v>86.37</v>
      </c>
      <c r="E59" s="15">
        <v>85.25</v>
      </c>
      <c r="F59" s="9">
        <v>82.4</v>
      </c>
      <c r="G59" s="15">
        <v>80.45</v>
      </c>
      <c r="H59" s="15">
        <v>85.52</v>
      </c>
      <c r="I59" s="1">
        <v>87.54</v>
      </c>
      <c r="J59" s="12">
        <v>73.08</v>
      </c>
      <c r="K59" s="9">
        <v>67.53</v>
      </c>
      <c r="L59" s="9">
        <v>68.64</v>
      </c>
    </row>
    <row r="60" spans="1:12" ht="16.8" customHeight="1" x14ac:dyDescent="0.3">
      <c r="A60" s="75"/>
      <c r="B60" s="76"/>
      <c r="C60" s="12">
        <v>94.4</v>
      </c>
      <c r="D60" s="15">
        <v>87.52</v>
      </c>
      <c r="E60" s="15">
        <v>85.27</v>
      </c>
      <c r="F60" s="9">
        <v>82.43</v>
      </c>
      <c r="G60" s="15">
        <v>80.680000000000007</v>
      </c>
      <c r="H60" s="15">
        <v>85.58</v>
      </c>
      <c r="I60" s="1">
        <v>88.03</v>
      </c>
      <c r="J60" s="12">
        <v>73.56</v>
      </c>
      <c r="K60" s="9">
        <v>67.81</v>
      </c>
      <c r="L60" s="9">
        <v>68.599999999999994</v>
      </c>
    </row>
    <row r="61" spans="1:12" ht="16.8" customHeight="1" x14ac:dyDescent="0.3">
      <c r="A61" s="75"/>
      <c r="B61" s="76"/>
      <c r="C61" s="12">
        <v>94.87</v>
      </c>
      <c r="D61" s="15">
        <v>87.43</v>
      </c>
      <c r="E61" s="15">
        <v>85.07</v>
      </c>
      <c r="F61" s="9">
        <v>82.22</v>
      </c>
      <c r="G61" s="15">
        <v>80.78</v>
      </c>
      <c r="H61" s="15">
        <v>85.25</v>
      </c>
      <c r="I61" s="1">
        <v>87.14</v>
      </c>
      <c r="J61" s="12">
        <v>72.900000000000006</v>
      </c>
      <c r="K61" s="9">
        <v>67.739999999999995</v>
      </c>
      <c r="L61" s="9">
        <v>68.680000000000007</v>
      </c>
    </row>
    <row r="62" spans="1:12" ht="16.8" customHeight="1" thickBot="1" x14ac:dyDescent="0.35">
      <c r="A62" s="77"/>
      <c r="B62" s="78"/>
      <c r="C62" s="13">
        <v>95.87</v>
      </c>
      <c r="D62" s="17">
        <v>86.52</v>
      </c>
      <c r="E62" s="17">
        <v>85.27</v>
      </c>
      <c r="F62" s="4">
        <v>82.47</v>
      </c>
      <c r="G62" s="17">
        <v>80.45</v>
      </c>
      <c r="H62" s="17">
        <v>85.37</v>
      </c>
      <c r="I62" s="7">
        <v>86.54</v>
      </c>
      <c r="J62" s="13">
        <v>72.94</v>
      </c>
      <c r="K62" s="4">
        <v>67.75</v>
      </c>
      <c r="L62" s="4">
        <v>68.7</v>
      </c>
    </row>
  </sheetData>
  <mergeCells count="27">
    <mergeCell ref="N3:R3"/>
    <mergeCell ref="N4:O4"/>
    <mergeCell ref="P4:R4"/>
    <mergeCell ref="N5:O5"/>
    <mergeCell ref="P5:R5"/>
    <mergeCell ref="A1:A2"/>
    <mergeCell ref="C1:F1"/>
    <mergeCell ref="G1:I1"/>
    <mergeCell ref="J1:K1"/>
    <mergeCell ref="A3:B12"/>
    <mergeCell ref="N6:O6"/>
    <mergeCell ref="P6:R6"/>
    <mergeCell ref="N7:O7"/>
    <mergeCell ref="P7:R7"/>
    <mergeCell ref="N8:O8"/>
    <mergeCell ref="P8:R8"/>
    <mergeCell ref="N9:O9"/>
    <mergeCell ref="P9:R9"/>
    <mergeCell ref="N10:O10"/>
    <mergeCell ref="P10:R10"/>
    <mergeCell ref="N11:O11"/>
    <mergeCell ref="P11:R11"/>
    <mergeCell ref="A13:B22"/>
    <mergeCell ref="A23:B32"/>
    <mergeCell ref="A33:B42"/>
    <mergeCell ref="A43:B52"/>
    <mergeCell ref="A53:B6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tabSelected="1" topLeftCell="A9" workbookViewId="0">
      <selection activeCell="N27" sqref="N27"/>
    </sheetView>
  </sheetViews>
  <sheetFormatPr defaultColWidth="9.109375" defaultRowHeight="14.4" x14ac:dyDescent="0.3"/>
  <cols>
    <col min="1" max="1" width="8" style="2" bestFit="1" customWidth="1"/>
    <col min="2" max="2" width="3" style="2" bestFit="1" customWidth="1"/>
    <col min="3" max="12" width="7.33203125" style="2" customWidth="1"/>
    <col min="13" max="16384" width="9.109375" style="2"/>
  </cols>
  <sheetData>
    <row r="1" spans="1:18" ht="17.399999999999999" customHeight="1" x14ac:dyDescent="0.3">
      <c r="A1" s="82" t="s">
        <v>4</v>
      </c>
      <c r="B1" s="40" t="s">
        <v>3</v>
      </c>
      <c r="C1" s="82">
        <f>Punkter!$A$2</f>
        <v>0.01</v>
      </c>
      <c r="D1" s="84"/>
      <c r="E1" s="84"/>
      <c r="F1" s="85"/>
      <c r="G1" s="82">
        <f>Punkter!$A$3</f>
        <v>0.08</v>
      </c>
      <c r="H1" s="84"/>
      <c r="I1" s="85"/>
      <c r="J1" s="82">
        <f>Punkter!$A$4</f>
        <v>0.34</v>
      </c>
      <c r="K1" s="85"/>
      <c r="L1" s="19">
        <f>Punkter!$A$5</f>
        <v>2</v>
      </c>
    </row>
    <row r="2" spans="1:18" ht="17.399999999999999" customHeight="1" thickBot="1" x14ac:dyDescent="0.35">
      <c r="A2" s="83"/>
      <c r="B2" s="4" t="s">
        <v>2</v>
      </c>
      <c r="C2" s="41">
        <f>Punkter!$A$2</f>
        <v>0.01</v>
      </c>
      <c r="D2" s="7">
        <f>Punkter!$A$3</f>
        <v>0.08</v>
      </c>
      <c r="E2" s="7">
        <f>Punkter!$A$4</f>
        <v>0.34</v>
      </c>
      <c r="F2" s="4">
        <f>Punkter!$A$5</f>
        <v>2</v>
      </c>
      <c r="G2" s="41">
        <f>Punkter!$A$3</f>
        <v>0.08</v>
      </c>
      <c r="H2" s="7">
        <f>Punkter!$A$4</f>
        <v>0.34</v>
      </c>
      <c r="I2" s="4">
        <f>Punkter!$A$5</f>
        <v>2</v>
      </c>
      <c r="J2" s="7">
        <f>Punkter!$A$4</f>
        <v>0.34</v>
      </c>
      <c r="K2" s="4">
        <f>Punkter!$A$5</f>
        <v>2</v>
      </c>
      <c r="L2" s="4">
        <f>Punkter!$A$5</f>
        <v>2</v>
      </c>
    </row>
    <row r="3" spans="1:18" ht="17.399999999999999" customHeight="1" x14ac:dyDescent="0.3">
      <c r="A3" s="73">
        <f>Punkter!$C$2</f>
        <v>1</v>
      </c>
      <c r="B3" s="74"/>
      <c r="C3" s="11">
        <v>40.840000000000003</v>
      </c>
      <c r="D3" s="14">
        <v>39.549999999999997</v>
      </c>
      <c r="E3" s="14">
        <v>38.99</v>
      </c>
      <c r="F3" s="40">
        <v>44.49</v>
      </c>
      <c r="G3" s="14">
        <v>36.479999999999997</v>
      </c>
      <c r="H3" s="14">
        <v>36.9</v>
      </c>
      <c r="I3" s="11">
        <v>44.38</v>
      </c>
      <c r="J3" s="11">
        <v>33.51</v>
      </c>
      <c r="K3" s="40">
        <v>40.78</v>
      </c>
      <c r="L3" s="19">
        <v>36.35</v>
      </c>
      <c r="N3" s="79" t="s">
        <v>6</v>
      </c>
      <c r="O3" s="79"/>
      <c r="P3" s="79"/>
      <c r="Q3" s="79"/>
      <c r="R3" s="79"/>
    </row>
    <row r="4" spans="1:18" ht="17.399999999999999" customHeight="1" x14ac:dyDescent="0.3">
      <c r="A4" s="75"/>
      <c r="B4" s="76"/>
      <c r="C4" s="12">
        <v>40.229999999999997</v>
      </c>
      <c r="D4" s="15">
        <v>39.590000000000003</v>
      </c>
      <c r="E4" s="15">
        <v>38.89</v>
      </c>
      <c r="F4" s="9">
        <v>44.52</v>
      </c>
      <c r="G4" s="15">
        <v>36.43</v>
      </c>
      <c r="H4" s="15">
        <v>36.65</v>
      </c>
      <c r="I4" s="12">
        <v>44.4</v>
      </c>
      <c r="J4" s="12">
        <v>33.53</v>
      </c>
      <c r="K4" s="9">
        <v>40.770000000000003</v>
      </c>
      <c r="L4" s="46">
        <v>36.119999999999997</v>
      </c>
      <c r="N4" s="79" t="s">
        <v>7</v>
      </c>
      <c r="O4" s="79"/>
      <c r="P4" s="79" t="s">
        <v>34</v>
      </c>
      <c r="Q4" s="79"/>
      <c r="R4" s="79"/>
    </row>
    <row r="5" spans="1:18" ht="17.399999999999999" customHeight="1" x14ac:dyDescent="0.3">
      <c r="A5" s="75"/>
      <c r="B5" s="76"/>
      <c r="C5" s="12">
        <v>40.159999999999997</v>
      </c>
      <c r="D5" s="15">
        <v>39.56</v>
      </c>
      <c r="E5" s="15">
        <v>38.869999999999997</v>
      </c>
      <c r="F5" s="10">
        <v>44.54</v>
      </c>
      <c r="G5" s="15">
        <v>36.450000000000003</v>
      </c>
      <c r="H5" s="15">
        <v>36.659999999999997</v>
      </c>
      <c r="I5" s="12">
        <v>44.4</v>
      </c>
      <c r="J5" s="12">
        <v>33.380000000000003</v>
      </c>
      <c r="K5" s="9">
        <v>40.74</v>
      </c>
      <c r="L5" s="46">
        <v>36.24</v>
      </c>
      <c r="N5" s="79" t="s">
        <v>8</v>
      </c>
      <c r="O5" s="79"/>
      <c r="P5" s="79" t="s">
        <v>35</v>
      </c>
      <c r="Q5" s="79"/>
      <c r="R5" s="79"/>
    </row>
    <row r="6" spans="1:18" ht="17.399999999999999" customHeight="1" x14ac:dyDescent="0.3">
      <c r="A6" s="75"/>
      <c r="B6" s="76"/>
      <c r="C6" s="12">
        <v>40.18</v>
      </c>
      <c r="D6" s="16">
        <v>39.56</v>
      </c>
      <c r="E6" s="15">
        <v>38.97</v>
      </c>
      <c r="F6" s="10">
        <v>44.54</v>
      </c>
      <c r="G6" s="15">
        <v>36.43</v>
      </c>
      <c r="H6" s="15">
        <v>36.659999999999997</v>
      </c>
      <c r="I6" s="12">
        <v>44.43</v>
      </c>
      <c r="J6" s="12">
        <v>33.44</v>
      </c>
      <c r="K6" s="9">
        <v>40.76</v>
      </c>
      <c r="L6" s="46">
        <v>36.19</v>
      </c>
      <c r="N6" s="79" t="s">
        <v>9</v>
      </c>
      <c r="O6" s="79"/>
      <c r="P6" s="79" t="s">
        <v>38</v>
      </c>
      <c r="Q6" s="79"/>
      <c r="R6" s="79"/>
    </row>
    <row r="7" spans="1:18" ht="17.399999999999999" customHeight="1" x14ac:dyDescent="0.3">
      <c r="A7" s="75"/>
      <c r="B7" s="76"/>
      <c r="C7" s="12">
        <v>40.36</v>
      </c>
      <c r="D7" s="15">
        <v>39.549999999999997</v>
      </c>
      <c r="E7" s="15">
        <v>38.979999999999997</v>
      </c>
      <c r="F7" s="9">
        <v>44.51</v>
      </c>
      <c r="G7" s="15">
        <v>36.450000000000003</v>
      </c>
      <c r="H7" s="15">
        <v>36.68</v>
      </c>
      <c r="I7" s="12">
        <v>44.46</v>
      </c>
      <c r="J7" s="12">
        <v>33.42</v>
      </c>
      <c r="K7" s="9">
        <v>40.799999999999997</v>
      </c>
      <c r="L7" s="46">
        <v>36.21</v>
      </c>
      <c r="N7" s="79" t="s">
        <v>10</v>
      </c>
      <c r="O7" s="79"/>
      <c r="P7" s="79" t="s">
        <v>29</v>
      </c>
      <c r="Q7" s="79"/>
      <c r="R7" s="79"/>
    </row>
    <row r="8" spans="1:18" ht="17.399999999999999" customHeight="1" x14ac:dyDescent="0.3">
      <c r="A8" s="75"/>
      <c r="B8" s="76"/>
      <c r="C8" s="12">
        <v>40.03</v>
      </c>
      <c r="D8" s="15">
        <v>39.58</v>
      </c>
      <c r="E8" s="15">
        <v>39.01</v>
      </c>
      <c r="F8" s="9">
        <v>44.56</v>
      </c>
      <c r="G8" s="15">
        <v>36.46</v>
      </c>
      <c r="H8" s="15">
        <v>36.700000000000003</v>
      </c>
      <c r="I8" s="12">
        <v>44.45</v>
      </c>
      <c r="J8" s="12">
        <v>33.4</v>
      </c>
      <c r="K8" s="9">
        <v>40.76</v>
      </c>
      <c r="L8" s="46">
        <v>36.19</v>
      </c>
      <c r="N8" s="79" t="s">
        <v>11</v>
      </c>
      <c r="O8" s="79"/>
      <c r="P8" s="81">
        <v>42668</v>
      </c>
      <c r="Q8" s="79"/>
      <c r="R8" s="79"/>
    </row>
    <row r="9" spans="1:18" ht="17.399999999999999" customHeight="1" x14ac:dyDescent="0.3">
      <c r="A9" s="75"/>
      <c r="B9" s="76"/>
      <c r="C9" s="12">
        <v>40</v>
      </c>
      <c r="D9" s="15">
        <v>39.57</v>
      </c>
      <c r="E9" s="15">
        <v>38.92</v>
      </c>
      <c r="F9" s="9">
        <v>44.57</v>
      </c>
      <c r="G9" s="15">
        <v>36.47</v>
      </c>
      <c r="H9" s="15">
        <v>36.67</v>
      </c>
      <c r="I9" s="12">
        <v>44.41</v>
      </c>
      <c r="J9" s="12">
        <v>33.369999999999997</v>
      </c>
      <c r="K9" s="9">
        <v>40.74</v>
      </c>
      <c r="L9" s="46">
        <v>36.17</v>
      </c>
      <c r="N9" s="79" t="s">
        <v>12</v>
      </c>
      <c r="O9" s="79"/>
      <c r="P9" s="80">
        <v>0.21805555555555556</v>
      </c>
      <c r="Q9" s="79"/>
      <c r="R9" s="79"/>
    </row>
    <row r="10" spans="1:18" ht="17.399999999999999" customHeight="1" x14ac:dyDescent="0.3">
      <c r="A10" s="75"/>
      <c r="B10" s="76"/>
      <c r="C10" s="12">
        <v>40</v>
      </c>
      <c r="D10" s="15">
        <v>39.54</v>
      </c>
      <c r="E10" s="15">
        <v>39</v>
      </c>
      <c r="F10" s="9">
        <v>44.54</v>
      </c>
      <c r="G10" s="15">
        <v>36.44</v>
      </c>
      <c r="H10" s="15">
        <v>36.61</v>
      </c>
      <c r="I10" s="12">
        <v>44.47</v>
      </c>
      <c r="J10" s="12">
        <v>33.450000000000003</v>
      </c>
      <c r="K10" s="9">
        <v>40.770000000000003</v>
      </c>
      <c r="L10" s="46">
        <v>36.19</v>
      </c>
      <c r="N10" s="79" t="s">
        <v>13</v>
      </c>
      <c r="O10" s="79"/>
      <c r="P10" s="80">
        <v>0.26805555555555555</v>
      </c>
      <c r="Q10" s="79"/>
      <c r="R10" s="79"/>
    </row>
    <row r="11" spans="1:18" ht="17.399999999999999" customHeight="1" x14ac:dyDescent="0.3">
      <c r="A11" s="75"/>
      <c r="B11" s="76"/>
      <c r="C11" s="12">
        <v>40.04</v>
      </c>
      <c r="D11" s="15">
        <v>39.54</v>
      </c>
      <c r="E11" s="15">
        <v>39.01</v>
      </c>
      <c r="F11" s="9">
        <v>44.56</v>
      </c>
      <c r="G11" s="15">
        <v>36.46</v>
      </c>
      <c r="H11" s="15">
        <v>36.6</v>
      </c>
      <c r="I11" s="12">
        <v>44.45</v>
      </c>
      <c r="J11" s="12">
        <v>33.299999999999997</v>
      </c>
      <c r="K11" s="9">
        <v>40.76</v>
      </c>
      <c r="L11" s="46">
        <v>36.17</v>
      </c>
      <c r="N11" s="79" t="s">
        <v>14</v>
      </c>
      <c r="O11" s="79"/>
      <c r="P11" s="79" t="s">
        <v>26</v>
      </c>
      <c r="Q11" s="79"/>
      <c r="R11" s="79"/>
    </row>
    <row r="12" spans="1:18" ht="17.399999999999999" customHeight="1" thickBot="1" x14ac:dyDescent="0.35">
      <c r="A12" s="75"/>
      <c r="B12" s="76"/>
      <c r="C12" s="13">
        <v>40.06</v>
      </c>
      <c r="D12" s="17">
        <v>39.549999999999997</v>
      </c>
      <c r="E12" s="17">
        <v>39.1</v>
      </c>
      <c r="F12" s="4">
        <v>44.59</v>
      </c>
      <c r="G12" s="17">
        <v>36.46</v>
      </c>
      <c r="H12" s="17">
        <v>36.69</v>
      </c>
      <c r="I12" s="13">
        <v>44.44</v>
      </c>
      <c r="J12" s="13">
        <v>33.5</v>
      </c>
      <c r="K12" s="4">
        <v>40.74</v>
      </c>
      <c r="L12" s="47">
        <v>36.17</v>
      </c>
    </row>
    <row r="13" spans="1:18" ht="16.8" customHeight="1" x14ac:dyDescent="0.3">
      <c r="A13" s="73">
        <f>Punkter!$C$3</f>
        <v>2</v>
      </c>
      <c r="B13" s="74"/>
      <c r="C13" s="12">
        <v>54.16</v>
      </c>
      <c r="D13" s="15">
        <v>51.14</v>
      </c>
      <c r="E13" s="15">
        <v>45.84</v>
      </c>
      <c r="F13" s="9">
        <v>42.67</v>
      </c>
      <c r="G13" s="15">
        <v>45.04</v>
      </c>
      <c r="H13" s="15">
        <v>45.25</v>
      </c>
      <c r="I13" s="1">
        <v>44.13</v>
      </c>
      <c r="J13" s="12">
        <v>38.65</v>
      </c>
      <c r="K13" s="9">
        <v>43.74</v>
      </c>
      <c r="L13" s="40">
        <v>42.03</v>
      </c>
    </row>
    <row r="14" spans="1:18" ht="16.8" customHeight="1" x14ac:dyDescent="0.3">
      <c r="A14" s="75"/>
      <c r="B14" s="76"/>
      <c r="C14" s="12">
        <v>53.92</v>
      </c>
      <c r="D14" s="15">
        <v>51.17</v>
      </c>
      <c r="E14" s="15">
        <v>45.85</v>
      </c>
      <c r="F14" s="9">
        <v>42.67</v>
      </c>
      <c r="G14" s="15">
        <v>45.05</v>
      </c>
      <c r="H14" s="15">
        <v>45.51</v>
      </c>
      <c r="I14" s="1">
        <v>44.15</v>
      </c>
      <c r="J14" s="12">
        <v>38.64</v>
      </c>
      <c r="K14" s="9">
        <v>43.92</v>
      </c>
      <c r="L14" s="9">
        <v>42.03</v>
      </c>
    </row>
    <row r="15" spans="1:18" ht="16.8" customHeight="1" x14ac:dyDescent="0.3">
      <c r="A15" s="75"/>
      <c r="B15" s="76"/>
      <c r="C15" s="12">
        <v>54.16</v>
      </c>
      <c r="D15" s="15">
        <v>50.88</v>
      </c>
      <c r="E15" s="15">
        <v>46.06</v>
      </c>
      <c r="F15" s="9">
        <v>42.5</v>
      </c>
      <c r="G15" s="15">
        <v>45.01</v>
      </c>
      <c r="H15" s="15">
        <v>45.63</v>
      </c>
      <c r="I15" s="1">
        <v>44.21</v>
      </c>
      <c r="J15" s="12">
        <v>38.67</v>
      </c>
      <c r="K15" s="9">
        <v>43.92</v>
      </c>
      <c r="L15" s="9">
        <v>42.02</v>
      </c>
    </row>
    <row r="16" spans="1:18" ht="16.8" customHeight="1" x14ac:dyDescent="0.3">
      <c r="A16" s="75"/>
      <c r="B16" s="76"/>
      <c r="C16" s="12">
        <v>54.33</v>
      </c>
      <c r="D16" s="15">
        <v>51.18</v>
      </c>
      <c r="E16" s="15">
        <v>46.06</v>
      </c>
      <c r="F16" s="9">
        <v>42.37</v>
      </c>
      <c r="G16" s="15">
        <v>44.89</v>
      </c>
      <c r="H16" s="15">
        <v>45.66</v>
      </c>
      <c r="I16" s="1">
        <v>44.1</v>
      </c>
      <c r="J16" s="12">
        <v>38.619999999999997</v>
      </c>
      <c r="K16" s="9">
        <v>43.94</v>
      </c>
      <c r="L16" s="9">
        <v>41.97</v>
      </c>
    </row>
    <row r="17" spans="1:12" ht="16.8" customHeight="1" x14ac:dyDescent="0.3">
      <c r="A17" s="75"/>
      <c r="B17" s="76"/>
      <c r="C17" s="12">
        <v>54.43</v>
      </c>
      <c r="D17" s="15">
        <v>50.66</v>
      </c>
      <c r="E17" s="15">
        <v>46.17</v>
      </c>
      <c r="F17" s="9">
        <v>42.31</v>
      </c>
      <c r="G17" s="15">
        <v>45.2</v>
      </c>
      <c r="H17" s="15">
        <v>45.63</v>
      </c>
      <c r="I17" s="1">
        <v>44.01</v>
      </c>
      <c r="J17" s="12">
        <v>38.729999999999997</v>
      </c>
      <c r="K17" s="9">
        <v>43.96</v>
      </c>
      <c r="L17" s="9">
        <v>42.06</v>
      </c>
    </row>
    <row r="18" spans="1:12" ht="16.8" customHeight="1" x14ac:dyDescent="0.3">
      <c r="A18" s="75"/>
      <c r="B18" s="76"/>
      <c r="C18" s="12">
        <v>54.37</v>
      </c>
      <c r="D18" s="15">
        <v>50.67</v>
      </c>
      <c r="E18" s="15">
        <v>46.16</v>
      </c>
      <c r="F18" s="9">
        <v>42.43</v>
      </c>
      <c r="G18" s="15">
        <v>45.03</v>
      </c>
      <c r="H18" s="15">
        <v>45.61</v>
      </c>
      <c r="I18" s="1">
        <v>43.99</v>
      </c>
      <c r="J18" s="12">
        <v>38.58</v>
      </c>
      <c r="K18" s="9">
        <v>43.93</v>
      </c>
      <c r="L18" s="9">
        <v>41.94</v>
      </c>
    </row>
    <row r="19" spans="1:12" ht="16.8" customHeight="1" x14ac:dyDescent="0.3">
      <c r="A19" s="75"/>
      <c r="B19" s="76"/>
      <c r="C19" s="12">
        <v>54.24</v>
      </c>
      <c r="D19" s="15">
        <v>50.63</v>
      </c>
      <c r="E19" s="15">
        <v>46.2</v>
      </c>
      <c r="F19" s="9">
        <v>42.43</v>
      </c>
      <c r="G19" s="15">
        <v>45.2</v>
      </c>
      <c r="H19" s="15">
        <v>45.56</v>
      </c>
      <c r="I19" s="1">
        <v>43.97</v>
      </c>
      <c r="J19" s="12">
        <v>38.590000000000003</v>
      </c>
      <c r="K19" s="9">
        <v>43.94</v>
      </c>
      <c r="L19" s="9">
        <v>41.93</v>
      </c>
    </row>
    <row r="20" spans="1:12" ht="16.8" customHeight="1" x14ac:dyDescent="0.3">
      <c r="A20" s="75"/>
      <c r="B20" s="76"/>
      <c r="C20" s="12">
        <v>54.17</v>
      </c>
      <c r="D20" s="15">
        <v>50.64</v>
      </c>
      <c r="E20" s="15">
        <v>46.12</v>
      </c>
      <c r="F20" s="9">
        <v>42.46</v>
      </c>
      <c r="G20" s="15">
        <v>45.29</v>
      </c>
      <c r="H20" s="15">
        <v>45.63</v>
      </c>
      <c r="I20" s="1">
        <v>43.99</v>
      </c>
      <c r="J20" s="12">
        <v>38.520000000000003</v>
      </c>
      <c r="K20" s="9">
        <v>43.95</v>
      </c>
      <c r="L20" s="9">
        <v>41.93</v>
      </c>
    </row>
    <row r="21" spans="1:12" ht="16.8" customHeight="1" x14ac:dyDescent="0.3">
      <c r="A21" s="75"/>
      <c r="B21" s="76"/>
      <c r="C21" s="12">
        <v>54.22</v>
      </c>
      <c r="D21" s="15">
        <v>50.64</v>
      </c>
      <c r="E21" s="15">
        <v>46.21</v>
      </c>
      <c r="F21" s="9">
        <v>42.45</v>
      </c>
      <c r="G21" s="15">
        <v>45.25</v>
      </c>
      <c r="H21" s="15">
        <v>45.72</v>
      </c>
      <c r="I21" s="1">
        <v>43.97</v>
      </c>
      <c r="J21" s="12">
        <v>38.549999999999997</v>
      </c>
      <c r="K21" s="9">
        <v>43.95</v>
      </c>
      <c r="L21" s="9">
        <v>41.95</v>
      </c>
    </row>
    <row r="22" spans="1:12" ht="16.8" customHeight="1" thickBot="1" x14ac:dyDescent="0.35">
      <c r="A22" s="75"/>
      <c r="B22" s="76"/>
      <c r="C22" s="12">
        <v>54.47</v>
      </c>
      <c r="D22" s="15">
        <v>50.64</v>
      </c>
      <c r="E22" s="15">
        <v>46.18</v>
      </c>
      <c r="F22" s="9">
        <v>42.44</v>
      </c>
      <c r="G22" s="15">
        <v>45.31</v>
      </c>
      <c r="H22" s="15">
        <v>45.66</v>
      </c>
      <c r="I22" s="1">
        <v>43.95</v>
      </c>
      <c r="J22" s="12">
        <v>38.43</v>
      </c>
      <c r="K22" s="9">
        <v>43.97</v>
      </c>
      <c r="L22" s="4">
        <v>41.98</v>
      </c>
    </row>
    <row r="23" spans="1:12" ht="16.8" customHeight="1" x14ac:dyDescent="0.3">
      <c r="A23" s="73">
        <f>Punkter!$C$4</f>
        <v>4</v>
      </c>
      <c r="B23" s="74"/>
      <c r="C23" s="11">
        <v>74.739999999999995</v>
      </c>
      <c r="D23" s="14">
        <v>60.17</v>
      </c>
      <c r="E23" s="14">
        <v>57</v>
      </c>
      <c r="F23" s="40">
        <v>49.83</v>
      </c>
      <c r="G23" s="14">
        <v>52.8</v>
      </c>
      <c r="H23" s="14">
        <v>58.16</v>
      </c>
      <c r="I23" s="39">
        <v>50.07</v>
      </c>
      <c r="J23" s="11">
        <v>44.13</v>
      </c>
      <c r="K23" s="40">
        <v>52.27</v>
      </c>
      <c r="L23" s="9">
        <v>48.61</v>
      </c>
    </row>
    <row r="24" spans="1:12" ht="16.8" customHeight="1" x14ac:dyDescent="0.3">
      <c r="A24" s="75"/>
      <c r="B24" s="76"/>
      <c r="C24" s="12">
        <v>75.12</v>
      </c>
      <c r="D24" s="15">
        <v>59.51</v>
      </c>
      <c r="E24" s="15">
        <v>56.97</v>
      </c>
      <c r="F24" s="9">
        <v>49.8</v>
      </c>
      <c r="G24" s="15">
        <v>52.79</v>
      </c>
      <c r="H24" s="15">
        <v>58.12</v>
      </c>
      <c r="I24" s="1">
        <v>50.33</v>
      </c>
      <c r="J24" s="12">
        <v>44.07</v>
      </c>
      <c r="K24" s="9">
        <v>52.22</v>
      </c>
      <c r="L24" s="9">
        <v>48.81</v>
      </c>
    </row>
    <row r="25" spans="1:12" ht="16.8" customHeight="1" x14ac:dyDescent="0.3">
      <c r="A25" s="75"/>
      <c r="B25" s="76"/>
      <c r="C25" s="12">
        <v>74.58</v>
      </c>
      <c r="D25" s="15">
        <v>59.83</v>
      </c>
      <c r="E25" s="15">
        <v>56.99</v>
      </c>
      <c r="F25" s="9">
        <v>49.9</v>
      </c>
      <c r="G25" s="15">
        <v>52.92</v>
      </c>
      <c r="H25" s="15">
        <v>57.92</v>
      </c>
      <c r="I25" s="1">
        <v>50.65</v>
      </c>
      <c r="J25" s="12">
        <v>44.11</v>
      </c>
      <c r="K25" s="9">
        <v>52.39</v>
      </c>
      <c r="L25" s="9">
        <v>48.91</v>
      </c>
    </row>
    <row r="26" spans="1:12" ht="16.8" customHeight="1" x14ac:dyDescent="0.3">
      <c r="A26" s="75"/>
      <c r="B26" s="76"/>
      <c r="C26" s="12">
        <v>74.849999999999994</v>
      </c>
      <c r="D26" s="15">
        <v>59.82</v>
      </c>
      <c r="E26" s="15">
        <v>56.98</v>
      </c>
      <c r="F26" s="9">
        <v>49.92</v>
      </c>
      <c r="G26" s="15">
        <v>52.92</v>
      </c>
      <c r="H26" s="15">
        <v>57.93</v>
      </c>
      <c r="I26" s="1">
        <v>50.73</v>
      </c>
      <c r="J26" s="12">
        <v>44.09</v>
      </c>
      <c r="K26" s="9">
        <v>52.4</v>
      </c>
      <c r="L26" s="9">
        <v>49.02</v>
      </c>
    </row>
    <row r="27" spans="1:12" ht="16.8" customHeight="1" x14ac:dyDescent="0.3">
      <c r="A27" s="75"/>
      <c r="B27" s="76"/>
      <c r="C27" s="12">
        <v>74.989999999999995</v>
      </c>
      <c r="D27" s="15">
        <v>60.18</v>
      </c>
      <c r="E27" s="15">
        <v>57.04</v>
      </c>
      <c r="F27" s="9">
        <v>49.94</v>
      </c>
      <c r="G27" s="15">
        <v>52.94</v>
      </c>
      <c r="H27" s="15">
        <v>57.91</v>
      </c>
      <c r="I27" s="1">
        <v>50.82</v>
      </c>
      <c r="J27" s="12">
        <v>44.13</v>
      </c>
      <c r="K27" s="9">
        <v>52.42</v>
      </c>
      <c r="L27" s="9">
        <v>49.07</v>
      </c>
    </row>
    <row r="28" spans="1:12" ht="16.8" customHeight="1" x14ac:dyDescent="0.3">
      <c r="A28" s="75"/>
      <c r="B28" s="76"/>
      <c r="C28" s="12">
        <v>74.66</v>
      </c>
      <c r="D28" s="15">
        <v>60.13</v>
      </c>
      <c r="E28" s="15">
        <v>57.07</v>
      </c>
      <c r="F28" s="9">
        <v>49.98</v>
      </c>
      <c r="G28" s="15">
        <v>53.01</v>
      </c>
      <c r="H28" s="15">
        <v>57.95</v>
      </c>
      <c r="I28" s="1">
        <v>50.97</v>
      </c>
      <c r="J28" s="12">
        <v>44.14</v>
      </c>
      <c r="K28" s="9">
        <v>52.41</v>
      </c>
      <c r="L28" s="9">
        <v>49.09</v>
      </c>
    </row>
    <row r="29" spans="1:12" ht="16.8" customHeight="1" x14ac:dyDescent="0.3">
      <c r="A29" s="75"/>
      <c r="B29" s="76"/>
      <c r="C29" s="12">
        <v>74.61</v>
      </c>
      <c r="D29" s="15">
        <v>60.08</v>
      </c>
      <c r="E29" s="15">
        <v>57.03</v>
      </c>
      <c r="F29" s="9">
        <v>49.98</v>
      </c>
      <c r="G29" s="15">
        <v>52.94</v>
      </c>
      <c r="H29" s="15">
        <v>57.92</v>
      </c>
      <c r="I29" s="1">
        <v>50.9</v>
      </c>
      <c r="J29" s="12">
        <v>44.09</v>
      </c>
      <c r="K29" s="9">
        <v>52.47</v>
      </c>
      <c r="L29" s="9">
        <v>49.06</v>
      </c>
    </row>
    <row r="30" spans="1:12" ht="16.8" customHeight="1" x14ac:dyDescent="0.3">
      <c r="A30" s="75"/>
      <c r="B30" s="76"/>
      <c r="C30" s="12">
        <v>75</v>
      </c>
      <c r="D30" s="15">
        <v>60.11</v>
      </c>
      <c r="E30" s="15">
        <v>56.91</v>
      </c>
      <c r="F30" s="9">
        <v>50.04</v>
      </c>
      <c r="G30" s="15">
        <v>53.05</v>
      </c>
      <c r="H30" s="15">
        <v>58.04</v>
      </c>
      <c r="I30" s="1">
        <v>51.05</v>
      </c>
      <c r="J30" s="12">
        <v>44.12</v>
      </c>
      <c r="K30" s="9">
        <v>52.41</v>
      </c>
      <c r="L30" s="9">
        <v>49.12</v>
      </c>
    </row>
    <row r="31" spans="1:12" ht="16.8" customHeight="1" x14ac:dyDescent="0.3">
      <c r="A31" s="75"/>
      <c r="B31" s="76"/>
      <c r="C31" s="12">
        <v>75.209999999999994</v>
      </c>
      <c r="D31" s="15">
        <v>60.33</v>
      </c>
      <c r="E31" s="15">
        <v>56.9</v>
      </c>
      <c r="F31" s="9">
        <v>50.09</v>
      </c>
      <c r="G31" s="15">
        <v>52.92</v>
      </c>
      <c r="H31" s="15">
        <v>58.03</v>
      </c>
      <c r="I31" s="1">
        <v>51.1</v>
      </c>
      <c r="J31" s="12">
        <v>44.15</v>
      </c>
      <c r="K31" s="9">
        <v>52.4</v>
      </c>
      <c r="L31" s="9">
        <v>49.15</v>
      </c>
    </row>
    <row r="32" spans="1:12" ht="16.8" customHeight="1" thickBot="1" x14ac:dyDescent="0.35">
      <c r="A32" s="75"/>
      <c r="B32" s="76"/>
      <c r="C32" s="13">
        <v>73.52</v>
      </c>
      <c r="D32" s="17">
        <v>60.47</v>
      </c>
      <c r="E32" s="17">
        <v>56.88</v>
      </c>
      <c r="F32" s="4">
        <v>50.04</v>
      </c>
      <c r="G32" s="17">
        <v>53.12</v>
      </c>
      <c r="H32" s="17">
        <v>58.07</v>
      </c>
      <c r="I32" s="7">
        <v>51.08</v>
      </c>
      <c r="J32" s="13">
        <v>44.1</v>
      </c>
      <c r="K32" s="4">
        <v>52.45</v>
      </c>
      <c r="L32" s="9">
        <v>49.15</v>
      </c>
    </row>
    <row r="33" spans="1:12" ht="16.8" customHeight="1" x14ac:dyDescent="0.3">
      <c r="A33" s="73">
        <f>Punkter!$C$5</f>
        <v>8</v>
      </c>
      <c r="B33" s="74"/>
      <c r="C33" s="12">
        <v>58.99</v>
      </c>
      <c r="D33" s="15">
        <v>57.57</v>
      </c>
      <c r="E33" s="15">
        <v>64.790000000000006</v>
      </c>
      <c r="F33" s="9">
        <v>56.34</v>
      </c>
      <c r="G33" s="15">
        <v>71.040000000000006</v>
      </c>
      <c r="H33" s="15">
        <v>62.12</v>
      </c>
      <c r="I33" s="1">
        <v>53.37</v>
      </c>
      <c r="J33" s="12">
        <v>54.57</v>
      </c>
      <c r="K33" s="9">
        <v>50.47</v>
      </c>
      <c r="L33" s="40">
        <v>48.32</v>
      </c>
    </row>
    <row r="34" spans="1:12" ht="16.8" customHeight="1" x14ac:dyDescent="0.3">
      <c r="A34" s="75"/>
      <c r="B34" s="76"/>
      <c r="C34" s="12">
        <v>59.01</v>
      </c>
      <c r="D34" s="15">
        <v>57.59</v>
      </c>
      <c r="E34" s="15">
        <v>64.739999999999995</v>
      </c>
      <c r="F34" s="9">
        <v>56.57</v>
      </c>
      <c r="G34" s="15">
        <v>71.27</v>
      </c>
      <c r="H34" s="15">
        <v>61.89</v>
      </c>
      <c r="I34" s="1">
        <v>53.48</v>
      </c>
      <c r="J34" s="12">
        <v>54.41</v>
      </c>
      <c r="K34" s="9">
        <v>50.37</v>
      </c>
      <c r="L34" s="9">
        <v>48.7</v>
      </c>
    </row>
    <row r="35" spans="1:12" ht="16.8" customHeight="1" x14ac:dyDescent="0.3">
      <c r="A35" s="75"/>
      <c r="B35" s="76"/>
      <c r="C35" s="12">
        <v>59.02</v>
      </c>
      <c r="D35" s="15">
        <v>57.66</v>
      </c>
      <c r="E35" s="15">
        <v>64.53</v>
      </c>
      <c r="F35" s="9">
        <v>56.56</v>
      </c>
      <c r="G35" s="15">
        <v>71.2</v>
      </c>
      <c r="H35" s="15">
        <v>61.85</v>
      </c>
      <c r="I35" s="1">
        <v>53.47</v>
      </c>
      <c r="J35" s="12">
        <v>54.11</v>
      </c>
      <c r="K35" s="9">
        <v>50.38</v>
      </c>
      <c r="L35" s="9">
        <v>48.67</v>
      </c>
    </row>
    <row r="36" spans="1:12" ht="16.8" customHeight="1" x14ac:dyDescent="0.3">
      <c r="A36" s="75"/>
      <c r="B36" s="76"/>
      <c r="C36" s="12">
        <v>59.1</v>
      </c>
      <c r="D36" s="15">
        <v>57.63</v>
      </c>
      <c r="E36" s="15">
        <v>64.67</v>
      </c>
      <c r="F36" s="9">
        <v>56.62</v>
      </c>
      <c r="G36" s="15">
        <v>71.19</v>
      </c>
      <c r="H36" s="15">
        <v>61.66</v>
      </c>
      <c r="I36" s="1">
        <v>53.85</v>
      </c>
      <c r="J36" s="12">
        <v>54.21</v>
      </c>
      <c r="K36" s="9">
        <v>50.4</v>
      </c>
      <c r="L36" s="9">
        <v>48.68</v>
      </c>
    </row>
    <row r="37" spans="1:12" ht="16.8" customHeight="1" x14ac:dyDescent="0.3">
      <c r="A37" s="75"/>
      <c r="B37" s="76"/>
      <c r="C37" s="12">
        <v>59.03</v>
      </c>
      <c r="D37" s="15">
        <v>57.57</v>
      </c>
      <c r="E37" s="15">
        <v>64.489999999999995</v>
      </c>
      <c r="F37" s="9">
        <v>56.54</v>
      </c>
      <c r="G37" s="15">
        <v>71.42</v>
      </c>
      <c r="H37" s="15">
        <v>61.91</v>
      </c>
      <c r="I37" s="1">
        <v>54.08</v>
      </c>
      <c r="J37" s="12">
        <v>54.02</v>
      </c>
      <c r="K37" s="9">
        <v>50.37</v>
      </c>
      <c r="L37" s="9">
        <v>48.73</v>
      </c>
    </row>
    <row r="38" spans="1:12" ht="16.8" customHeight="1" x14ac:dyDescent="0.3">
      <c r="A38" s="75"/>
      <c r="B38" s="76"/>
      <c r="C38" s="12">
        <v>59.04</v>
      </c>
      <c r="D38" s="15">
        <v>57.61</v>
      </c>
      <c r="E38" s="15">
        <v>64.59</v>
      </c>
      <c r="F38" s="9">
        <v>56.59</v>
      </c>
      <c r="G38" s="15">
        <v>71.13</v>
      </c>
      <c r="H38" s="15">
        <v>61.79</v>
      </c>
      <c r="I38" s="1">
        <v>54.1</v>
      </c>
      <c r="J38" s="12">
        <v>54.08</v>
      </c>
      <c r="K38" s="9">
        <v>50.41</v>
      </c>
      <c r="L38" s="9">
        <v>48.83</v>
      </c>
    </row>
    <row r="39" spans="1:12" ht="16.8" customHeight="1" x14ac:dyDescent="0.3">
      <c r="A39" s="75"/>
      <c r="B39" s="76"/>
      <c r="C39" s="12">
        <v>59.15</v>
      </c>
      <c r="D39" s="15">
        <v>58.07</v>
      </c>
      <c r="E39" s="15">
        <v>64.62</v>
      </c>
      <c r="F39" s="9">
        <v>56.58</v>
      </c>
      <c r="G39" s="15">
        <v>71.03</v>
      </c>
      <c r="H39" s="15">
        <v>61.9</v>
      </c>
      <c r="I39" s="1">
        <v>54.17</v>
      </c>
      <c r="J39" s="12">
        <v>54.09</v>
      </c>
      <c r="K39" s="9">
        <v>50.48</v>
      </c>
      <c r="L39" s="9">
        <v>48.68</v>
      </c>
    </row>
    <row r="40" spans="1:12" ht="16.8" customHeight="1" x14ac:dyDescent="0.3">
      <c r="A40" s="75"/>
      <c r="B40" s="76"/>
      <c r="C40" s="12">
        <v>59.22</v>
      </c>
      <c r="D40" s="15">
        <v>57.65</v>
      </c>
      <c r="E40" s="15">
        <v>64.53</v>
      </c>
      <c r="F40" s="9">
        <v>56.56</v>
      </c>
      <c r="G40" s="15">
        <v>71.11</v>
      </c>
      <c r="H40" s="15">
        <v>61.8</v>
      </c>
      <c r="I40" s="1">
        <v>54.24</v>
      </c>
      <c r="J40" s="12">
        <v>54.04</v>
      </c>
      <c r="K40" s="9">
        <v>50.43</v>
      </c>
      <c r="L40" s="9">
        <v>48.67</v>
      </c>
    </row>
    <row r="41" spans="1:12" ht="16.8" customHeight="1" x14ac:dyDescent="0.3">
      <c r="A41" s="75"/>
      <c r="B41" s="76"/>
      <c r="C41" s="12">
        <v>59.32</v>
      </c>
      <c r="D41" s="15">
        <v>57.73</v>
      </c>
      <c r="E41" s="15">
        <v>64.48</v>
      </c>
      <c r="F41" s="9">
        <v>56.56</v>
      </c>
      <c r="G41" s="15">
        <v>71.209999999999994</v>
      </c>
      <c r="H41" s="15">
        <v>61.69</v>
      </c>
      <c r="I41" s="1">
        <v>54.23</v>
      </c>
      <c r="J41" s="12">
        <v>54.13</v>
      </c>
      <c r="K41" s="9">
        <v>50.5</v>
      </c>
      <c r="L41" s="9">
        <v>48.74</v>
      </c>
    </row>
    <row r="42" spans="1:12" ht="16.8" customHeight="1" thickBot="1" x14ac:dyDescent="0.35">
      <c r="A42" s="75"/>
      <c r="B42" s="76"/>
      <c r="C42" s="12">
        <v>59.21</v>
      </c>
      <c r="D42" s="15">
        <v>57.73</v>
      </c>
      <c r="E42" s="15">
        <v>64.47</v>
      </c>
      <c r="F42" s="9">
        <v>56.58</v>
      </c>
      <c r="G42" s="15">
        <v>71.41</v>
      </c>
      <c r="H42" s="15">
        <v>61.88</v>
      </c>
      <c r="I42" s="1">
        <v>54.21</v>
      </c>
      <c r="J42" s="12">
        <v>54.04</v>
      </c>
      <c r="K42" s="9">
        <v>50.5</v>
      </c>
      <c r="L42" s="4">
        <v>48.75</v>
      </c>
    </row>
    <row r="43" spans="1:12" ht="16.8" customHeight="1" x14ac:dyDescent="0.3">
      <c r="A43" s="73">
        <f>Punkter!$C$6</f>
        <v>15</v>
      </c>
      <c r="B43" s="74"/>
      <c r="C43" s="11">
        <v>63.4</v>
      </c>
      <c r="D43" s="14">
        <v>70.849999999999994</v>
      </c>
      <c r="E43" s="14">
        <v>63</v>
      </c>
      <c r="F43" s="40">
        <v>60.94</v>
      </c>
      <c r="G43" s="14">
        <v>66.099999999999994</v>
      </c>
      <c r="H43" s="14">
        <v>66.64</v>
      </c>
      <c r="I43" s="39">
        <v>59.94</v>
      </c>
      <c r="J43" s="11">
        <v>65.790000000000006</v>
      </c>
      <c r="K43" s="40">
        <v>55.19</v>
      </c>
      <c r="L43" s="40">
        <v>56.79</v>
      </c>
    </row>
    <row r="44" spans="1:12" ht="16.8" customHeight="1" x14ac:dyDescent="0.3">
      <c r="A44" s="75"/>
      <c r="B44" s="76"/>
      <c r="C44" s="12">
        <v>63.37</v>
      </c>
      <c r="D44" s="15">
        <v>70.819999999999993</v>
      </c>
      <c r="E44" s="15">
        <v>63.02</v>
      </c>
      <c r="F44" s="9">
        <v>60.88</v>
      </c>
      <c r="G44" s="15">
        <v>65.849999999999994</v>
      </c>
      <c r="H44" s="15">
        <v>66.430000000000007</v>
      </c>
      <c r="I44" s="1">
        <v>59.95</v>
      </c>
      <c r="J44" s="12">
        <v>65.849999999999994</v>
      </c>
      <c r="K44" s="9">
        <v>55.21</v>
      </c>
      <c r="L44" s="9">
        <v>56.68</v>
      </c>
    </row>
    <row r="45" spans="1:12" ht="16.8" customHeight="1" x14ac:dyDescent="0.3">
      <c r="A45" s="75"/>
      <c r="B45" s="76"/>
      <c r="C45" s="12">
        <v>63.51</v>
      </c>
      <c r="D45" s="15">
        <v>70.66</v>
      </c>
      <c r="E45" s="15">
        <v>63.12</v>
      </c>
      <c r="F45" s="9">
        <v>60.88</v>
      </c>
      <c r="G45" s="15">
        <v>65.650000000000006</v>
      </c>
      <c r="H45" s="15">
        <v>66.45</v>
      </c>
      <c r="I45" s="1">
        <v>59.94</v>
      </c>
      <c r="J45" s="12">
        <v>65.8</v>
      </c>
      <c r="K45" s="9">
        <v>55.26</v>
      </c>
      <c r="L45" s="9">
        <v>56.55</v>
      </c>
    </row>
    <row r="46" spans="1:12" ht="16.8" customHeight="1" x14ac:dyDescent="0.3">
      <c r="A46" s="75"/>
      <c r="B46" s="76"/>
      <c r="C46" s="12">
        <v>63.47</v>
      </c>
      <c r="D46" s="15">
        <v>70.62</v>
      </c>
      <c r="E46" s="15">
        <v>63.01</v>
      </c>
      <c r="F46" s="9">
        <v>60.8</v>
      </c>
      <c r="G46" s="15">
        <v>65.849999999999994</v>
      </c>
      <c r="H46" s="15">
        <v>66.62</v>
      </c>
      <c r="I46" s="1">
        <v>59.95</v>
      </c>
      <c r="J46" s="12">
        <v>65.63</v>
      </c>
      <c r="K46" s="9">
        <v>55.31</v>
      </c>
      <c r="L46" s="9">
        <v>56.53</v>
      </c>
    </row>
    <row r="47" spans="1:12" ht="16.8" customHeight="1" x14ac:dyDescent="0.3">
      <c r="A47" s="75"/>
      <c r="B47" s="76"/>
      <c r="C47" s="12">
        <v>63.38</v>
      </c>
      <c r="D47" s="15">
        <v>70.819999999999993</v>
      </c>
      <c r="E47" s="15">
        <v>63.13</v>
      </c>
      <c r="F47" s="9">
        <v>60.77</v>
      </c>
      <c r="G47" s="15">
        <v>65.790000000000006</v>
      </c>
      <c r="H47" s="15">
        <v>66.55</v>
      </c>
      <c r="I47" s="1">
        <v>59.99</v>
      </c>
      <c r="J47" s="12">
        <v>65.849999999999994</v>
      </c>
      <c r="K47" s="9">
        <v>55.33</v>
      </c>
      <c r="L47" s="9">
        <v>56.53</v>
      </c>
    </row>
    <row r="48" spans="1:12" ht="16.8" customHeight="1" x14ac:dyDescent="0.3">
      <c r="A48" s="75"/>
      <c r="B48" s="76"/>
      <c r="C48" s="12">
        <v>63.38</v>
      </c>
      <c r="D48" s="15">
        <v>70.86</v>
      </c>
      <c r="E48" s="15">
        <v>63.16</v>
      </c>
      <c r="F48" s="9">
        <v>60.76</v>
      </c>
      <c r="G48" s="15">
        <v>65.8</v>
      </c>
      <c r="H48" s="15">
        <v>66.55</v>
      </c>
      <c r="I48" s="1">
        <v>59.95</v>
      </c>
      <c r="J48" s="12">
        <v>65.75</v>
      </c>
      <c r="K48" s="9">
        <v>55.33</v>
      </c>
      <c r="L48" s="9">
        <v>56.52</v>
      </c>
    </row>
    <row r="49" spans="1:12" ht="16.8" customHeight="1" x14ac:dyDescent="0.3">
      <c r="A49" s="75"/>
      <c r="B49" s="76"/>
      <c r="C49" s="12">
        <v>63.39</v>
      </c>
      <c r="D49" s="15">
        <v>70.58</v>
      </c>
      <c r="E49" s="15">
        <v>63.21</v>
      </c>
      <c r="F49" s="9">
        <v>60.72</v>
      </c>
      <c r="G49" s="15">
        <v>65.819999999999993</v>
      </c>
      <c r="H49" s="15">
        <v>66.42</v>
      </c>
      <c r="I49" s="1">
        <v>60.09</v>
      </c>
      <c r="J49" s="12">
        <v>65.73</v>
      </c>
      <c r="K49" s="9">
        <v>55.33</v>
      </c>
      <c r="L49" s="9">
        <v>56.47</v>
      </c>
    </row>
    <row r="50" spans="1:12" ht="16.8" customHeight="1" x14ac:dyDescent="0.3">
      <c r="A50" s="75"/>
      <c r="B50" s="76"/>
      <c r="C50" s="12">
        <v>63.41</v>
      </c>
      <c r="D50" s="15">
        <v>70.8</v>
      </c>
      <c r="E50" s="15">
        <v>63.22</v>
      </c>
      <c r="F50" s="9">
        <v>60.75</v>
      </c>
      <c r="G50" s="15">
        <v>65.819999999999993</v>
      </c>
      <c r="H50" s="15">
        <v>66.53</v>
      </c>
      <c r="I50" s="1">
        <v>60.04</v>
      </c>
      <c r="J50" s="12">
        <v>65.92</v>
      </c>
      <c r="K50" s="9">
        <v>55.33</v>
      </c>
      <c r="L50" s="9">
        <v>56.49</v>
      </c>
    </row>
    <row r="51" spans="1:12" ht="16.8" customHeight="1" x14ac:dyDescent="0.3">
      <c r="A51" s="75"/>
      <c r="B51" s="76"/>
      <c r="C51" s="12">
        <v>63.45</v>
      </c>
      <c r="D51" s="15">
        <v>70.7</v>
      </c>
      <c r="E51" s="15">
        <v>63.3</v>
      </c>
      <c r="F51" s="9">
        <v>60.77</v>
      </c>
      <c r="G51" s="15">
        <v>65.83</v>
      </c>
      <c r="H51" s="15">
        <v>66.44</v>
      </c>
      <c r="I51" s="1">
        <v>60.11</v>
      </c>
      <c r="J51" s="12">
        <v>65.83</v>
      </c>
      <c r="K51" s="9">
        <v>55.3</v>
      </c>
      <c r="L51" s="9">
        <v>56.51</v>
      </c>
    </row>
    <row r="52" spans="1:12" ht="16.8" customHeight="1" thickBot="1" x14ac:dyDescent="0.35">
      <c r="A52" s="75"/>
      <c r="B52" s="76"/>
      <c r="C52" s="13">
        <v>63.43</v>
      </c>
      <c r="D52" s="17">
        <v>70.599999999999994</v>
      </c>
      <c r="E52" s="17">
        <v>63.31</v>
      </c>
      <c r="F52" s="4">
        <v>60.74</v>
      </c>
      <c r="G52" s="17">
        <v>65.75</v>
      </c>
      <c r="H52" s="17">
        <v>66.25</v>
      </c>
      <c r="I52" s="7">
        <v>60.14</v>
      </c>
      <c r="J52" s="13">
        <v>65.709999999999994</v>
      </c>
      <c r="K52" s="4">
        <v>55.27</v>
      </c>
      <c r="L52" s="4">
        <v>56.49</v>
      </c>
    </row>
    <row r="53" spans="1:12" ht="16.8" customHeight="1" x14ac:dyDescent="0.3">
      <c r="A53" s="73">
        <f>Punkter!$C$7</f>
        <v>30</v>
      </c>
      <c r="B53" s="74"/>
      <c r="C53" s="12">
        <v>66.099999999999994</v>
      </c>
      <c r="D53" s="15">
        <v>66.39</v>
      </c>
      <c r="E53" s="15">
        <v>66.010000000000005</v>
      </c>
      <c r="F53" s="9">
        <v>66.11</v>
      </c>
      <c r="G53" s="15">
        <v>63.69</v>
      </c>
      <c r="H53" s="15">
        <v>70.239999999999995</v>
      </c>
      <c r="I53" s="1">
        <v>62.01</v>
      </c>
      <c r="J53" s="12">
        <v>73.150000000000006</v>
      </c>
      <c r="K53" s="9">
        <v>76.099999999999994</v>
      </c>
      <c r="L53" s="9">
        <v>61.64</v>
      </c>
    </row>
    <row r="54" spans="1:12" ht="16.8" customHeight="1" x14ac:dyDescent="0.3">
      <c r="A54" s="75"/>
      <c r="B54" s="76"/>
      <c r="C54" s="12">
        <v>65.989999999999995</v>
      </c>
      <c r="D54" s="15">
        <v>66.38</v>
      </c>
      <c r="E54" s="15">
        <v>66.12</v>
      </c>
      <c r="F54" s="9">
        <v>66.16</v>
      </c>
      <c r="G54" s="15">
        <v>63.61</v>
      </c>
      <c r="H54" s="15">
        <v>70.010000000000005</v>
      </c>
      <c r="I54" s="1">
        <v>62.11</v>
      </c>
      <c r="J54" s="12">
        <v>73.44</v>
      </c>
      <c r="K54" s="9">
        <v>76.150000000000006</v>
      </c>
      <c r="L54" s="9">
        <v>61.55</v>
      </c>
    </row>
    <row r="55" spans="1:12" ht="16.8" customHeight="1" x14ac:dyDescent="0.3">
      <c r="A55" s="75"/>
      <c r="B55" s="76"/>
      <c r="C55" s="12">
        <v>65.89</v>
      </c>
      <c r="D55" s="15">
        <v>66.319999999999993</v>
      </c>
      <c r="E55" s="15">
        <v>66.17</v>
      </c>
      <c r="F55" s="9">
        <v>66.180000000000007</v>
      </c>
      <c r="G55" s="15">
        <v>63.88</v>
      </c>
      <c r="H55" s="15">
        <v>69.989999999999995</v>
      </c>
      <c r="I55" s="1">
        <v>62.17</v>
      </c>
      <c r="J55" s="12">
        <v>73.5</v>
      </c>
      <c r="K55" s="9">
        <v>76.760000000000005</v>
      </c>
      <c r="L55" s="9">
        <v>61.61</v>
      </c>
    </row>
    <row r="56" spans="1:12" ht="16.8" customHeight="1" x14ac:dyDescent="0.3">
      <c r="A56" s="75"/>
      <c r="B56" s="76"/>
      <c r="C56" s="12">
        <v>65.95</v>
      </c>
      <c r="D56" s="15">
        <v>66.39</v>
      </c>
      <c r="E56" s="15">
        <v>66.05</v>
      </c>
      <c r="F56" s="9">
        <v>66.150000000000006</v>
      </c>
      <c r="G56" s="15">
        <v>63.98</v>
      </c>
      <c r="H56" s="15">
        <v>69.87</v>
      </c>
      <c r="I56" s="1">
        <v>62.16</v>
      </c>
      <c r="J56" s="12">
        <v>73.48</v>
      </c>
      <c r="K56" s="9">
        <v>76.73</v>
      </c>
      <c r="L56" s="9">
        <v>61.55</v>
      </c>
    </row>
    <row r="57" spans="1:12" ht="16.8" customHeight="1" x14ac:dyDescent="0.3">
      <c r="A57" s="75"/>
      <c r="B57" s="76"/>
      <c r="C57" s="12">
        <v>66.099999999999994</v>
      </c>
      <c r="D57" s="15">
        <v>66.349999999999994</v>
      </c>
      <c r="E57" s="15">
        <v>66.040000000000006</v>
      </c>
      <c r="F57" s="9">
        <v>66.16</v>
      </c>
      <c r="G57" s="15">
        <v>64.05</v>
      </c>
      <c r="H57" s="15">
        <v>69.89</v>
      </c>
      <c r="I57" s="1">
        <v>62.24</v>
      </c>
      <c r="J57" s="12">
        <v>73.41</v>
      </c>
      <c r="K57" s="9">
        <v>76.650000000000006</v>
      </c>
      <c r="L57" s="9">
        <v>61.58</v>
      </c>
    </row>
    <row r="58" spans="1:12" ht="16.8" customHeight="1" x14ac:dyDescent="0.3">
      <c r="A58" s="75"/>
      <c r="B58" s="76"/>
      <c r="C58" s="12">
        <v>66.290000000000006</v>
      </c>
      <c r="D58" s="15">
        <v>66.25</v>
      </c>
      <c r="E58" s="15">
        <v>65.98</v>
      </c>
      <c r="F58" s="9">
        <v>66.27</v>
      </c>
      <c r="G58" s="15">
        <v>64.069999999999993</v>
      </c>
      <c r="H58" s="15">
        <v>69.87</v>
      </c>
      <c r="I58" s="1">
        <v>62.16</v>
      </c>
      <c r="J58" s="12">
        <v>73.489999999999995</v>
      </c>
      <c r="K58" s="9">
        <v>76.58</v>
      </c>
      <c r="L58" s="9">
        <v>61.57</v>
      </c>
    </row>
    <row r="59" spans="1:12" ht="16.8" customHeight="1" x14ac:dyDescent="0.3">
      <c r="A59" s="75"/>
      <c r="B59" s="76"/>
      <c r="C59" s="12">
        <v>65.989999999999995</v>
      </c>
      <c r="D59" s="15">
        <v>66.260000000000005</v>
      </c>
      <c r="E59" s="15">
        <v>65.709999999999994</v>
      </c>
      <c r="F59" s="9">
        <v>66.290000000000006</v>
      </c>
      <c r="G59" s="15">
        <v>64.12</v>
      </c>
      <c r="H59" s="15">
        <v>70.09</v>
      </c>
      <c r="I59" s="1">
        <v>62.23</v>
      </c>
      <c r="J59" s="12">
        <v>72.37</v>
      </c>
      <c r="K59" s="9">
        <v>76.540000000000006</v>
      </c>
      <c r="L59" s="9">
        <v>61.57</v>
      </c>
    </row>
    <row r="60" spans="1:12" ht="16.8" customHeight="1" x14ac:dyDescent="0.3">
      <c r="A60" s="75"/>
      <c r="B60" s="76"/>
      <c r="C60" s="12">
        <v>65.91</v>
      </c>
      <c r="D60" s="15">
        <v>66.28</v>
      </c>
      <c r="E60" s="15">
        <v>65.95</v>
      </c>
      <c r="F60" s="9">
        <v>66.31</v>
      </c>
      <c r="G60" s="15">
        <v>64.099999999999994</v>
      </c>
      <c r="H60" s="15">
        <v>69.739999999999995</v>
      </c>
      <c r="I60" s="1">
        <v>62.22</v>
      </c>
      <c r="J60" s="12">
        <v>72.260000000000005</v>
      </c>
      <c r="K60" s="9">
        <v>76.5</v>
      </c>
      <c r="L60" s="9">
        <v>61.55</v>
      </c>
    </row>
    <row r="61" spans="1:12" ht="16.8" customHeight="1" x14ac:dyDescent="0.3">
      <c r="A61" s="75"/>
      <c r="B61" s="76"/>
      <c r="C61" s="12">
        <v>65.989999999999995</v>
      </c>
      <c r="D61" s="15">
        <v>66.25</v>
      </c>
      <c r="E61" s="15">
        <v>65.92</v>
      </c>
      <c r="F61" s="9">
        <v>66.180000000000007</v>
      </c>
      <c r="G61" s="15">
        <v>64.13</v>
      </c>
      <c r="H61" s="15">
        <v>69.599999999999994</v>
      </c>
      <c r="I61" s="1">
        <v>62.23</v>
      </c>
      <c r="J61" s="12">
        <v>72.36</v>
      </c>
      <c r="K61" s="9">
        <v>76.53</v>
      </c>
      <c r="L61" s="9">
        <v>61.51</v>
      </c>
    </row>
    <row r="62" spans="1:12" ht="16.8" customHeight="1" thickBot="1" x14ac:dyDescent="0.35">
      <c r="A62" s="77"/>
      <c r="B62" s="78"/>
      <c r="C62" s="13">
        <v>66.069999999999993</v>
      </c>
      <c r="D62" s="17">
        <v>66.319999999999993</v>
      </c>
      <c r="E62" s="17">
        <v>65.97</v>
      </c>
      <c r="F62" s="4">
        <v>66.150000000000006</v>
      </c>
      <c r="G62" s="17">
        <v>64.010000000000005</v>
      </c>
      <c r="H62" s="17">
        <v>69.87</v>
      </c>
      <c r="I62" s="7">
        <v>62.23</v>
      </c>
      <c r="J62" s="13">
        <v>73.11</v>
      </c>
      <c r="K62" s="4">
        <v>76.45</v>
      </c>
      <c r="L62" s="4">
        <v>61.5</v>
      </c>
    </row>
  </sheetData>
  <mergeCells count="27">
    <mergeCell ref="N3:R3"/>
    <mergeCell ref="N4:O4"/>
    <mergeCell ref="P4:R4"/>
    <mergeCell ref="N5:O5"/>
    <mergeCell ref="P5:R5"/>
    <mergeCell ref="A1:A2"/>
    <mergeCell ref="C1:F1"/>
    <mergeCell ref="G1:I1"/>
    <mergeCell ref="J1:K1"/>
    <mergeCell ref="A3:B12"/>
    <mergeCell ref="N6:O6"/>
    <mergeCell ref="P6:R6"/>
    <mergeCell ref="N7:O7"/>
    <mergeCell ref="P7:R7"/>
    <mergeCell ref="N8:O8"/>
    <mergeCell ref="P8:R8"/>
    <mergeCell ref="N9:O9"/>
    <mergeCell ref="P9:R9"/>
    <mergeCell ref="N10:O10"/>
    <mergeCell ref="P10:R10"/>
    <mergeCell ref="N11:O11"/>
    <mergeCell ref="P11:R11"/>
    <mergeCell ref="A13:B22"/>
    <mergeCell ref="A23:B32"/>
    <mergeCell ref="A33:B42"/>
    <mergeCell ref="A43:B52"/>
    <mergeCell ref="A53:B6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workbookViewId="0">
      <selection activeCell="P6" sqref="P6:R6"/>
    </sheetView>
  </sheetViews>
  <sheetFormatPr defaultColWidth="9.109375" defaultRowHeight="14.4" x14ac:dyDescent="0.3"/>
  <cols>
    <col min="1" max="1" width="8" style="2" bestFit="1" customWidth="1"/>
    <col min="2" max="2" width="3" style="2" bestFit="1" customWidth="1"/>
    <col min="3" max="12" width="7.33203125" style="2" customWidth="1"/>
    <col min="13" max="16384" width="9.109375" style="2"/>
  </cols>
  <sheetData>
    <row r="1" spans="1:18" ht="17.399999999999999" customHeight="1" x14ac:dyDescent="0.3">
      <c r="A1" s="82" t="s">
        <v>4</v>
      </c>
      <c r="B1" s="40" t="s">
        <v>3</v>
      </c>
      <c r="C1" s="82">
        <f>Punkter!$A$2</f>
        <v>0.01</v>
      </c>
      <c r="D1" s="84"/>
      <c r="E1" s="84"/>
      <c r="F1" s="85"/>
      <c r="G1" s="82">
        <f>Punkter!$A$3</f>
        <v>0.08</v>
      </c>
      <c r="H1" s="84"/>
      <c r="I1" s="85"/>
      <c r="J1" s="82">
        <f>Punkter!$A$4</f>
        <v>0.34</v>
      </c>
      <c r="K1" s="85"/>
      <c r="L1" s="19">
        <f>Punkter!$A$5</f>
        <v>2</v>
      </c>
    </row>
    <row r="2" spans="1:18" ht="17.399999999999999" customHeight="1" thickBot="1" x14ac:dyDescent="0.35">
      <c r="A2" s="83"/>
      <c r="B2" s="4" t="s">
        <v>2</v>
      </c>
      <c r="C2" s="41">
        <f>Punkter!$A$2</f>
        <v>0.01</v>
      </c>
      <c r="D2" s="7">
        <f>Punkter!$A$3</f>
        <v>0.08</v>
      </c>
      <c r="E2" s="7">
        <f>Punkter!$A$4</f>
        <v>0.34</v>
      </c>
      <c r="F2" s="4">
        <f>Punkter!$A$5</f>
        <v>2</v>
      </c>
      <c r="G2" s="41">
        <f>Punkter!$A$3</f>
        <v>0.08</v>
      </c>
      <c r="H2" s="7">
        <f>Punkter!$A$4</f>
        <v>0.34</v>
      </c>
      <c r="I2" s="4">
        <f>Punkter!$A$5</f>
        <v>2</v>
      </c>
      <c r="J2" s="7">
        <f>Punkter!$A$4</f>
        <v>0.34</v>
      </c>
      <c r="K2" s="4">
        <f>Punkter!$A$5</f>
        <v>2</v>
      </c>
      <c r="L2" s="4">
        <f>Punkter!$A$5</f>
        <v>2</v>
      </c>
    </row>
    <row r="3" spans="1:18" ht="17.399999999999999" customHeight="1" x14ac:dyDescent="0.3">
      <c r="A3" s="73">
        <f>Punkter!$C$2</f>
        <v>1</v>
      </c>
      <c r="B3" s="74"/>
      <c r="C3" s="11">
        <v>38.11</v>
      </c>
      <c r="D3" s="14">
        <v>38.81</v>
      </c>
      <c r="E3" s="14">
        <v>37.33</v>
      </c>
      <c r="F3" s="40">
        <v>54.54</v>
      </c>
      <c r="G3" s="14">
        <v>38.880000000000003</v>
      </c>
      <c r="H3" s="14">
        <v>33.159999999999997</v>
      </c>
      <c r="I3" s="11">
        <v>51.63</v>
      </c>
      <c r="J3" s="11">
        <v>31.25</v>
      </c>
      <c r="K3" s="40">
        <v>56.23</v>
      </c>
      <c r="L3" s="19">
        <v>32.630000000000003</v>
      </c>
      <c r="N3" s="79" t="s">
        <v>6</v>
      </c>
      <c r="O3" s="79"/>
      <c r="P3" s="79"/>
      <c r="Q3" s="79"/>
      <c r="R3" s="79"/>
    </row>
    <row r="4" spans="1:18" ht="17.399999999999999" customHeight="1" x14ac:dyDescent="0.3">
      <c r="A4" s="75"/>
      <c r="B4" s="76"/>
      <c r="C4" s="12">
        <v>38.22</v>
      </c>
      <c r="D4" s="15">
        <v>38.46</v>
      </c>
      <c r="E4" s="15">
        <v>37.19</v>
      </c>
      <c r="F4" s="9">
        <v>54.45</v>
      </c>
      <c r="G4" s="15">
        <v>39.03</v>
      </c>
      <c r="H4" s="15">
        <v>33.24</v>
      </c>
      <c r="I4" s="12">
        <v>51.63</v>
      </c>
      <c r="J4" s="12">
        <v>31.52</v>
      </c>
      <c r="K4" s="9">
        <v>55.72</v>
      </c>
      <c r="L4" s="46">
        <v>32.51</v>
      </c>
      <c r="N4" s="79" t="s">
        <v>7</v>
      </c>
      <c r="O4" s="79"/>
      <c r="P4" s="79" t="s">
        <v>34</v>
      </c>
      <c r="Q4" s="79"/>
      <c r="R4" s="79"/>
    </row>
    <row r="5" spans="1:18" ht="17.399999999999999" customHeight="1" x14ac:dyDescent="0.3">
      <c r="A5" s="75"/>
      <c r="B5" s="76"/>
      <c r="C5" s="12">
        <v>38.17</v>
      </c>
      <c r="D5" s="15">
        <v>38.32</v>
      </c>
      <c r="E5" s="15">
        <v>37.15</v>
      </c>
      <c r="F5" s="10">
        <v>54.46</v>
      </c>
      <c r="G5" s="15">
        <v>37.96</v>
      </c>
      <c r="H5" s="15">
        <v>33.479999999999997</v>
      </c>
      <c r="I5" s="12">
        <v>51.63</v>
      </c>
      <c r="J5" s="12">
        <v>31.77</v>
      </c>
      <c r="K5" s="9">
        <v>55.74</v>
      </c>
      <c r="L5" s="46">
        <v>33.54</v>
      </c>
      <c r="N5" s="79" t="s">
        <v>8</v>
      </c>
      <c r="O5" s="79"/>
      <c r="P5" s="79" t="s">
        <v>35</v>
      </c>
      <c r="Q5" s="79"/>
      <c r="R5" s="79"/>
    </row>
    <row r="6" spans="1:18" ht="17.399999999999999" customHeight="1" x14ac:dyDescent="0.3">
      <c r="A6" s="75"/>
      <c r="B6" s="76"/>
      <c r="C6" s="12">
        <v>38.21</v>
      </c>
      <c r="D6" s="16">
        <v>38.090000000000003</v>
      </c>
      <c r="E6" s="15">
        <v>37.090000000000003</v>
      </c>
      <c r="F6" s="10">
        <v>54.36</v>
      </c>
      <c r="G6" s="15">
        <v>38.01</v>
      </c>
      <c r="H6" s="15">
        <v>33.6</v>
      </c>
      <c r="I6" s="12">
        <v>51.69</v>
      </c>
      <c r="J6" s="12">
        <v>31.68</v>
      </c>
      <c r="K6" s="9">
        <v>56.42</v>
      </c>
      <c r="L6" s="46">
        <v>32.619999999999997</v>
      </c>
      <c r="N6" s="79" t="s">
        <v>9</v>
      </c>
      <c r="O6" s="79"/>
      <c r="P6" s="79" t="s">
        <v>39</v>
      </c>
      <c r="Q6" s="79"/>
      <c r="R6" s="79"/>
    </row>
    <row r="7" spans="1:18" ht="17.399999999999999" customHeight="1" x14ac:dyDescent="0.3">
      <c r="A7" s="75"/>
      <c r="B7" s="76"/>
      <c r="C7" s="12">
        <v>38.299999999999997</v>
      </c>
      <c r="D7" s="15">
        <v>37.93</v>
      </c>
      <c r="E7" s="15">
        <v>37.049999999999997</v>
      </c>
      <c r="F7" s="9">
        <v>54.25</v>
      </c>
      <c r="G7" s="15">
        <v>38.01</v>
      </c>
      <c r="H7" s="15">
        <v>33.58</v>
      </c>
      <c r="I7" s="12">
        <v>51.59</v>
      </c>
      <c r="J7" s="12">
        <v>31.69</v>
      </c>
      <c r="K7" s="9">
        <v>56.43</v>
      </c>
      <c r="L7" s="46">
        <v>32.64</v>
      </c>
      <c r="N7" s="79" t="s">
        <v>10</v>
      </c>
      <c r="O7" s="79"/>
      <c r="P7" s="79" t="s">
        <v>29</v>
      </c>
      <c r="Q7" s="79"/>
      <c r="R7" s="79"/>
    </row>
    <row r="8" spans="1:18" ht="17.399999999999999" customHeight="1" x14ac:dyDescent="0.3">
      <c r="A8" s="75"/>
      <c r="B8" s="76"/>
      <c r="C8" s="12">
        <v>38.18</v>
      </c>
      <c r="D8" s="15">
        <v>37.93</v>
      </c>
      <c r="E8" s="15">
        <v>36.96</v>
      </c>
      <c r="F8" s="9">
        <v>54.19</v>
      </c>
      <c r="G8" s="15">
        <v>38.090000000000003</v>
      </c>
      <c r="H8" s="15">
        <v>33.159999999999997</v>
      </c>
      <c r="I8" s="12">
        <v>51.62</v>
      </c>
      <c r="J8" s="12">
        <v>31.72</v>
      </c>
      <c r="K8" s="9">
        <v>56.24</v>
      </c>
      <c r="L8" s="46">
        <v>32.64</v>
      </c>
      <c r="N8" s="79" t="s">
        <v>11</v>
      </c>
      <c r="O8" s="79"/>
      <c r="P8" s="81">
        <v>42668</v>
      </c>
      <c r="Q8" s="79"/>
      <c r="R8" s="79"/>
    </row>
    <row r="9" spans="1:18" ht="17.399999999999999" customHeight="1" x14ac:dyDescent="0.3">
      <c r="A9" s="75"/>
      <c r="B9" s="76"/>
      <c r="C9" s="12">
        <v>38.049999999999997</v>
      </c>
      <c r="D9" s="15">
        <v>37.9</v>
      </c>
      <c r="E9" s="15">
        <v>37.03</v>
      </c>
      <c r="F9" s="9">
        <v>54.09</v>
      </c>
      <c r="G9" s="15">
        <v>37.270000000000003</v>
      </c>
      <c r="H9" s="15">
        <v>33.130000000000003</v>
      </c>
      <c r="I9" s="12">
        <v>51.62</v>
      </c>
      <c r="J9" s="12">
        <v>31.71</v>
      </c>
      <c r="K9" s="9">
        <v>56.57</v>
      </c>
      <c r="L9" s="46">
        <v>32.630000000000003</v>
      </c>
      <c r="N9" s="79" t="s">
        <v>12</v>
      </c>
      <c r="O9" s="79"/>
      <c r="P9" s="80">
        <v>0.17291666666666669</v>
      </c>
      <c r="Q9" s="79"/>
      <c r="R9" s="79"/>
    </row>
    <row r="10" spans="1:18" ht="17.399999999999999" customHeight="1" x14ac:dyDescent="0.3">
      <c r="A10" s="75"/>
      <c r="B10" s="76"/>
      <c r="C10" s="12">
        <v>37.9</v>
      </c>
      <c r="D10" s="15">
        <v>37.869999999999997</v>
      </c>
      <c r="E10" s="15">
        <v>37</v>
      </c>
      <c r="F10" s="9">
        <v>54.1</v>
      </c>
      <c r="G10" s="15">
        <v>37.26</v>
      </c>
      <c r="H10" s="15">
        <v>33.19</v>
      </c>
      <c r="I10" s="12">
        <v>51.59</v>
      </c>
      <c r="J10" s="12">
        <v>31.73</v>
      </c>
      <c r="K10" s="9">
        <v>56.57</v>
      </c>
      <c r="L10" s="46">
        <v>32.6</v>
      </c>
      <c r="N10" s="79" t="s">
        <v>13</v>
      </c>
      <c r="O10" s="79"/>
      <c r="P10" s="80">
        <v>0.21388888888888891</v>
      </c>
      <c r="Q10" s="79"/>
      <c r="R10" s="79"/>
    </row>
    <row r="11" spans="1:18" ht="17.399999999999999" customHeight="1" x14ac:dyDescent="0.3">
      <c r="A11" s="75"/>
      <c r="B11" s="76"/>
      <c r="C11" s="12">
        <v>37.89</v>
      </c>
      <c r="D11" s="15">
        <v>37.83</v>
      </c>
      <c r="E11" s="15">
        <v>36.9</v>
      </c>
      <c r="F11" s="9">
        <v>54.04</v>
      </c>
      <c r="G11" s="15">
        <v>37.43</v>
      </c>
      <c r="H11" s="15">
        <v>32.71</v>
      </c>
      <c r="I11" s="12">
        <v>51.62</v>
      </c>
      <c r="J11" s="12">
        <v>31.73</v>
      </c>
      <c r="K11" s="9">
        <v>56.37</v>
      </c>
      <c r="L11" s="46">
        <v>32.6</v>
      </c>
      <c r="N11" s="79" t="s">
        <v>14</v>
      </c>
      <c r="O11" s="79"/>
      <c r="P11" s="79" t="s">
        <v>26</v>
      </c>
      <c r="Q11" s="79"/>
      <c r="R11" s="79"/>
    </row>
    <row r="12" spans="1:18" ht="17.399999999999999" customHeight="1" thickBot="1" x14ac:dyDescent="0.35">
      <c r="A12" s="75"/>
      <c r="B12" s="76"/>
      <c r="C12" s="13">
        <v>37.9</v>
      </c>
      <c r="D12" s="17">
        <v>37.68</v>
      </c>
      <c r="E12" s="17">
        <v>36.869999999999997</v>
      </c>
      <c r="F12" s="4">
        <v>53.91</v>
      </c>
      <c r="G12" s="17">
        <v>37.450000000000003</v>
      </c>
      <c r="H12" s="17">
        <v>33.049999999999997</v>
      </c>
      <c r="I12" s="13">
        <v>51.55</v>
      </c>
      <c r="J12" s="13">
        <v>31.74</v>
      </c>
      <c r="K12" s="4">
        <v>56.07</v>
      </c>
      <c r="L12" s="47">
        <v>32.61</v>
      </c>
    </row>
    <row r="13" spans="1:18" ht="16.8" customHeight="1" x14ac:dyDescent="0.3">
      <c r="A13" s="73">
        <f>Punkter!$C$3</f>
        <v>2</v>
      </c>
      <c r="B13" s="74"/>
      <c r="C13" s="12">
        <v>62.15</v>
      </c>
      <c r="D13" s="15">
        <v>51.13</v>
      </c>
      <c r="E13" s="15">
        <v>43.53</v>
      </c>
      <c r="F13" s="9">
        <v>53.6</v>
      </c>
      <c r="G13" s="15">
        <v>51.45</v>
      </c>
      <c r="H13" s="15">
        <v>42.04</v>
      </c>
      <c r="I13" s="1">
        <v>52.59</v>
      </c>
      <c r="J13" s="12">
        <v>36.51</v>
      </c>
      <c r="K13" s="9">
        <v>44.76</v>
      </c>
      <c r="L13" s="40">
        <v>40.24</v>
      </c>
    </row>
    <row r="14" spans="1:18" ht="16.8" customHeight="1" x14ac:dyDescent="0.3">
      <c r="A14" s="75"/>
      <c r="B14" s="76"/>
      <c r="C14" s="12">
        <v>62.24</v>
      </c>
      <c r="D14" s="15">
        <v>50.83</v>
      </c>
      <c r="E14" s="15">
        <v>43.56</v>
      </c>
      <c r="F14" s="9">
        <v>53.45</v>
      </c>
      <c r="G14" s="15">
        <v>51.77</v>
      </c>
      <c r="H14" s="15">
        <v>42.01</v>
      </c>
      <c r="I14" s="1">
        <v>52.41</v>
      </c>
      <c r="J14" s="12">
        <v>36.770000000000003</v>
      </c>
      <c r="K14" s="9">
        <v>45.22</v>
      </c>
      <c r="L14" s="9">
        <v>40.270000000000003</v>
      </c>
    </row>
    <row r="15" spans="1:18" ht="16.8" customHeight="1" x14ac:dyDescent="0.3">
      <c r="A15" s="75"/>
      <c r="B15" s="76"/>
      <c r="C15" s="12">
        <v>62.25</v>
      </c>
      <c r="D15" s="15">
        <v>50.89</v>
      </c>
      <c r="E15" s="15">
        <v>43.52</v>
      </c>
      <c r="F15" s="9">
        <v>53.49</v>
      </c>
      <c r="G15" s="15">
        <v>52.37</v>
      </c>
      <c r="H15" s="15">
        <v>41.85</v>
      </c>
      <c r="I15" s="1">
        <v>52.44</v>
      </c>
      <c r="J15" s="12">
        <v>36.729999999999997</v>
      </c>
      <c r="K15" s="9">
        <v>45.04</v>
      </c>
      <c r="L15" s="9">
        <v>40.26</v>
      </c>
    </row>
    <row r="16" spans="1:18" ht="16.8" customHeight="1" x14ac:dyDescent="0.3">
      <c r="A16" s="75"/>
      <c r="B16" s="76"/>
      <c r="C16" s="12">
        <v>62.27</v>
      </c>
      <c r="D16" s="15">
        <v>50.72</v>
      </c>
      <c r="E16" s="15">
        <v>43.54</v>
      </c>
      <c r="F16" s="9">
        <v>53.44</v>
      </c>
      <c r="G16" s="15">
        <v>52.57</v>
      </c>
      <c r="H16" s="15">
        <v>41.84</v>
      </c>
      <c r="I16" s="1">
        <v>52.18</v>
      </c>
      <c r="J16" s="12">
        <v>36.770000000000003</v>
      </c>
      <c r="K16" s="9">
        <v>45.03</v>
      </c>
      <c r="L16" s="9">
        <v>40.299999999999997</v>
      </c>
    </row>
    <row r="17" spans="1:14" ht="16.8" customHeight="1" x14ac:dyDescent="0.3">
      <c r="A17" s="75"/>
      <c r="B17" s="76"/>
      <c r="C17" s="12">
        <v>62.4</v>
      </c>
      <c r="D17" s="15">
        <v>50.06</v>
      </c>
      <c r="E17" s="15">
        <v>43.59</v>
      </c>
      <c r="F17" s="9">
        <v>53.39</v>
      </c>
      <c r="G17" s="15">
        <v>52.42</v>
      </c>
      <c r="H17" s="15">
        <v>42.02</v>
      </c>
      <c r="I17" s="1">
        <v>52.05</v>
      </c>
      <c r="J17" s="12">
        <v>36.770000000000003</v>
      </c>
      <c r="K17" s="9">
        <v>45.02</v>
      </c>
      <c r="L17" s="9">
        <v>40.32</v>
      </c>
    </row>
    <row r="18" spans="1:14" ht="16.8" customHeight="1" x14ac:dyDescent="0.3">
      <c r="A18" s="75"/>
      <c r="B18" s="76"/>
      <c r="C18" s="12">
        <v>62.23</v>
      </c>
      <c r="D18" s="15">
        <v>50.11</v>
      </c>
      <c r="E18" s="15">
        <v>43.58</v>
      </c>
      <c r="F18" s="9">
        <v>53.3</v>
      </c>
      <c r="G18" s="15">
        <v>51.93</v>
      </c>
      <c r="H18" s="15">
        <v>41.86</v>
      </c>
      <c r="I18" s="1">
        <v>52.12</v>
      </c>
      <c r="J18" s="12">
        <v>36.78</v>
      </c>
      <c r="K18" s="9">
        <v>45.05</v>
      </c>
      <c r="L18" s="9">
        <v>40.299999999999997</v>
      </c>
    </row>
    <row r="19" spans="1:14" ht="16.8" customHeight="1" x14ac:dyDescent="0.3">
      <c r="A19" s="75"/>
      <c r="B19" s="76"/>
      <c r="C19" s="12">
        <v>62.24</v>
      </c>
      <c r="D19" s="15">
        <v>51.46</v>
      </c>
      <c r="E19" s="15">
        <v>43.6</v>
      </c>
      <c r="F19" s="9">
        <v>52.85</v>
      </c>
      <c r="G19" s="15">
        <v>51.83</v>
      </c>
      <c r="H19" s="15">
        <v>41.89</v>
      </c>
      <c r="I19" s="1">
        <v>52.12</v>
      </c>
      <c r="J19" s="12">
        <v>36.799999999999997</v>
      </c>
      <c r="K19" s="9">
        <v>45.01</v>
      </c>
      <c r="L19" s="9">
        <v>40.299999999999997</v>
      </c>
    </row>
    <row r="20" spans="1:14" ht="16.8" customHeight="1" x14ac:dyDescent="0.3">
      <c r="A20" s="75"/>
      <c r="B20" s="76"/>
      <c r="C20" s="12">
        <v>62.18</v>
      </c>
      <c r="D20" s="15">
        <v>51.29</v>
      </c>
      <c r="E20" s="15">
        <v>43.62</v>
      </c>
      <c r="F20" s="9">
        <v>52.95</v>
      </c>
      <c r="G20" s="15">
        <v>51.57</v>
      </c>
      <c r="H20" s="15">
        <v>41.97</v>
      </c>
      <c r="I20" s="1">
        <v>52.11</v>
      </c>
      <c r="J20" s="12">
        <v>36.82</v>
      </c>
      <c r="K20" s="9">
        <v>45.03</v>
      </c>
      <c r="L20" s="9">
        <v>40.299999999999997</v>
      </c>
    </row>
    <row r="21" spans="1:14" ht="16.8" customHeight="1" x14ac:dyDescent="0.3">
      <c r="A21" s="75"/>
      <c r="B21" s="76"/>
      <c r="C21" s="12">
        <v>62.05</v>
      </c>
      <c r="D21" s="15">
        <v>51.61</v>
      </c>
      <c r="E21" s="15">
        <v>43.64</v>
      </c>
      <c r="F21" s="9">
        <v>52.98</v>
      </c>
      <c r="G21" s="15">
        <v>51.44</v>
      </c>
      <c r="H21" s="15">
        <v>41.99</v>
      </c>
      <c r="I21" s="1">
        <v>52.11</v>
      </c>
      <c r="J21" s="12">
        <v>36.869999999999997</v>
      </c>
      <c r="K21" s="9">
        <v>45.06</v>
      </c>
      <c r="L21" s="9">
        <v>40.31</v>
      </c>
    </row>
    <row r="22" spans="1:14" ht="16.8" customHeight="1" thickBot="1" x14ac:dyDescent="0.35">
      <c r="A22" s="75"/>
      <c r="B22" s="76"/>
      <c r="C22" s="12">
        <v>61.77</v>
      </c>
      <c r="D22" s="15">
        <v>51.17</v>
      </c>
      <c r="E22" s="15">
        <v>43.65</v>
      </c>
      <c r="F22" s="9">
        <v>53</v>
      </c>
      <c r="G22" s="15">
        <v>51.43</v>
      </c>
      <c r="H22" s="15">
        <v>42.03</v>
      </c>
      <c r="I22" s="1">
        <v>52.05</v>
      </c>
      <c r="J22" s="12">
        <v>36.67</v>
      </c>
      <c r="K22" s="9">
        <v>45.03</v>
      </c>
      <c r="L22" s="4">
        <v>40.32</v>
      </c>
    </row>
    <row r="23" spans="1:14" ht="16.8" customHeight="1" x14ac:dyDescent="0.3">
      <c r="A23" s="73">
        <f>Punkter!$C$4</f>
        <v>4</v>
      </c>
      <c r="B23" s="74"/>
      <c r="C23" s="11">
        <v>66.150000000000006</v>
      </c>
      <c r="D23" s="14">
        <v>60.55</v>
      </c>
      <c r="E23" s="14">
        <v>52.87</v>
      </c>
      <c r="F23" s="40">
        <v>51.44</v>
      </c>
      <c r="G23" s="14">
        <v>61.27</v>
      </c>
      <c r="H23" s="14">
        <v>51.33</v>
      </c>
      <c r="I23" s="39">
        <v>47.9</v>
      </c>
      <c r="J23" s="11">
        <v>44.76</v>
      </c>
      <c r="K23" s="40">
        <v>47.69</v>
      </c>
      <c r="L23" s="9">
        <v>47.78</v>
      </c>
    </row>
    <row r="24" spans="1:14" ht="16.8" customHeight="1" x14ac:dyDescent="0.3">
      <c r="A24" s="75"/>
      <c r="B24" s="76"/>
      <c r="C24" s="12">
        <v>65.73</v>
      </c>
      <c r="D24" s="15">
        <v>60.77</v>
      </c>
      <c r="E24" s="15">
        <v>53.15</v>
      </c>
      <c r="F24" s="9">
        <v>51.48</v>
      </c>
      <c r="G24" s="15">
        <v>61.48</v>
      </c>
      <c r="H24" s="15">
        <v>51.45</v>
      </c>
      <c r="I24" s="1">
        <v>47.91</v>
      </c>
      <c r="J24" s="12">
        <v>44.67</v>
      </c>
      <c r="K24" s="9">
        <v>47.57</v>
      </c>
      <c r="L24" s="9">
        <v>48.03</v>
      </c>
    </row>
    <row r="25" spans="1:14" ht="16.8" customHeight="1" x14ac:dyDescent="0.3">
      <c r="A25" s="75"/>
      <c r="B25" s="76"/>
      <c r="C25" s="12">
        <v>66.02</v>
      </c>
      <c r="D25" s="15">
        <v>61.04</v>
      </c>
      <c r="E25" s="15">
        <v>53.22</v>
      </c>
      <c r="F25" s="9">
        <v>51.44</v>
      </c>
      <c r="G25" s="15">
        <v>61.07</v>
      </c>
      <c r="H25" s="15">
        <v>51.56</v>
      </c>
      <c r="I25" s="1">
        <v>47.9</v>
      </c>
      <c r="J25" s="12">
        <v>44.51</v>
      </c>
      <c r="K25" s="9">
        <v>47.59</v>
      </c>
      <c r="L25" s="9">
        <v>47.85</v>
      </c>
    </row>
    <row r="26" spans="1:14" ht="16.8" customHeight="1" x14ac:dyDescent="0.3">
      <c r="A26" s="75"/>
      <c r="B26" s="76"/>
      <c r="C26" s="12">
        <v>66.22</v>
      </c>
      <c r="D26" s="15">
        <v>60.91</v>
      </c>
      <c r="E26" s="15">
        <v>53.29</v>
      </c>
      <c r="F26" s="9">
        <v>51.54</v>
      </c>
      <c r="G26" s="15">
        <v>61.01</v>
      </c>
      <c r="H26" s="15">
        <v>51.68</v>
      </c>
      <c r="I26" s="1">
        <v>47.89</v>
      </c>
      <c r="J26" s="12">
        <v>44.45</v>
      </c>
      <c r="K26" s="9">
        <v>47.55</v>
      </c>
      <c r="L26" s="9">
        <v>47.92</v>
      </c>
    </row>
    <row r="27" spans="1:14" ht="16.8" customHeight="1" x14ac:dyDescent="0.3">
      <c r="A27" s="75"/>
      <c r="B27" s="76"/>
      <c r="C27" s="12">
        <v>66.09</v>
      </c>
      <c r="D27" s="15">
        <v>60.26</v>
      </c>
      <c r="E27" s="15">
        <v>53.44</v>
      </c>
      <c r="F27" s="9">
        <v>51.64</v>
      </c>
      <c r="G27" s="15">
        <v>61.48</v>
      </c>
      <c r="H27" s="15">
        <v>51.73</v>
      </c>
      <c r="I27" s="1">
        <v>47.88</v>
      </c>
      <c r="J27" s="12">
        <v>44.42</v>
      </c>
      <c r="K27" s="9">
        <v>47.55</v>
      </c>
      <c r="L27" s="9">
        <v>47.88</v>
      </c>
      <c r="N27" s="2">
        <f>COUNT(C3:L623)</f>
        <v>600</v>
      </c>
    </row>
    <row r="28" spans="1:14" ht="16.8" customHeight="1" x14ac:dyDescent="0.3">
      <c r="A28" s="75"/>
      <c r="B28" s="76"/>
      <c r="C28" s="12">
        <v>66.17</v>
      </c>
      <c r="D28" s="15">
        <v>60.35</v>
      </c>
      <c r="E28" s="15">
        <v>53.42</v>
      </c>
      <c r="F28" s="9">
        <v>51.68</v>
      </c>
      <c r="G28" s="15">
        <v>61.24</v>
      </c>
      <c r="H28" s="15">
        <v>51.9</v>
      </c>
      <c r="I28" s="1">
        <v>47.89</v>
      </c>
      <c r="J28" s="12">
        <v>44.45</v>
      </c>
      <c r="K28" s="9">
        <v>47.53</v>
      </c>
      <c r="L28" s="9">
        <v>47.87</v>
      </c>
    </row>
    <row r="29" spans="1:14" ht="16.8" customHeight="1" x14ac:dyDescent="0.3">
      <c r="A29" s="75"/>
      <c r="B29" s="76"/>
      <c r="C29" s="12">
        <v>65.55</v>
      </c>
      <c r="D29" s="15">
        <v>60.38</v>
      </c>
      <c r="E29" s="15">
        <v>53.47</v>
      </c>
      <c r="F29" s="9">
        <v>51.8</v>
      </c>
      <c r="G29" s="15">
        <v>60.54</v>
      </c>
      <c r="H29" s="15">
        <v>51.89</v>
      </c>
      <c r="I29" s="1">
        <v>47.91</v>
      </c>
      <c r="J29" s="12">
        <v>44.55</v>
      </c>
      <c r="K29" s="9">
        <v>47.51</v>
      </c>
      <c r="L29" s="9">
        <v>47.81</v>
      </c>
    </row>
    <row r="30" spans="1:14" ht="16.8" customHeight="1" x14ac:dyDescent="0.3">
      <c r="A30" s="75"/>
      <c r="B30" s="76"/>
      <c r="C30" s="12">
        <v>65.010000000000005</v>
      </c>
      <c r="D30" s="15">
        <v>60.17</v>
      </c>
      <c r="E30" s="15">
        <v>53.55</v>
      </c>
      <c r="F30" s="9">
        <v>51.77</v>
      </c>
      <c r="G30" s="15">
        <v>60.17</v>
      </c>
      <c r="H30" s="15">
        <v>51.99</v>
      </c>
      <c r="I30" s="1">
        <v>47.93</v>
      </c>
      <c r="J30" s="12">
        <v>44.57</v>
      </c>
      <c r="K30" s="9">
        <v>47.51</v>
      </c>
      <c r="L30" s="9">
        <v>47.75</v>
      </c>
    </row>
    <row r="31" spans="1:14" ht="16.8" customHeight="1" x14ac:dyDescent="0.3">
      <c r="A31" s="75"/>
      <c r="B31" s="76"/>
      <c r="C31" s="12">
        <v>64.94</v>
      </c>
      <c r="D31" s="15">
        <v>60.07</v>
      </c>
      <c r="E31" s="15">
        <v>53.69</v>
      </c>
      <c r="F31" s="9">
        <v>51.78</v>
      </c>
      <c r="G31" s="15">
        <v>60.31</v>
      </c>
      <c r="H31" s="15">
        <v>52.32</v>
      </c>
      <c r="I31" s="1">
        <v>47.92</v>
      </c>
      <c r="J31" s="12">
        <v>44.58</v>
      </c>
      <c r="K31" s="9">
        <v>47.51</v>
      </c>
      <c r="L31" s="9">
        <v>47.67</v>
      </c>
    </row>
    <row r="32" spans="1:14" ht="16.8" customHeight="1" thickBot="1" x14ac:dyDescent="0.35">
      <c r="A32" s="75"/>
      <c r="B32" s="76"/>
      <c r="C32" s="13">
        <v>64.73</v>
      </c>
      <c r="D32" s="17">
        <v>60.06</v>
      </c>
      <c r="E32" s="17">
        <v>53.73</v>
      </c>
      <c r="F32" s="4">
        <v>51.78</v>
      </c>
      <c r="G32" s="17">
        <v>59.75</v>
      </c>
      <c r="H32" s="17">
        <v>52.43</v>
      </c>
      <c r="I32" s="7">
        <v>47.93</v>
      </c>
      <c r="J32" s="13">
        <v>44.57</v>
      </c>
      <c r="K32" s="4">
        <v>47.55</v>
      </c>
      <c r="L32" s="9">
        <v>47.77</v>
      </c>
    </row>
    <row r="33" spans="1:12" ht="16.8" customHeight="1" x14ac:dyDescent="0.3">
      <c r="A33" s="73">
        <f>Punkter!$C$5</f>
        <v>8</v>
      </c>
      <c r="B33" s="74"/>
      <c r="C33" s="12">
        <v>71.02</v>
      </c>
      <c r="D33" s="15">
        <v>71.650000000000006</v>
      </c>
      <c r="E33" s="15">
        <v>64.97</v>
      </c>
      <c r="F33" s="9">
        <v>55.43</v>
      </c>
      <c r="G33" s="15">
        <v>70.98</v>
      </c>
      <c r="H33" s="15">
        <v>59.74</v>
      </c>
      <c r="I33" s="1">
        <v>54.14</v>
      </c>
      <c r="J33" s="12">
        <v>58.72</v>
      </c>
      <c r="K33" s="9">
        <v>52.27</v>
      </c>
      <c r="L33" s="40">
        <v>57.18</v>
      </c>
    </row>
    <row r="34" spans="1:12" ht="16.8" customHeight="1" x14ac:dyDescent="0.3">
      <c r="A34" s="75"/>
      <c r="B34" s="76"/>
      <c r="C34" s="12">
        <v>71.5</v>
      </c>
      <c r="D34" s="15">
        <v>71.36</v>
      </c>
      <c r="E34" s="15">
        <v>64.930000000000007</v>
      </c>
      <c r="F34" s="9">
        <v>55.51</v>
      </c>
      <c r="G34" s="15">
        <v>71.03</v>
      </c>
      <c r="H34" s="15">
        <v>59.96</v>
      </c>
      <c r="I34" s="1">
        <v>54.45</v>
      </c>
      <c r="J34" s="12">
        <v>58.68</v>
      </c>
      <c r="K34" s="9">
        <v>52.37</v>
      </c>
      <c r="L34" s="9">
        <v>57.43</v>
      </c>
    </row>
    <row r="35" spans="1:12" ht="16.8" customHeight="1" x14ac:dyDescent="0.3">
      <c r="A35" s="75"/>
      <c r="B35" s="76"/>
      <c r="C35" s="12">
        <v>71.569999999999993</v>
      </c>
      <c r="D35" s="15">
        <v>71.38</v>
      </c>
      <c r="E35" s="15">
        <v>64.930000000000007</v>
      </c>
      <c r="F35" s="9">
        <v>55.38</v>
      </c>
      <c r="G35" s="15">
        <v>71.37</v>
      </c>
      <c r="H35" s="15">
        <v>59.91</v>
      </c>
      <c r="I35" s="1">
        <v>54.46</v>
      </c>
      <c r="J35" s="12">
        <v>58.89</v>
      </c>
      <c r="K35" s="9">
        <v>52.4</v>
      </c>
      <c r="L35" s="9">
        <v>57.43</v>
      </c>
    </row>
    <row r="36" spans="1:12" ht="16.8" customHeight="1" x14ac:dyDescent="0.3">
      <c r="A36" s="75"/>
      <c r="B36" s="76"/>
      <c r="C36" s="12">
        <v>71.55</v>
      </c>
      <c r="D36" s="15">
        <v>71.31</v>
      </c>
      <c r="E36" s="15">
        <v>64.89</v>
      </c>
      <c r="F36" s="9">
        <v>55.34</v>
      </c>
      <c r="G36" s="15">
        <v>71.23</v>
      </c>
      <c r="H36" s="15">
        <v>60.03</v>
      </c>
      <c r="I36" s="1">
        <v>54.28</v>
      </c>
      <c r="J36" s="12">
        <v>58.91</v>
      </c>
      <c r="K36" s="9">
        <v>52.48</v>
      </c>
      <c r="L36" s="9">
        <v>57.43</v>
      </c>
    </row>
    <row r="37" spans="1:12" ht="16.8" customHeight="1" x14ac:dyDescent="0.3">
      <c r="A37" s="75"/>
      <c r="B37" s="76"/>
      <c r="C37" s="12">
        <v>71.55</v>
      </c>
      <c r="D37" s="15">
        <v>71.180000000000007</v>
      </c>
      <c r="E37" s="15">
        <v>64.900000000000006</v>
      </c>
      <c r="F37" s="9">
        <v>55.59</v>
      </c>
      <c r="G37" s="15">
        <v>71.349999999999994</v>
      </c>
      <c r="H37" s="15">
        <v>60.19</v>
      </c>
      <c r="I37" s="1">
        <v>54.03</v>
      </c>
      <c r="J37" s="12">
        <v>58.59</v>
      </c>
      <c r="K37" s="9">
        <v>52.52</v>
      </c>
      <c r="L37" s="9">
        <v>57.48</v>
      </c>
    </row>
    <row r="38" spans="1:12" ht="16.8" customHeight="1" x14ac:dyDescent="0.3">
      <c r="A38" s="75"/>
      <c r="B38" s="76"/>
      <c r="C38" s="12">
        <v>71.58</v>
      </c>
      <c r="D38" s="15">
        <v>71.09</v>
      </c>
      <c r="E38" s="15">
        <v>64.88</v>
      </c>
      <c r="F38" s="9">
        <v>55.61</v>
      </c>
      <c r="G38" s="15">
        <v>71.319999999999993</v>
      </c>
      <c r="H38" s="15">
        <v>60.14</v>
      </c>
      <c r="I38" s="1">
        <v>53.11</v>
      </c>
      <c r="J38" s="12">
        <v>59.12</v>
      </c>
      <c r="K38" s="9">
        <v>52.51</v>
      </c>
      <c r="L38" s="9">
        <v>57.55</v>
      </c>
    </row>
    <row r="39" spans="1:12" ht="16.8" customHeight="1" x14ac:dyDescent="0.3">
      <c r="A39" s="75"/>
      <c r="B39" s="76"/>
      <c r="C39" s="12">
        <v>71.53</v>
      </c>
      <c r="D39" s="15">
        <v>71.12</v>
      </c>
      <c r="E39" s="15">
        <v>64.97</v>
      </c>
      <c r="F39" s="9">
        <v>55.57</v>
      </c>
      <c r="G39" s="15">
        <v>71.33</v>
      </c>
      <c r="H39" s="15">
        <v>60.14</v>
      </c>
      <c r="I39" s="1">
        <v>53.24</v>
      </c>
      <c r="J39" s="12">
        <v>59.2</v>
      </c>
      <c r="K39" s="9">
        <v>52.52</v>
      </c>
      <c r="L39" s="9">
        <v>57.54</v>
      </c>
    </row>
    <row r="40" spans="1:12" ht="16.8" customHeight="1" x14ac:dyDescent="0.3">
      <c r="A40" s="75"/>
      <c r="B40" s="76"/>
      <c r="C40" s="12">
        <v>71.45</v>
      </c>
      <c r="D40" s="15">
        <v>71.95</v>
      </c>
      <c r="E40" s="15">
        <v>64.91</v>
      </c>
      <c r="F40" s="9">
        <v>55.55</v>
      </c>
      <c r="G40" s="15">
        <v>71.010000000000005</v>
      </c>
      <c r="H40" s="15">
        <v>60.19</v>
      </c>
      <c r="I40" s="1">
        <v>53.22</v>
      </c>
      <c r="J40" s="12">
        <v>59.2</v>
      </c>
      <c r="K40" s="9">
        <v>52.51</v>
      </c>
      <c r="L40" s="9">
        <v>57.57</v>
      </c>
    </row>
    <row r="41" spans="1:12" ht="16.8" customHeight="1" x14ac:dyDescent="0.3">
      <c r="A41" s="75"/>
      <c r="B41" s="76"/>
      <c r="C41" s="12">
        <v>71.790000000000006</v>
      </c>
      <c r="D41" s="15">
        <v>71.92</v>
      </c>
      <c r="E41" s="15">
        <v>64.92</v>
      </c>
      <c r="F41" s="9">
        <v>55.56</v>
      </c>
      <c r="G41" s="15">
        <v>71.12</v>
      </c>
      <c r="H41" s="15">
        <v>60.3</v>
      </c>
      <c r="I41" s="1">
        <v>53.32</v>
      </c>
      <c r="J41" s="12">
        <v>59.47</v>
      </c>
      <c r="K41" s="9">
        <v>52.48</v>
      </c>
      <c r="L41" s="9">
        <v>57.27</v>
      </c>
    </row>
    <row r="42" spans="1:12" ht="16.8" customHeight="1" thickBot="1" x14ac:dyDescent="0.35">
      <c r="A42" s="75"/>
      <c r="B42" s="76"/>
      <c r="C42" s="12">
        <v>71.75</v>
      </c>
      <c r="D42" s="15">
        <v>71.75</v>
      </c>
      <c r="E42" s="15">
        <v>64.81</v>
      </c>
      <c r="F42" s="9">
        <v>55.55</v>
      </c>
      <c r="G42" s="15">
        <v>71.489999999999995</v>
      </c>
      <c r="H42" s="15">
        <v>60.25</v>
      </c>
      <c r="I42" s="1">
        <v>53.28</v>
      </c>
      <c r="J42" s="12">
        <v>59.14</v>
      </c>
      <c r="K42" s="9">
        <v>52.46</v>
      </c>
      <c r="L42" s="4">
        <v>57.42</v>
      </c>
    </row>
    <row r="43" spans="1:12" ht="16.8" customHeight="1" x14ac:dyDescent="0.3">
      <c r="A43" s="73">
        <f>Punkter!$C$6</f>
        <v>15</v>
      </c>
      <c r="B43" s="74"/>
      <c r="C43" s="11">
        <v>88.4</v>
      </c>
      <c r="D43" s="14">
        <v>90.48</v>
      </c>
      <c r="E43" s="14">
        <v>73.13</v>
      </c>
      <c r="F43" s="40">
        <v>74.28</v>
      </c>
      <c r="G43" s="14">
        <v>88.64</v>
      </c>
      <c r="H43" s="14">
        <v>70.83</v>
      </c>
      <c r="I43" s="39">
        <v>69.84</v>
      </c>
      <c r="J43" s="11">
        <v>63.76</v>
      </c>
      <c r="K43" s="40">
        <v>59.65</v>
      </c>
      <c r="L43" s="40">
        <v>57.44</v>
      </c>
    </row>
    <row r="44" spans="1:12" ht="16.8" customHeight="1" x14ac:dyDescent="0.3">
      <c r="A44" s="75"/>
      <c r="B44" s="76"/>
      <c r="C44" s="12">
        <v>88.42</v>
      </c>
      <c r="D44" s="15">
        <v>90.7</v>
      </c>
      <c r="E44" s="15">
        <v>72.52</v>
      </c>
      <c r="F44" s="9">
        <v>74.11</v>
      </c>
      <c r="G44" s="15">
        <v>87.41</v>
      </c>
      <c r="H44" s="15">
        <v>70.790000000000006</v>
      </c>
      <c r="I44" s="1">
        <v>69.7</v>
      </c>
      <c r="J44" s="12">
        <v>63.86</v>
      </c>
      <c r="K44" s="9">
        <v>59.65</v>
      </c>
      <c r="L44" s="9">
        <v>57.57</v>
      </c>
    </row>
    <row r="45" spans="1:12" ht="16.8" customHeight="1" x14ac:dyDescent="0.3">
      <c r="A45" s="75"/>
      <c r="B45" s="76"/>
      <c r="C45" s="12">
        <v>88.41</v>
      </c>
      <c r="D45" s="15">
        <v>89.64</v>
      </c>
      <c r="E45" s="15">
        <v>72.48</v>
      </c>
      <c r="F45" s="9">
        <v>73.84</v>
      </c>
      <c r="G45" s="15">
        <v>85.7</v>
      </c>
      <c r="H45" s="15">
        <v>70.87</v>
      </c>
      <c r="I45" s="1">
        <v>69.73</v>
      </c>
      <c r="J45" s="12">
        <v>63</v>
      </c>
      <c r="K45" s="9">
        <v>60.11</v>
      </c>
      <c r="L45" s="9">
        <v>57.35</v>
      </c>
    </row>
    <row r="46" spans="1:12" ht="16.8" customHeight="1" x14ac:dyDescent="0.3">
      <c r="A46" s="75"/>
      <c r="B46" s="76"/>
      <c r="C46" s="12">
        <v>89.02</v>
      </c>
      <c r="D46" s="15">
        <v>88.61</v>
      </c>
      <c r="E46" s="15">
        <v>72.44</v>
      </c>
      <c r="F46" s="9">
        <v>73.77</v>
      </c>
      <c r="G46" s="15">
        <v>84.49</v>
      </c>
      <c r="H46" s="15">
        <v>70.87</v>
      </c>
      <c r="I46" s="1">
        <v>69.25</v>
      </c>
      <c r="J46" s="12">
        <v>62.83</v>
      </c>
      <c r="K46" s="9">
        <v>60.2</v>
      </c>
      <c r="L46" s="9">
        <v>57.17</v>
      </c>
    </row>
    <row r="47" spans="1:12" ht="16.8" customHeight="1" x14ac:dyDescent="0.3">
      <c r="A47" s="75"/>
      <c r="B47" s="76"/>
      <c r="C47" s="12">
        <v>88.58</v>
      </c>
      <c r="D47" s="15">
        <v>88.48</v>
      </c>
      <c r="E47" s="15">
        <v>72.36</v>
      </c>
      <c r="F47" s="9">
        <v>73.84</v>
      </c>
      <c r="G47" s="15">
        <v>84.54</v>
      </c>
      <c r="H47" s="15">
        <v>71.05</v>
      </c>
      <c r="I47" s="1">
        <v>69.48</v>
      </c>
      <c r="J47" s="12">
        <v>63.45</v>
      </c>
      <c r="K47" s="9">
        <v>60.31</v>
      </c>
      <c r="L47" s="9">
        <v>57.16</v>
      </c>
    </row>
    <row r="48" spans="1:12" ht="16.8" customHeight="1" x14ac:dyDescent="0.3">
      <c r="A48" s="75"/>
      <c r="B48" s="76"/>
      <c r="C48" s="12">
        <v>88.99</v>
      </c>
      <c r="D48" s="15">
        <v>88.51</v>
      </c>
      <c r="E48" s="15">
        <v>72.47</v>
      </c>
      <c r="F48" s="9">
        <v>73.72</v>
      </c>
      <c r="G48" s="15">
        <v>84.51</v>
      </c>
      <c r="H48" s="15">
        <v>70.94</v>
      </c>
      <c r="I48" s="1">
        <v>69.23</v>
      </c>
      <c r="J48" s="12">
        <v>63.69</v>
      </c>
      <c r="K48" s="9">
        <v>60.34</v>
      </c>
      <c r="L48" s="9">
        <v>57.17</v>
      </c>
    </row>
    <row r="49" spans="1:12" ht="16.8" customHeight="1" x14ac:dyDescent="0.3">
      <c r="A49" s="75"/>
      <c r="B49" s="76"/>
      <c r="C49" s="12">
        <v>88.68</v>
      </c>
      <c r="D49" s="15">
        <v>88.4</v>
      </c>
      <c r="E49" s="15">
        <v>72.39</v>
      </c>
      <c r="F49" s="9">
        <v>73.89</v>
      </c>
      <c r="G49" s="15">
        <v>83.55</v>
      </c>
      <c r="H49" s="15">
        <v>70.900000000000006</v>
      </c>
      <c r="I49" s="1">
        <v>69.31</v>
      </c>
      <c r="J49" s="12">
        <v>63.6</v>
      </c>
      <c r="K49" s="9">
        <v>60.33</v>
      </c>
      <c r="L49" s="9">
        <v>57.17</v>
      </c>
    </row>
    <row r="50" spans="1:12" ht="16.8" customHeight="1" x14ac:dyDescent="0.3">
      <c r="A50" s="75"/>
      <c r="B50" s="76"/>
      <c r="C50" s="12">
        <v>90.87</v>
      </c>
      <c r="D50" s="15">
        <v>88.35</v>
      </c>
      <c r="E50" s="15">
        <v>72.37</v>
      </c>
      <c r="F50" s="9">
        <v>74.08</v>
      </c>
      <c r="G50" s="15">
        <v>84.08</v>
      </c>
      <c r="H50" s="15">
        <v>70.77</v>
      </c>
      <c r="I50" s="1">
        <v>69.459999999999994</v>
      </c>
      <c r="J50" s="12">
        <v>63.67</v>
      </c>
      <c r="K50" s="9">
        <v>60.35</v>
      </c>
      <c r="L50" s="9">
        <v>57.27</v>
      </c>
    </row>
    <row r="51" spans="1:12" ht="16.8" customHeight="1" x14ac:dyDescent="0.3">
      <c r="A51" s="75"/>
      <c r="B51" s="76"/>
      <c r="C51" s="12">
        <v>90.86</v>
      </c>
      <c r="D51" s="15">
        <v>88.94</v>
      </c>
      <c r="E51" s="15">
        <v>72.31</v>
      </c>
      <c r="F51" s="9">
        <v>74.03</v>
      </c>
      <c r="G51" s="15">
        <v>84.14</v>
      </c>
      <c r="H51" s="15">
        <v>70.8</v>
      </c>
      <c r="I51" s="1">
        <v>69.239999999999995</v>
      </c>
      <c r="J51" s="12">
        <v>63.35</v>
      </c>
      <c r="K51" s="9">
        <v>60.06</v>
      </c>
      <c r="L51" s="9">
        <v>57.26</v>
      </c>
    </row>
    <row r="52" spans="1:12" ht="16.8" customHeight="1" thickBot="1" x14ac:dyDescent="0.35">
      <c r="A52" s="75"/>
      <c r="B52" s="76"/>
      <c r="C52" s="13">
        <v>90.63</v>
      </c>
      <c r="D52" s="17">
        <v>88.35</v>
      </c>
      <c r="E52" s="17">
        <v>72.3</v>
      </c>
      <c r="F52" s="4">
        <v>74.069999999999993</v>
      </c>
      <c r="G52" s="17">
        <v>83.68</v>
      </c>
      <c r="H52" s="17">
        <v>70.81</v>
      </c>
      <c r="I52" s="7">
        <v>69.13</v>
      </c>
      <c r="J52" s="13">
        <v>63.36</v>
      </c>
      <c r="K52" s="4">
        <v>60.53</v>
      </c>
      <c r="L52" s="4">
        <v>57.43</v>
      </c>
    </row>
    <row r="53" spans="1:12" ht="16.8" customHeight="1" x14ac:dyDescent="0.3">
      <c r="A53" s="73">
        <f>Punkter!$C$7</f>
        <v>30</v>
      </c>
      <c r="B53" s="74"/>
      <c r="C53" s="12">
        <v>92.1</v>
      </c>
      <c r="D53" s="15">
        <v>84.37</v>
      </c>
      <c r="E53" s="15">
        <v>75.39</v>
      </c>
      <c r="F53" s="9">
        <v>77.22</v>
      </c>
      <c r="G53" s="15">
        <v>87.01</v>
      </c>
      <c r="H53" s="15">
        <v>70.650000000000006</v>
      </c>
      <c r="I53" s="1">
        <v>74.27</v>
      </c>
      <c r="J53" s="12">
        <v>74.61</v>
      </c>
      <c r="K53" s="9">
        <v>61.92</v>
      </c>
      <c r="L53" s="9">
        <v>65.91</v>
      </c>
    </row>
    <row r="54" spans="1:12" ht="16.8" customHeight="1" x14ac:dyDescent="0.3">
      <c r="A54" s="75"/>
      <c r="B54" s="76"/>
      <c r="C54" s="12">
        <v>92.32</v>
      </c>
      <c r="D54" s="15">
        <v>84.14</v>
      </c>
      <c r="E54" s="15">
        <v>75.16</v>
      </c>
      <c r="F54" s="9">
        <v>77.849999999999994</v>
      </c>
      <c r="G54" s="15">
        <v>86.8</v>
      </c>
      <c r="H54" s="15">
        <v>70.86</v>
      </c>
      <c r="I54" s="1">
        <v>73.569999999999993</v>
      </c>
      <c r="J54" s="12">
        <v>74.290000000000006</v>
      </c>
      <c r="K54" s="9">
        <v>61.91</v>
      </c>
      <c r="L54" s="9">
        <v>65.430000000000007</v>
      </c>
    </row>
    <row r="55" spans="1:12" ht="16.8" customHeight="1" x14ac:dyDescent="0.3">
      <c r="A55" s="75"/>
      <c r="B55" s="76"/>
      <c r="C55" s="12">
        <v>92.82</v>
      </c>
      <c r="D55" s="15">
        <v>84.51</v>
      </c>
      <c r="E55" s="15">
        <v>74.680000000000007</v>
      </c>
      <c r="F55" s="9">
        <v>77.22</v>
      </c>
      <c r="G55" s="15">
        <v>86.65</v>
      </c>
      <c r="H55" s="15">
        <v>70.900000000000006</v>
      </c>
      <c r="I55" s="1">
        <v>73.510000000000005</v>
      </c>
      <c r="J55" s="12">
        <v>74.36</v>
      </c>
      <c r="K55" s="9">
        <v>62.06</v>
      </c>
      <c r="L55" s="9">
        <v>65.97</v>
      </c>
    </row>
    <row r="56" spans="1:12" ht="16.8" customHeight="1" x14ac:dyDescent="0.3">
      <c r="A56" s="75"/>
      <c r="B56" s="76"/>
      <c r="C56" s="12">
        <v>93.24</v>
      </c>
      <c r="D56" s="15">
        <v>84.54</v>
      </c>
      <c r="E56" s="15">
        <v>74.59</v>
      </c>
      <c r="F56" s="9">
        <v>77.11</v>
      </c>
      <c r="G56" s="15">
        <v>85.06</v>
      </c>
      <c r="H56" s="15">
        <v>70.95</v>
      </c>
      <c r="I56" s="1">
        <v>73.31</v>
      </c>
      <c r="J56" s="12">
        <v>73.98</v>
      </c>
      <c r="K56" s="9">
        <v>62.2</v>
      </c>
      <c r="L56" s="9">
        <v>65.86</v>
      </c>
    </row>
    <row r="57" spans="1:12" ht="16.8" customHeight="1" x14ac:dyDescent="0.3">
      <c r="A57" s="75"/>
      <c r="B57" s="76"/>
      <c r="C57" s="12">
        <v>93.12</v>
      </c>
      <c r="D57" s="15">
        <v>85.56</v>
      </c>
      <c r="E57" s="15">
        <v>74.5</v>
      </c>
      <c r="F57" s="9">
        <v>77.099999999999994</v>
      </c>
      <c r="G57" s="15">
        <v>84.1</v>
      </c>
      <c r="H57" s="15">
        <v>70.930000000000007</v>
      </c>
      <c r="I57" s="1">
        <v>73.48</v>
      </c>
      <c r="J57" s="12">
        <v>74.040000000000006</v>
      </c>
      <c r="K57" s="9">
        <v>62.19</v>
      </c>
      <c r="L57" s="9">
        <v>65.55</v>
      </c>
    </row>
    <row r="58" spans="1:12" ht="16.8" customHeight="1" x14ac:dyDescent="0.3">
      <c r="A58" s="75"/>
      <c r="B58" s="76"/>
      <c r="C58" s="12">
        <v>93.41</v>
      </c>
      <c r="D58" s="15">
        <v>85.6</v>
      </c>
      <c r="E58" s="15">
        <v>74.64</v>
      </c>
      <c r="F58" s="9">
        <v>77.05</v>
      </c>
      <c r="G58" s="15">
        <v>84.87</v>
      </c>
      <c r="H58" s="15">
        <v>70.87</v>
      </c>
      <c r="I58" s="1">
        <v>73.72</v>
      </c>
      <c r="J58" s="12">
        <v>74.459999999999994</v>
      </c>
      <c r="K58" s="9">
        <v>62.2</v>
      </c>
      <c r="L58" s="9">
        <v>65.63</v>
      </c>
    </row>
    <row r="59" spans="1:12" ht="16.8" customHeight="1" x14ac:dyDescent="0.3">
      <c r="A59" s="75"/>
      <c r="B59" s="76"/>
      <c r="C59" s="12">
        <v>93.57</v>
      </c>
      <c r="D59" s="15">
        <v>85.55</v>
      </c>
      <c r="E59" s="15">
        <v>74.47</v>
      </c>
      <c r="F59" s="9">
        <v>76.98</v>
      </c>
      <c r="G59" s="15">
        <v>84.5</v>
      </c>
      <c r="H59" s="15">
        <v>70.94</v>
      </c>
      <c r="I59" s="1">
        <v>73.83</v>
      </c>
      <c r="J59" s="12">
        <v>74.650000000000006</v>
      </c>
      <c r="K59" s="9">
        <v>62.21</v>
      </c>
      <c r="L59" s="9">
        <v>65.83</v>
      </c>
    </row>
    <row r="60" spans="1:12" ht="16.8" customHeight="1" x14ac:dyDescent="0.3">
      <c r="A60" s="75"/>
      <c r="B60" s="76"/>
      <c r="C60" s="12">
        <v>94.24</v>
      </c>
      <c r="D60" s="15">
        <v>86.33</v>
      </c>
      <c r="E60" s="15">
        <v>74.31</v>
      </c>
      <c r="F60" s="9">
        <v>77.099999999999994</v>
      </c>
      <c r="G60" s="15">
        <v>84.71</v>
      </c>
      <c r="H60" s="15">
        <v>70.78</v>
      </c>
      <c r="I60" s="1">
        <v>74.11</v>
      </c>
      <c r="J60" s="12">
        <v>74.209999999999994</v>
      </c>
      <c r="K60" s="9">
        <v>62.26</v>
      </c>
      <c r="L60" s="9">
        <v>65.75</v>
      </c>
    </row>
    <row r="61" spans="1:12" ht="16.8" customHeight="1" x14ac:dyDescent="0.3">
      <c r="A61" s="75"/>
      <c r="B61" s="76"/>
      <c r="C61" s="12">
        <v>94.29</v>
      </c>
      <c r="D61" s="15">
        <v>85.55</v>
      </c>
      <c r="E61" s="15">
        <v>74.319999999999993</v>
      </c>
      <c r="F61" s="9">
        <v>77.06</v>
      </c>
      <c r="G61" s="15">
        <v>84.14</v>
      </c>
      <c r="H61" s="15">
        <v>70.84</v>
      </c>
      <c r="I61" s="1">
        <v>74.44</v>
      </c>
      <c r="J61" s="12">
        <v>74.180000000000007</v>
      </c>
      <c r="K61" s="9">
        <v>62.23</v>
      </c>
      <c r="L61" s="9">
        <v>65.8</v>
      </c>
    </row>
    <row r="62" spans="1:12" ht="16.8" customHeight="1" thickBot="1" x14ac:dyDescent="0.35">
      <c r="A62" s="77"/>
      <c r="B62" s="78"/>
      <c r="C62" s="13">
        <v>94.52</v>
      </c>
      <c r="D62" s="17">
        <v>85.71</v>
      </c>
      <c r="E62" s="17">
        <v>74.2</v>
      </c>
      <c r="F62" s="4">
        <v>77.09</v>
      </c>
      <c r="G62" s="17">
        <v>83.52</v>
      </c>
      <c r="H62" s="17">
        <v>70.8</v>
      </c>
      <c r="I62" s="7">
        <v>74.38</v>
      </c>
      <c r="J62" s="13">
        <v>74.16</v>
      </c>
      <c r="K62" s="4">
        <v>62.24</v>
      </c>
      <c r="L62" s="4">
        <v>65.900000000000006</v>
      </c>
    </row>
  </sheetData>
  <mergeCells count="27">
    <mergeCell ref="N3:R3"/>
    <mergeCell ref="N4:O4"/>
    <mergeCell ref="P4:R4"/>
    <mergeCell ref="N5:O5"/>
    <mergeCell ref="P5:R5"/>
    <mergeCell ref="A1:A2"/>
    <mergeCell ref="C1:F1"/>
    <mergeCell ref="G1:I1"/>
    <mergeCell ref="J1:K1"/>
    <mergeCell ref="A3:B12"/>
    <mergeCell ref="N6:O6"/>
    <mergeCell ref="P6:R6"/>
    <mergeCell ref="N7:O7"/>
    <mergeCell ref="P7:R7"/>
    <mergeCell ref="N8:O8"/>
    <mergeCell ref="P8:R8"/>
    <mergeCell ref="N9:O9"/>
    <mergeCell ref="P9:R9"/>
    <mergeCell ref="N10:O10"/>
    <mergeCell ref="P10:R10"/>
    <mergeCell ref="N11:O11"/>
    <mergeCell ref="P11:R11"/>
    <mergeCell ref="A13:B22"/>
    <mergeCell ref="A23:B32"/>
    <mergeCell ref="A33:B42"/>
    <mergeCell ref="A43:B52"/>
    <mergeCell ref="A53:B6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workbookViewId="0">
      <selection activeCell="P11" sqref="P11:R11"/>
    </sheetView>
  </sheetViews>
  <sheetFormatPr defaultColWidth="9.109375" defaultRowHeight="14.4" x14ac:dyDescent="0.3"/>
  <cols>
    <col min="1" max="1" width="8" style="2" bestFit="1" customWidth="1"/>
    <col min="2" max="2" width="3" style="2" bestFit="1" customWidth="1"/>
    <col min="3" max="12" width="7.33203125" style="2" customWidth="1"/>
    <col min="13" max="16384" width="9.109375" style="2"/>
  </cols>
  <sheetData>
    <row r="1" spans="1:18" ht="17.399999999999999" customHeight="1" x14ac:dyDescent="0.3">
      <c r="A1" s="82" t="s">
        <v>4</v>
      </c>
      <c r="B1" s="40" t="s">
        <v>3</v>
      </c>
      <c r="C1" s="82">
        <f>Punkter!$A$2</f>
        <v>0.01</v>
      </c>
      <c r="D1" s="84"/>
      <c r="E1" s="84"/>
      <c r="F1" s="85"/>
      <c r="G1" s="82">
        <f>Punkter!$A$3</f>
        <v>0.08</v>
      </c>
      <c r="H1" s="84"/>
      <c r="I1" s="85"/>
      <c r="J1" s="82">
        <f>Punkter!$A$4</f>
        <v>0.34</v>
      </c>
      <c r="K1" s="85"/>
      <c r="L1" s="19">
        <f>Punkter!$A$5</f>
        <v>2</v>
      </c>
    </row>
    <row r="2" spans="1:18" ht="17.399999999999999" customHeight="1" thickBot="1" x14ac:dyDescent="0.35">
      <c r="A2" s="83"/>
      <c r="B2" s="4" t="s">
        <v>2</v>
      </c>
      <c r="C2" s="41">
        <f>Punkter!$A$2</f>
        <v>0.01</v>
      </c>
      <c r="D2" s="7">
        <f>Punkter!$A$3</f>
        <v>0.08</v>
      </c>
      <c r="E2" s="7">
        <f>Punkter!$A$4</f>
        <v>0.34</v>
      </c>
      <c r="F2" s="4">
        <f>Punkter!$A$5</f>
        <v>2</v>
      </c>
      <c r="G2" s="41">
        <f>Punkter!$A$3</f>
        <v>0.08</v>
      </c>
      <c r="H2" s="7">
        <f>Punkter!$A$4</f>
        <v>0.34</v>
      </c>
      <c r="I2" s="4">
        <f>Punkter!$A$5</f>
        <v>2</v>
      </c>
      <c r="J2" s="7">
        <f>Punkter!$A$4</f>
        <v>0.34</v>
      </c>
      <c r="K2" s="4">
        <f>Punkter!$A$5</f>
        <v>2</v>
      </c>
      <c r="L2" s="4">
        <f>Punkter!$A$5</f>
        <v>2</v>
      </c>
    </row>
    <row r="3" spans="1:18" ht="17.399999999999999" customHeight="1" x14ac:dyDescent="0.3">
      <c r="A3" s="73">
        <f>Punkter!$C$2</f>
        <v>1</v>
      </c>
      <c r="B3" s="74"/>
      <c r="C3" s="11">
        <v>46.27</v>
      </c>
      <c r="D3" s="14">
        <v>44.66</v>
      </c>
      <c r="E3" s="14">
        <v>43.14</v>
      </c>
      <c r="F3" s="40">
        <v>70.8</v>
      </c>
      <c r="G3" s="14">
        <v>42.9</v>
      </c>
      <c r="H3" s="14">
        <v>42.65</v>
      </c>
      <c r="I3" s="11">
        <v>64.64</v>
      </c>
      <c r="J3" s="11">
        <v>41.15</v>
      </c>
      <c r="K3" s="40">
        <v>58.98</v>
      </c>
      <c r="L3" s="19">
        <v>41.15</v>
      </c>
      <c r="N3" s="79" t="s">
        <v>6</v>
      </c>
      <c r="O3" s="79"/>
      <c r="P3" s="79"/>
      <c r="Q3" s="79"/>
      <c r="R3" s="79"/>
    </row>
    <row r="4" spans="1:18" ht="17.399999999999999" customHeight="1" x14ac:dyDescent="0.3">
      <c r="A4" s="75"/>
      <c r="B4" s="76"/>
      <c r="C4" s="12">
        <v>46.44</v>
      </c>
      <c r="D4" s="15">
        <v>44.63</v>
      </c>
      <c r="E4" s="15">
        <v>43.17</v>
      </c>
      <c r="F4" s="9">
        <v>70.849999999999994</v>
      </c>
      <c r="G4" s="15">
        <v>42.95</v>
      </c>
      <c r="H4" s="15">
        <v>42.72</v>
      </c>
      <c r="I4" s="12">
        <v>64.86</v>
      </c>
      <c r="J4" s="12">
        <v>41.1</v>
      </c>
      <c r="K4" s="9">
        <v>59</v>
      </c>
      <c r="L4" s="46">
        <v>41.14</v>
      </c>
      <c r="N4" s="79" t="s">
        <v>7</v>
      </c>
      <c r="O4" s="79"/>
      <c r="P4" s="79" t="s">
        <v>28</v>
      </c>
      <c r="Q4" s="79"/>
      <c r="R4" s="79"/>
    </row>
    <row r="5" spans="1:18" ht="17.399999999999999" customHeight="1" x14ac:dyDescent="0.3">
      <c r="A5" s="75"/>
      <c r="B5" s="76"/>
      <c r="C5" s="12">
        <v>46.45</v>
      </c>
      <c r="D5" s="15">
        <v>44.66</v>
      </c>
      <c r="E5" s="15">
        <v>43.17</v>
      </c>
      <c r="F5" s="10">
        <v>70.88</v>
      </c>
      <c r="G5" s="15">
        <v>42.94</v>
      </c>
      <c r="H5" s="15">
        <v>42.74</v>
      </c>
      <c r="I5" s="12">
        <v>64.819999999999993</v>
      </c>
      <c r="J5" s="12">
        <v>41.13</v>
      </c>
      <c r="K5" s="9">
        <v>59</v>
      </c>
      <c r="L5" s="46">
        <v>41.15</v>
      </c>
      <c r="N5" s="79" t="s">
        <v>8</v>
      </c>
      <c r="O5" s="79"/>
      <c r="P5" s="79" t="s">
        <v>28</v>
      </c>
      <c r="Q5" s="79"/>
      <c r="R5" s="79"/>
    </row>
    <row r="6" spans="1:18" ht="17.399999999999999" customHeight="1" x14ac:dyDescent="0.3">
      <c r="A6" s="75"/>
      <c r="B6" s="76"/>
      <c r="C6" s="12">
        <v>46.27</v>
      </c>
      <c r="D6" s="16">
        <v>44.68</v>
      </c>
      <c r="E6" s="15">
        <v>43.11</v>
      </c>
      <c r="F6" s="10">
        <v>70.63</v>
      </c>
      <c r="G6" s="15">
        <v>42.96</v>
      </c>
      <c r="H6" s="15">
        <v>42.67</v>
      </c>
      <c r="I6" s="12">
        <v>64.91</v>
      </c>
      <c r="J6" s="12">
        <v>41.12</v>
      </c>
      <c r="K6" s="9">
        <v>58.94</v>
      </c>
      <c r="L6" s="46">
        <v>41.12</v>
      </c>
      <c r="N6" s="79" t="s">
        <v>9</v>
      </c>
      <c r="O6" s="79"/>
      <c r="P6" s="79" t="s">
        <v>27</v>
      </c>
      <c r="Q6" s="79"/>
      <c r="R6" s="79"/>
    </row>
    <row r="7" spans="1:18" ht="17.399999999999999" customHeight="1" x14ac:dyDescent="0.3">
      <c r="A7" s="75"/>
      <c r="B7" s="76"/>
      <c r="C7" s="12">
        <v>46.46</v>
      </c>
      <c r="D7" s="15">
        <v>44.63</v>
      </c>
      <c r="E7" s="15">
        <v>43.11</v>
      </c>
      <c r="F7" s="9">
        <v>70.260000000000005</v>
      </c>
      <c r="G7" s="15">
        <v>42.97</v>
      </c>
      <c r="H7" s="15">
        <v>42.65</v>
      </c>
      <c r="I7" s="12">
        <v>64.95</v>
      </c>
      <c r="J7" s="12">
        <v>41.1</v>
      </c>
      <c r="K7" s="9">
        <v>58.82</v>
      </c>
      <c r="L7" s="46">
        <v>41.15</v>
      </c>
      <c r="N7" s="79" t="s">
        <v>10</v>
      </c>
      <c r="O7" s="79"/>
      <c r="P7" s="79" t="s">
        <v>29</v>
      </c>
      <c r="Q7" s="79"/>
      <c r="R7" s="79"/>
    </row>
    <row r="8" spans="1:18" ht="17.399999999999999" customHeight="1" x14ac:dyDescent="0.3">
      <c r="A8" s="75"/>
      <c r="B8" s="76"/>
      <c r="C8" s="12">
        <v>46.46</v>
      </c>
      <c r="D8" s="15">
        <v>44.62</v>
      </c>
      <c r="E8" s="15">
        <v>43.1</v>
      </c>
      <c r="F8" s="9">
        <v>69.959999999999994</v>
      </c>
      <c r="G8" s="15">
        <v>43.03</v>
      </c>
      <c r="H8" s="15">
        <v>42.47</v>
      </c>
      <c r="I8" s="12">
        <v>64.89</v>
      </c>
      <c r="J8" s="12">
        <v>41.11</v>
      </c>
      <c r="K8" s="9">
        <v>59.01</v>
      </c>
      <c r="L8" s="46">
        <v>41.11</v>
      </c>
      <c r="N8" s="79" t="s">
        <v>11</v>
      </c>
      <c r="O8" s="79"/>
      <c r="P8" s="81">
        <v>42668</v>
      </c>
      <c r="Q8" s="79"/>
      <c r="R8" s="79"/>
    </row>
    <row r="9" spans="1:18" ht="17.399999999999999" customHeight="1" x14ac:dyDescent="0.3">
      <c r="A9" s="75"/>
      <c r="B9" s="76"/>
      <c r="C9" s="12">
        <v>46.43</v>
      </c>
      <c r="D9" s="15">
        <v>44.64</v>
      </c>
      <c r="E9" s="15">
        <v>43.13</v>
      </c>
      <c r="F9" s="9">
        <v>70.3</v>
      </c>
      <c r="G9" s="15">
        <v>42.96</v>
      </c>
      <c r="H9" s="15">
        <v>42.67</v>
      </c>
      <c r="I9" s="12">
        <v>64.98</v>
      </c>
      <c r="J9" s="12">
        <v>41.13</v>
      </c>
      <c r="K9" s="9">
        <v>58.82</v>
      </c>
      <c r="L9" s="46">
        <v>41.12</v>
      </c>
      <c r="N9" s="79" t="s">
        <v>12</v>
      </c>
      <c r="O9" s="79"/>
      <c r="P9" s="80">
        <v>0.10486111111111111</v>
      </c>
      <c r="Q9" s="79"/>
      <c r="R9" s="79"/>
    </row>
    <row r="10" spans="1:18" ht="17.399999999999999" customHeight="1" x14ac:dyDescent="0.3">
      <c r="A10" s="75"/>
      <c r="B10" s="76"/>
      <c r="C10" s="12">
        <v>46.46</v>
      </c>
      <c r="D10" s="15">
        <v>44.63</v>
      </c>
      <c r="E10" s="15">
        <v>43.14</v>
      </c>
      <c r="F10" s="9">
        <v>70.28</v>
      </c>
      <c r="G10" s="15">
        <v>42.96</v>
      </c>
      <c r="H10" s="15">
        <v>42.74</v>
      </c>
      <c r="I10" s="12">
        <v>64.98</v>
      </c>
      <c r="J10" s="12">
        <v>41.14</v>
      </c>
      <c r="K10" s="9">
        <v>58.74</v>
      </c>
      <c r="L10" s="46">
        <v>41.13</v>
      </c>
      <c r="N10" s="79" t="s">
        <v>13</v>
      </c>
      <c r="O10" s="79"/>
      <c r="P10" s="80">
        <v>0.14930555555555555</v>
      </c>
      <c r="Q10" s="79"/>
      <c r="R10" s="79"/>
    </row>
    <row r="11" spans="1:18" ht="17.399999999999999" customHeight="1" x14ac:dyDescent="0.3">
      <c r="A11" s="75"/>
      <c r="B11" s="76"/>
      <c r="C11" s="12">
        <v>46.45</v>
      </c>
      <c r="D11" s="15">
        <v>44.67</v>
      </c>
      <c r="E11" s="15">
        <v>43.12</v>
      </c>
      <c r="F11" s="9">
        <v>70.09</v>
      </c>
      <c r="G11" s="15">
        <v>42.98</v>
      </c>
      <c r="H11" s="15">
        <v>42.74</v>
      </c>
      <c r="I11" s="12">
        <v>64.98</v>
      </c>
      <c r="J11" s="12">
        <v>41.11</v>
      </c>
      <c r="K11" s="9">
        <v>58.63</v>
      </c>
      <c r="L11" s="46">
        <v>41.17</v>
      </c>
      <c r="N11" s="79" t="s">
        <v>14</v>
      </c>
      <c r="O11" s="79"/>
      <c r="P11" s="79" t="s">
        <v>26</v>
      </c>
      <c r="Q11" s="79"/>
      <c r="R11" s="79"/>
    </row>
    <row r="12" spans="1:18" ht="17.399999999999999" customHeight="1" thickBot="1" x14ac:dyDescent="0.35">
      <c r="A12" s="75"/>
      <c r="B12" s="76"/>
      <c r="C12" s="13">
        <v>46.47</v>
      </c>
      <c r="D12" s="17">
        <v>44.63</v>
      </c>
      <c r="E12" s="17">
        <v>43.11</v>
      </c>
      <c r="F12" s="4">
        <v>70.099999999999994</v>
      </c>
      <c r="G12" s="17">
        <v>42.99</v>
      </c>
      <c r="H12" s="17">
        <v>42.74</v>
      </c>
      <c r="I12" s="13">
        <v>65.790000000000006</v>
      </c>
      <c r="J12" s="13">
        <v>41.12</v>
      </c>
      <c r="K12" s="4">
        <v>58.75</v>
      </c>
      <c r="L12" s="47">
        <v>41.12</v>
      </c>
    </row>
    <row r="13" spans="1:18" ht="16.8" customHeight="1" x14ac:dyDescent="0.3">
      <c r="A13" s="73">
        <f>Punkter!$C$3</f>
        <v>2</v>
      </c>
      <c r="B13" s="74"/>
      <c r="C13" s="12">
        <v>57.71</v>
      </c>
      <c r="D13" s="15">
        <v>54.73</v>
      </c>
      <c r="E13" s="15">
        <v>49.46</v>
      </c>
      <c r="F13" s="9">
        <v>54.65</v>
      </c>
      <c r="G13" s="15">
        <v>51.67</v>
      </c>
      <c r="H13" s="15">
        <v>48.02</v>
      </c>
      <c r="I13" s="1">
        <v>61.01</v>
      </c>
      <c r="J13" s="12">
        <v>44.65</v>
      </c>
      <c r="K13" s="9">
        <v>55.27</v>
      </c>
      <c r="L13" s="40">
        <v>47.27</v>
      </c>
    </row>
    <row r="14" spans="1:18" ht="16.8" customHeight="1" x14ac:dyDescent="0.3">
      <c r="A14" s="75"/>
      <c r="B14" s="76"/>
      <c r="C14" s="12">
        <v>57.62</v>
      </c>
      <c r="D14" s="15">
        <v>54.82</v>
      </c>
      <c r="E14" s="15">
        <v>49.3</v>
      </c>
      <c r="F14" s="9">
        <v>54.63</v>
      </c>
      <c r="G14" s="15">
        <v>51.56</v>
      </c>
      <c r="H14" s="15">
        <v>48.11</v>
      </c>
      <c r="I14" s="1">
        <v>60.7</v>
      </c>
      <c r="J14" s="12">
        <v>44.77</v>
      </c>
      <c r="K14" s="9">
        <v>55.29</v>
      </c>
      <c r="L14" s="9">
        <v>47.27</v>
      </c>
    </row>
    <row r="15" spans="1:18" ht="16.8" customHeight="1" x14ac:dyDescent="0.3">
      <c r="A15" s="75"/>
      <c r="B15" s="76"/>
      <c r="C15" s="12">
        <v>57.71</v>
      </c>
      <c r="D15" s="15">
        <v>54.8</v>
      </c>
      <c r="E15" s="15">
        <v>49.36</v>
      </c>
      <c r="F15" s="9">
        <v>54.63</v>
      </c>
      <c r="G15" s="15">
        <v>51.45</v>
      </c>
      <c r="H15" s="15">
        <v>48.11</v>
      </c>
      <c r="I15" s="1">
        <v>61.12</v>
      </c>
      <c r="J15" s="12">
        <v>44.96</v>
      </c>
      <c r="K15" s="9">
        <v>55.36</v>
      </c>
      <c r="L15" s="9">
        <v>47.31</v>
      </c>
    </row>
    <row r="16" spans="1:18" ht="16.8" customHeight="1" x14ac:dyDescent="0.3">
      <c r="A16" s="75"/>
      <c r="B16" s="76"/>
      <c r="C16" s="12">
        <v>57.75</v>
      </c>
      <c r="D16" s="15">
        <v>54.8</v>
      </c>
      <c r="E16" s="15">
        <v>49.29</v>
      </c>
      <c r="F16" s="9">
        <v>54.63</v>
      </c>
      <c r="G16" s="15">
        <v>51.5</v>
      </c>
      <c r="H16" s="15">
        <v>48.09</v>
      </c>
      <c r="I16" s="1">
        <v>61.2</v>
      </c>
      <c r="J16" s="12">
        <v>45.03</v>
      </c>
      <c r="K16" s="9">
        <v>55.36</v>
      </c>
      <c r="L16" s="9">
        <v>47.28</v>
      </c>
    </row>
    <row r="17" spans="1:14" ht="16.8" customHeight="1" x14ac:dyDescent="0.3">
      <c r="A17" s="75"/>
      <c r="B17" s="76"/>
      <c r="C17" s="12">
        <v>57.73</v>
      </c>
      <c r="D17" s="15">
        <v>54.85</v>
      </c>
      <c r="E17" s="15">
        <v>49.13</v>
      </c>
      <c r="F17" s="9">
        <v>54.57</v>
      </c>
      <c r="G17" s="15">
        <v>51.48</v>
      </c>
      <c r="H17" s="15">
        <v>48.12</v>
      </c>
      <c r="I17" s="1">
        <v>60.99</v>
      </c>
      <c r="J17" s="12">
        <v>44.97</v>
      </c>
      <c r="K17" s="9">
        <v>55.44</v>
      </c>
      <c r="L17" s="9">
        <v>47.18</v>
      </c>
    </row>
    <row r="18" spans="1:14" ht="16.8" customHeight="1" x14ac:dyDescent="0.3">
      <c r="A18" s="75"/>
      <c r="B18" s="76"/>
      <c r="C18" s="12">
        <v>57.67</v>
      </c>
      <c r="D18" s="15">
        <v>54.9</v>
      </c>
      <c r="E18" s="15">
        <v>49.11</v>
      </c>
      <c r="F18" s="9">
        <v>54.6</v>
      </c>
      <c r="G18" s="15">
        <v>51.44</v>
      </c>
      <c r="H18" s="15">
        <v>47.91</v>
      </c>
      <c r="I18" s="1">
        <v>60.97</v>
      </c>
      <c r="J18" s="12">
        <v>44.83</v>
      </c>
      <c r="K18" s="9">
        <v>55.3</v>
      </c>
      <c r="L18" s="9">
        <v>47.22</v>
      </c>
    </row>
    <row r="19" spans="1:14" ht="16.8" customHeight="1" x14ac:dyDescent="0.3">
      <c r="A19" s="75"/>
      <c r="B19" s="76"/>
      <c r="C19" s="12">
        <v>57.76</v>
      </c>
      <c r="D19" s="15">
        <v>54.91</v>
      </c>
      <c r="E19" s="15">
        <v>49.07</v>
      </c>
      <c r="F19" s="9">
        <v>54.58</v>
      </c>
      <c r="G19" s="15">
        <v>51.52</v>
      </c>
      <c r="H19" s="15">
        <v>47.92</v>
      </c>
      <c r="I19" s="1">
        <v>60.81</v>
      </c>
      <c r="J19" s="12">
        <v>44.81</v>
      </c>
      <c r="K19" s="9">
        <v>55.31</v>
      </c>
      <c r="L19" s="9">
        <v>47.24</v>
      </c>
    </row>
    <row r="20" spans="1:14" ht="16.8" customHeight="1" x14ac:dyDescent="0.3">
      <c r="A20" s="75"/>
      <c r="B20" s="76"/>
      <c r="C20" s="12">
        <v>57.79</v>
      </c>
      <c r="D20" s="15">
        <v>54.84</v>
      </c>
      <c r="E20" s="15">
        <v>49.07</v>
      </c>
      <c r="F20" s="9">
        <v>54.62</v>
      </c>
      <c r="G20" s="15">
        <v>51.51</v>
      </c>
      <c r="H20" s="15">
        <v>48.06</v>
      </c>
      <c r="I20" s="1">
        <v>60.64</v>
      </c>
      <c r="J20" s="12">
        <v>45.01</v>
      </c>
      <c r="K20" s="9">
        <v>55.32</v>
      </c>
      <c r="L20" s="9">
        <v>47.2</v>
      </c>
    </row>
    <row r="21" spans="1:14" ht="16.8" customHeight="1" x14ac:dyDescent="0.3">
      <c r="A21" s="75"/>
      <c r="B21" s="76"/>
      <c r="C21" s="12">
        <v>57.76</v>
      </c>
      <c r="D21" s="15">
        <v>54.89</v>
      </c>
      <c r="E21" s="15">
        <v>49.08</v>
      </c>
      <c r="F21" s="9">
        <v>54.59</v>
      </c>
      <c r="G21" s="15">
        <v>51.5</v>
      </c>
      <c r="H21" s="15">
        <v>47.93</v>
      </c>
      <c r="I21" s="1">
        <v>60.5</v>
      </c>
      <c r="J21" s="12">
        <v>44.84</v>
      </c>
      <c r="K21" s="9">
        <v>55.43</v>
      </c>
      <c r="L21" s="9">
        <v>47.24</v>
      </c>
    </row>
    <row r="22" spans="1:14" ht="16.8" customHeight="1" thickBot="1" x14ac:dyDescent="0.35">
      <c r="A22" s="75"/>
      <c r="B22" s="76"/>
      <c r="C22" s="12">
        <v>57.8</v>
      </c>
      <c r="D22" s="15">
        <v>54.93</v>
      </c>
      <c r="E22" s="15">
        <v>49.04</v>
      </c>
      <c r="F22" s="9">
        <v>54.61</v>
      </c>
      <c r="G22" s="15">
        <v>51.55</v>
      </c>
      <c r="H22" s="15">
        <v>47.91</v>
      </c>
      <c r="I22" s="1">
        <v>60.35</v>
      </c>
      <c r="J22" s="12">
        <v>44.84</v>
      </c>
      <c r="K22" s="9">
        <v>55.41</v>
      </c>
      <c r="L22" s="4">
        <v>47.25</v>
      </c>
    </row>
    <row r="23" spans="1:14" ht="16.8" customHeight="1" x14ac:dyDescent="0.3">
      <c r="A23" s="73">
        <f>Punkter!$C$4</f>
        <v>4</v>
      </c>
      <c r="B23" s="74"/>
      <c r="C23" s="11">
        <v>68.06</v>
      </c>
      <c r="D23" s="14">
        <v>65.25</v>
      </c>
      <c r="E23" s="14">
        <v>61.66</v>
      </c>
      <c r="F23" s="40">
        <v>56.59</v>
      </c>
      <c r="G23" s="14">
        <v>62.18</v>
      </c>
      <c r="H23" s="14">
        <v>58.2</v>
      </c>
      <c r="I23" s="39">
        <v>55.95</v>
      </c>
      <c r="J23" s="11">
        <v>52.99</v>
      </c>
      <c r="K23" s="40">
        <v>57.44</v>
      </c>
      <c r="L23" s="9">
        <v>53.8</v>
      </c>
    </row>
    <row r="24" spans="1:14" ht="16.8" customHeight="1" x14ac:dyDescent="0.3">
      <c r="A24" s="75"/>
      <c r="B24" s="76"/>
      <c r="C24" s="12">
        <v>67.989999999999995</v>
      </c>
      <c r="D24" s="15">
        <v>65.290000000000006</v>
      </c>
      <c r="E24" s="15">
        <v>61.2</v>
      </c>
      <c r="F24" s="9">
        <v>56.53</v>
      </c>
      <c r="G24" s="15">
        <v>62.21</v>
      </c>
      <c r="H24" s="15">
        <v>58.29</v>
      </c>
      <c r="I24" s="1">
        <v>56</v>
      </c>
      <c r="J24" s="12">
        <v>53.12</v>
      </c>
      <c r="K24" s="9">
        <v>57.48</v>
      </c>
      <c r="L24" s="9">
        <v>53.79</v>
      </c>
    </row>
    <row r="25" spans="1:14" ht="16.8" customHeight="1" x14ac:dyDescent="0.3">
      <c r="A25" s="75"/>
      <c r="B25" s="76"/>
      <c r="C25" s="12">
        <v>67.989999999999995</v>
      </c>
      <c r="D25" s="15">
        <v>65.28</v>
      </c>
      <c r="E25" s="15">
        <v>61.15</v>
      </c>
      <c r="F25" s="9">
        <v>56.47</v>
      </c>
      <c r="G25" s="15">
        <v>62.13</v>
      </c>
      <c r="H25" s="15">
        <v>58.24</v>
      </c>
      <c r="I25" s="1">
        <v>56.02</v>
      </c>
      <c r="J25" s="12">
        <v>53.1</v>
      </c>
      <c r="K25" s="9">
        <v>57.46</v>
      </c>
      <c r="L25" s="9">
        <v>53.82</v>
      </c>
    </row>
    <row r="26" spans="1:14" ht="16.8" customHeight="1" x14ac:dyDescent="0.3">
      <c r="A26" s="75"/>
      <c r="B26" s="76"/>
      <c r="C26" s="12">
        <v>67.989999999999995</v>
      </c>
      <c r="D26" s="15">
        <v>65.2</v>
      </c>
      <c r="E26" s="15">
        <v>61.18</v>
      </c>
      <c r="F26" s="9">
        <v>56.42</v>
      </c>
      <c r="G26" s="15">
        <v>62.1</v>
      </c>
      <c r="H26" s="15">
        <v>58.21</v>
      </c>
      <c r="I26" s="1">
        <v>56.05</v>
      </c>
      <c r="J26" s="12">
        <v>53.08</v>
      </c>
      <c r="K26" s="9">
        <v>57.49</v>
      </c>
      <c r="L26" s="9">
        <v>53.83</v>
      </c>
    </row>
    <row r="27" spans="1:14" ht="16.8" customHeight="1" x14ac:dyDescent="0.3">
      <c r="A27" s="75"/>
      <c r="B27" s="76"/>
      <c r="C27" s="12">
        <v>68.010000000000005</v>
      </c>
      <c r="D27" s="15">
        <v>65.260000000000005</v>
      </c>
      <c r="E27" s="15">
        <v>61.19</v>
      </c>
      <c r="F27" s="9">
        <v>56.41</v>
      </c>
      <c r="G27" s="15">
        <v>62.02</v>
      </c>
      <c r="H27" s="15">
        <v>58.23</v>
      </c>
      <c r="I27" s="1">
        <v>56.02</v>
      </c>
      <c r="J27" s="12">
        <v>53</v>
      </c>
      <c r="K27" s="9">
        <v>57.49</v>
      </c>
      <c r="L27" s="9">
        <v>53.8</v>
      </c>
      <c r="N27" s="2">
        <f>COUNT(C3:L623)</f>
        <v>600</v>
      </c>
    </row>
    <row r="28" spans="1:14" ht="16.8" customHeight="1" x14ac:dyDescent="0.3">
      <c r="A28" s="75"/>
      <c r="B28" s="76"/>
      <c r="C28" s="12">
        <v>67.900000000000006</v>
      </c>
      <c r="D28" s="15">
        <v>65.17</v>
      </c>
      <c r="E28" s="15">
        <v>61.16</v>
      </c>
      <c r="F28" s="9">
        <v>56.4</v>
      </c>
      <c r="G28" s="15">
        <v>62.07</v>
      </c>
      <c r="H28" s="15">
        <v>58.21</v>
      </c>
      <c r="I28" s="1">
        <v>56</v>
      </c>
      <c r="J28" s="12">
        <v>52.99</v>
      </c>
      <c r="K28" s="9">
        <v>57.47</v>
      </c>
      <c r="L28" s="9">
        <v>53.81</v>
      </c>
    </row>
    <row r="29" spans="1:14" ht="16.8" customHeight="1" x14ac:dyDescent="0.3">
      <c r="A29" s="75"/>
      <c r="B29" s="76"/>
      <c r="C29" s="12">
        <v>68.33</v>
      </c>
      <c r="D29" s="15">
        <v>65.22</v>
      </c>
      <c r="E29" s="15">
        <v>61.19</v>
      </c>
      <c r="F29" s="9">
        <v>56.39</v>
      </c>
      <c r="G29" s="15">
        <v>62.17</v>
      </c>
      <c r="H29" s="15">
        <v>58.18</v>
      </c>
      <c r="I29" s="1">
        <v>56.01</v>
      </c>
      <c r="J29" s="12">
        <v>52.98</v>
      </c>
      <c r="K29" s="9">
        <v>57.48</v>
      </c>
      <c r="L29" s="9">
        <v>53.82</v>
      </c>
    </row>
    <row r="30" spans="1:14" ht="16.8" customHeight="1" x14ac:dyDescent="0.3">
      <c r="A30" s="75"/>
      <c r="B30" s="76"/>
      <c r="C30" s="12">
        <v>68.05</v>
      </c>
      <c r="D30" s="15">
        <v>65.239999999999995</v>
      </c>
      <c r="E30" s="15">
        <v>61.2</v>
      </c>
      <c r="F30" s="9">
        <v>56.4</v>
      </c>
      <c r="G30" s="15">
        <v>62.15</v>
      </c>
      <c r="H30" s="15">
        <v>58.15</v>
      </c>
      <c r="I30" s="1">
        <v>56.01</v>
      </c>
      <c r="J30" s="12">
        <v>53</v>
      </c>
      <c r="K30" s="9">
        <v>57.43</v>
      </c>
      <c r="L30" s="9">
        <v>53.79</v>
      </c>
    </row>
    <row r="31" spans="1:14" ht="16.8" customHeight="1" x14ac:dyDescent="0.3">
      <c r="A31" s="75"/>
      <c r="B31" s="76"/>
      <c r="C31" s="12">
        <v>67.959999999999994</v>
      </c>
      <c r="D31" s="15">
        <v>65.2</v>
      </c>
      <c r="E31" s="15">
        <v>61.22</v>
      </c>
      <c r="F31" s="9">
        <v>56.14</v>
      </c>
      <c r="G31" s="15">
        <v>62.18</v>
      </c>
      <c r="H31" s="15">
        <v>58.16</v>
      </c>
      <c r="I31" s="1">
        <v>55.96</v>
      </c>
      <c r="J31" s="12">
        <v>52.95</v>
      </c>
      <c r="K31" s="9">
        <v>57.45</v>
      </c>
      <c r="L31" s="9">
        <v>53.83</v>
      </c>
    </row>
    <row r="32" spans="1:14" ht="16.8" customHeight="1" thickBot="1" x14ac:dyDescent="0.35">
      <c r="A32" s="75"/>
      <c r="B32" s="76"/>
      <c r="C32" s="13">
        <v>67.95</v>
      </c>
      <c r="D32" s="17">
        <v>65.25</v>
      </c>
      <c r="E32" s="17">
        <v>61.19</v>
      </c>
      <c r="F32" s="4">
        <v>56.15</v>
      </c>
      <c r="G32" s="17">
        <v>62.2</v>
      </c>
      <c r="H32" s="17">
        <v>58.39</v>
      </c>
      <c r="I32" s="7">
        <v>55.89</v>
      </c>
      <c r="J32" s="13">
        <v>53.08</v>
      </c>
      <c r="K32" s="4">
        <v>57.45</v>
      </c>
      <c r="L32" s="9">
        <v>53.83</v>
      </c>
    </row>
    <row r="33" spans="1:12" ht="16.8" customHeight="1" x14ac:dyDescent="0.3">
      <c r="A33" s="73">
        <f>Punkter!$C$5</f>
        <v>8</v>
      </c>
      <c r="B33" s="74"/>
      <c r="C33" s="12">
        <v>75.87</v>
      </c>
      <c r="D33" s="15">
        <v>75.06</v>
      </c>
      <c r="E33" s="15">
        <v>71.11</v>
      </c>
      <c r="F33" s="9">
        <v>59.88</v>
      </c>
      <c r="G33" s="15">
        <v>75.95</v>
      </c>
      <c r="H33" s="15">
        <v>70.98</v>
      </c>
      <c r="I33" s="1">
        <v>57.91</v>
      </c>
      <c r="J33" s="12">
        <v>67.28</v>
      </c>
      <c r="K33" s="9">
        <v>56.8</v>
      </c>
      <c r="L33" s="40">
        <v>61.4</v>
      </c>
    </row>
    <row r="34" spans="1:12" ht="16.8" customHeight="1" x14ac:dyDescent="0.3">
      <c r="A34" s="75"/>
      <c r="B34" s="76"/>
      <c r="C34" s="12">
        <v>76.11</v>
      </c>
      <c r="D34" s="15">
        <v>75.12</v>
      </c>
      <c r="E34" s="15">
        <v>70.989999999999995</v>
      </c>
      <c r="F34" s="9">
        <v>59.84</v>
      </c>
      <c r="G34" s="15">
        <v>76.239999999999995</v>
      </c>
      <c r="H34" s="15">
        <v>70.84</v>
      </c>
      <c r="I34" s="1">
        <v>57.94</v>
      </c>
      <c r="J34" s="12">
        <v>67.400000000000006</v>
      </c>
      <c r="K34" s="9">
        <v>57.04</v>
      </c>
      <c r="L34" s="9">
        <v>61.38</v>
      </c>
    </row>
    <row r="35" spans="1:12" ht="16.8" customHeight="1" x14ac:dyDescent="0.3">
      <c r="A35" s="75"/>
      <c r="B35" s="76"/>
      <c r="C35" s="12">
        <v>76.19</v>
      </c>
      <c r="D35" s="15">
        <v>74.739999999999995</v>
      </c>
      <c r="E35" s="15">
        <v>70.92</v>
      </c>
      <c r="F35" s="9">
        <v>59.76</v>
      </c>
      <c r="G35" s="15">
        <v>76.3</v>
      </c>
      <c r="H35" s="15">
        <v>70.86</v>
      </c>
      <c r="I35" s="1">
        <v>57.87</v>
      </c>
      <c r="J35" s="12">
        <v>67.319999999999993</v>
      </c>
      <c r="K35" s="9">
        <v>56.83</v>
      </c>
      <c r="L35" s="9">
        <v>61.35</v>
      </c>
    </row>
    <row r="36" spans="1:12" ht="16.8" customHeight="1" x14ac:dyDescent="0.3">
      <c r="A36" s="75"/>
      <c r="B36" s="76"/>
      <c r="C36" s="12">
        <v>76.28</v>
      </c>
      <c r="D36" s="15">
        <v>74.709999999999994</v>
      </c>
      <c r="E36" s="15">
        <v>70.900000000000006</v>
      </c>
      <c r="F36" s="9">
        <v>59.75</v>
      </c>
      <c r="G36" s="15">
        <v>76.23</v>
      </c>
      <c r="H36" s="15">
        <v>71.05</v>
      </c>
      <c r="I36" s="1">
        <v>57.84</v>
      </c>
      <c r="J36" s="12">
        <v>67.3</v>
      </c>
      <c r="K36" s="9">
        <v>57.16</v>
      </c>
      <c r="L36" s="9">
        <v>61.31</v>
      </c>
    </row>
    <row r="37" spans="1:12" ht="16.8" customHeight="1" x14ac:dyDescent="0.3">
      <c r="A37" s="75"/>
      <c r="B37" s="76"/>
      <c r="C37" s="12">
        <v>76.23</v>
      </c>
      <c r="D37" s="15">
        <v>74.83</v>
      </c>
      <c r="E37" s="15">
        <v>70.88</v>
      </c>
      <c r="F37" s="9">
        <v>59.72</v>
      </c>
      <c r="G37" s="15">
        <v>77.33</v>
      </c>
      <c r="H37" s="15">
        <v>71</v>
      </c>
      <c r="I37" s="1">
        <v>57.74</v>
      </c>
      <c r="J37" s="12">
        <v>67.290000000000006</v>
      </c>
      <c r="K37" s="9">
        <v>57.24</v>
      </c>
      <c r="L37" s="9">
        <v>61.29</v>
      </c>
    </row>
    <row r="38" spans="1:12" ht="16.8" customHeight="1" x14ac:dyDescent="0.3">
      <c r="A38" s="75"/>
      <c r="B38" s="76"/>
      <c r="C38" s="12">
        <v>76.17</v>
      </c>
      <c r="D38" s="15">
        <v>74.75</v>
      </c>
      <c r="E38" s="15">
        <v>70.89</v>
      </c>
      <c r="F38" s="9">
        <v>59.79</v>
      </c>
      <c r="G38" s="15">
        <v>77.22</v>
      </c>
      <c r="H38" s="15">
        <v>70.98</v>
      </c>
      <c r="I38" s="1">
        <v>57.74</v>
      </c>
      <c r="J38" s="12">
        <v>67.28</v>
      </c>
      <c r="K38" s="9">
        <v>57.17</v>
      </c>
      <c r="L38" s="9">
        <v>61.33</v>
      </c>
    </row>
    <row r="39" spans="1:12" ht="16.8" customHeight="1" x14ac:dyDescent="0.3">
      <c r="A39" s="75"/>
      <c r="B39" s="76"/>
      <c r="C39" s="12">
        <v>76.23</v>
      </c>
      <c r="D39" s="15">
        <v>74.58</v>
      </c>
      <c r="E39" s="15">
        <v>70.900000000000006</v>
      </c>
      <c r="F39" s="9">
        <v>59.73</v>
      </c>
      <c r="G39" s="15">
        <v>77.19</v>
      </c>
      <c r="H39" s="15">
        <v>70.62</v>
      </c>
      <c r="I39" s="1">
        <v>57.76</v>
      </c>
      <c r="J39" s="12">
        <v>67.290000000000006</v>
      </c>
      <c r="K39" s="9">
        <v>57.14</v>
      </c>
      <c r="L39" s="9">
        <v>61.29</v>
      </c>
    </row>
    <row r="40" spans="1:12" ht="16.8" customHeight="1" x14ac:dyDescent="0.3">
      <c r="A40" s="75"/>
      <c r="B40" s="76"/>
      <c r="C40" s="12">
        <v>76.12</v>
      </c>
      <c r="D40" s="15">
        <v>74.67</v>
      </c>
      <c r="E40" s="15">
        <v>70.86</v>
      </c>
      <c r="F40" s="9">
        <v>59.7</v>
      </c>
      <c r="G40" s="15">
        <v>77.25</v>
      </c>
      <c r="H40" s="15">
        <v>70.599999999999994</v>
      </c>
      <c r="I40" s="1">
        <v>57.71</v>
      </c>
      <c r="J40" s="12">
        <v>67.25</v>
      </c>
      <c r="K40" s="9">
        <v>57.09</v>
      </c>
      <c r="L40" s="9">
        <v>61.28</v>
      </c>
    </row>
    <row r="41" spans="1:12" ht="16.8" customHeight="1" x14ac:dyDescent="0.3">
      <c r="A41" s="75"/>
      <c r="B41" s="76"/>
      <c r="C41" s="12">
        <v>76.22</v>
      </c>
      <c r="D41" s="15">
        <v>74.66</v>
      </c>
      <c r="E41" s="15">
        <v>70.900000000000006</v>
      </c>
      <c r="F41" s="9">
        <v>59.75</v>
      </c>
      <c r="G41" s="15">
        <v>77.11</v>
      </c>
      <c r="H41" s="15">
        <v>70.22</v>
      </c>
      <c r="I41" s="1">
        <v>57.73</v>
      </c>
      <c r="J41" s="12">
        <v>67.25</v>
      </c>
      <c r="K41" s="9">
        <v>57.07</v>
      </c>
      <c r="L41" s="9">
        <v>61.24</v>
      </c>
    </row>
    <row r="42" spans="1:12" ht="16.8" customHeight="1" thickBot="1" x14ac:dyDescent="0.35">
      <c r="A42" s="75"/>
      <c r="B42" s="76"/>
      <c r="C42" s="12">
        <v>76.22</v>
      </c>
      <c r="D42" s="15">
        <v>74.56</v>
      </c>
      <c r="E42" s="15">
        <v>70.92</v>
      </c>
      <c r="F42" s="9">
        <v>59.71</v>
      </c>
      <c r="G42" s="15">
        <v>77.459999999999994</v>
      </c>
      <c r="H42" s="15">
        <v>70.180000000000007</v>
      </c>
      <c r="I42" s="1">
        <v>57.76</v>
      </c>
      <c r="J42" s="12">
        <v>67.260000000000005</v>
      </c>
      <c r="K42" s="9">
        <v>57.09</v>
      </c>
      <c r="L42" s="4">
        <v>61.27</v>
      </c>
    </row>
    <row r="43" spans="1:12" ht="16.8" customHeight="1" x14ac:dyDescent="0.3">
      <c r="A43" s="73">
        <f>Punkter!$C$6</f>
        <v>15</v>
      </c>
      <c r="B43" s="74"/>
      <c r="C43" s="11">
        <v>95.36</v>
      </c>
      <c r="D43" s="14">
        <v>89.59</v>
      </c>
      <c r="E43" s="14">
        <v>80.23</v>
      </c>
      <c r="F43" s="40">
        <v>70.400000000000006</v>
      </c>
      <c r="G43" s="14">
        <v>85.54</v>
      </c>
      <c r="H43" s="14">
        <v>77.34</v>
      </c>
      <c r="I43" s="39">
        <v>66.23</v>
      </c>
      <c r="J43" s="11">
        <v>79.349999999999994</v>
      </c>
      <c r="K43" s="40">
        <v>60.85</v>
      </c>
      <c r="L43" s="40">
        <v>61.52</v>
      </c>
    </row>
    <row r="44" spans="1:12" ht="16.8" customHeight="1" x14ac:dyDescent="0.3">
      <c r="A44" s="75"/>
      <c r="B44" s="76"/>
      <c r="C44" s="12">
        <v>96.64</v>
      </c>
      <c r="D44" s="15">
        <v>89.64</v>
      </c>
      <c r="E44" s="15">
        <v>80.150000000000006</v>
      </c>
      <c r="F44" s="9">
        <v>70.38</v>
      </c>
      <c r="G44" s="15">
        <v>85.66</v>
      </c>
      <c r="H44" s="15">
        <v>77.400000000000006</v>
      </c>
      <c r="I44" s="1">
        <v>66.31</v>
      </c>
      <c r="J44" s="12">
        <v>79.540000000000006</v>
      </c>
      <c r="K44" s="9">
        <v>60.99</v>
      </c>
      <c r="L44" s="9">
        <v>61.67</v>
      </c>
    </row>
    <row r="45" spans="1:12" ht="16.8" customHeight="1" x14ac:dyDescent="0.3">
      <c r="A45" s="75"/>
      <c r="B45" s="76"/>
      <c r="C45" s="12">
        <v>96.9</v>
      </c>
      <c r="D45" s="15">
        <v>89.51</v>
      </c>
      <c r="E45" s="15">
        <v>79.62</v>
      </c>
      <c r="F45" s="9">
        <v>70.38</v>
      </c>
      <c r="G45" s="15">
        <v>86.1</v>
      </c>
      <c r="H45" s="15">
        <v>77.44</v>
      </c>
      <c r="I45" s="1">
        <v>66.34</v>
      </c>
      <c r="J45" s="12">
        <v>79.88</v>
      </c>
      <c r="K45" s="9">
        <v>60.92</v>
      </c>
      <c r="L45" s="9">
        <v>61.65</v>
      </c>
    </row>
    <row r="46" spans="1:12" ht="16.8" customHeight="1" x14ac:dyDescent="0.3">
      <c r="A46" s="75"/>
      <c r="B46" s="76"/>
      <c r="C46" s="12">
        <v>96.94</v>
      </c>
      <c r="D46" s="15">
        <v>89.6</v>
      </c>
      <c r="E46" s="15">
        <v>79.55</v>
      </c>
      <c r="F46" s="9">
        <v>70.45</v>
      </c>
      <c r="G46" s="15">
        <v>86.39</v>
      </c>
      <c r="H46" s="15">
        <v>76.94</v>
      </c>
      <c r="I46" s="1">
        <v>66.290000000000006</v>
      </c>
      <c r="J46" s="12">
        <v>80.34</v>
      </c>
      <c r="K46" s="9">
        <v>60.94</v>
      </c>
      <c r="L46" s="9">
        <v>61.71</v>
      </c>
    </row>
    <row r="47" spans="1:12" ht="16.8" customHeight="1" x14ac:dyDescent="0.3">
      <c r="A47" s="75"/>
      <c r="B47" s="76"/>
      <c r="C47" s="12">
        <v>97.27</v>
      </c>
      <c r="D47" s="15">
        <v>89.68</v>
      </c>
      <c r="E47" s="15">
        <v>79.47</v>
      </c>
      <c r="F47" s="9">
        <v>70.400000000000006</v>
      </c>
      <c r="G47" s="15">
        <v>86.23</v>
      </c>
      <c r="H47" s="15">
        <v>77.290000000000006</v>
      </c>
      <c r="I47" s="1">
        <v>66.3</v>
      </c>
      <c r="J47" s="12">
        <v>80.44</v>
      </c>
      <c r="K47" s="9">
        <v>60.91</v>
      </c>
      <c r="L47" s="9">
        <v>61.65</v>
      </c>
    </row>
    <row r="48" spans="1:12" ht="16.8" customHeight="1" x14ac:dyDescent="0.3">
      <c r="A48" s="75"/>
      <c r="B48" s="76"/>
      <c r="C48" s="12">
        <v>96.62</v>
      </c>
      <c r="D48" s="15">
        <v>89.79</v>
      </c>
      <c r="E48" s="15">
        <v>79.55</v>
      </c>
      <c r="F48" s="9">
        <v>70.39</v>
      </c>
      <c r="G48" s="15">
        <v>86.29</v>
      </c>
      <c r="H48" s="15">
        <v>77.31</v>
      </c>
      <c r="I48" s="1">
        <v>66.2</v>
      </c>
      <c r="J48" s="12">
        <v>80.16</v>
      </c>
      <c r="K48" s="9">
        <v>60.92</v>
      </c>
      <c r="L48" s="9">
        <v>61.67</v>
      </c>
    </row>
    <row r="49" spans="1:12" ht="16.8" customHeight="1" x14ac:dyDescent="0.3">
      <c r="A49" s="75"/>
      <c r="B49" s="76"/>
      <c r="C49" s="12">
        <v>96.9</v>
      </c>
      <c r="D49" s="15">
        <v>89.9</v>
      </c>
      <c r="E49" s="15">
        <v>79.489999999999995</v>
      </c>
      <c r="F49" s="9">
        <v>70.39</v>
      </c>
      <c r="G49" s="15">
        <v>86.03</v>
      </c>
      <c r="H49" s="15">
        <v>77.14</v>
      </c>
      <c r="I49" s="1">
        <v>66.12</v>
      </c>
      <c r="J49" s="12">
        <v>80.66</v>
      </c>
      <c r="K49" s="9">
        <v>60.99</v>
      </c>
      <c r="L49" s="9">
        <v>61.62</v>
      </c>
    </row>
    <row r="50" spans="1:12" ht="16.8" customHeight="1" x14ac:dyDescent="0.3">
      <c r="A50" s="75"/>
      <c r="B50" s="76"/>
      <c r="C50" s="12">
        <v>97.05</v>
      </c>
      <c r="D50" s="15">
        <v>89.54</v>
      </c>
      <c r="E50" s="15">
        <v>79.56</v>
      </c>
      <c r="F50" s="9">
        <v>70.34</v>
      </c>
      <c r="G50" s="15">
        <v>86.04</v>
      </c>
      <c r="H50" s="15">
        <v>77.09</v>
      </c>
      <c r="I50" s="1">
        <v>66.13</v>
      </c>
      <c r="J50" s="12">
        <v>80.73</v>
      </c>
      <c r="K50" s="9">
        <v>60.94</v>
      </c>
      <c r="L50" s="9">
        <v>61.55</v>
      </c>
    </row>
    <row r="51" spans="1:12" ht="16.8" customHeight="1" x14ac:dyDescent="0.3">
      <c r="A51" s="75"/>
      <c r="B51" s="76"/>
      <c r="C51" s="12">
        <v>97.4</v>
      </c>
      <c r="D51" s="15">
        <v>89.58</v>
      </c>
      <c r="E51" s="15">
        <v>79.67</v>
      </c>
      <c r="F51" s="9">
        <v>70.3</v>
      </c>
      <c r="G51" s="15">
        <v>86.14</v>
      </c>
      <c r="H51" s="15">
        <v>76.8</v>
      </c>
      <c r="I51" s="1">
        <v>66.14</v>
      </c>
      <c r="J51" s="12">
        <v>80.53</v>
      </c>
      <c r="K51" s="9">
        <v>60.82</v>
      </c>
      <c r="L51" s="9">
        <v>61.58</v>
      </c>
    </row>
    <row r="52" spans="1:12" ht="16.8" customHeight="1" thickBot="1" x14ac:dyDescent="0.35">
      <c r="A52" s="75"/>
      <c r="B52" s="76"/>
      <c r="C52" s="13">
        <v>97.43</v>
      </c>
      <c r="D52" s="17">
        <v>89.83</v>
      </c>
      <c r="E52" s="17">
        <v>79.67</v>
      </c>
      <c r="F52" s="4">
        <v>70.290000000000006</v>
      </c>
      <c r="G52" s="17">
        <v>86.01</v>
      </c>
      <c r="H52" s="17">
        <v>76.78</v>
      </c>
      <c r="I52" s="7">
        <v>66.25</v>
      </c>
      <c r="J52" s="13">
        <v>80.66</v>
      </c>
      <c r="K52" s="4">
        <v>60.95</v>
      </c>
      <c r="L52" s="4">
        <v>61.55</v>
      </c>
    </row>
    <row r="53" spans="1:12" ht="16.8" customHeight="1" x14ac:dyDescent="0.3">
      <c r="A53" s="73">
        <f>Punkter!$C$7</f>
        <v>30</v>
      </c>
      <c r="B53" s="74"/>
      <c r="C53" s="12">
        <v>79.27</v>
      </c>
      <c r="D53" s="15">
        <v>75.150000000000006</v>
      </c>
      <c r="E53" s="15">
        <v>74.12</v>
      </c>
      <c r="F53" s="9">
        <v>93.45</v>
      </c>
      <c r="G53" s="15">
        <v>77.150000000000006</v>
      </c>
      <c r="H53" s="15">
        <v>75.11</v>
      </c>
      <c r="I53" s="1">
        <v>78.95</v>
      </c>
      <c r="J53" s="12">
        <v>76.52</v>
      </c>
      <c r="K53" s="9">
        <v>72.12</v>
      </c>
      <c r="L53" s="9">
        <v>67.64</v>
      </c>
    </row>
    <row r="54" spans="1:12" ht="16.8" customHeight="1" x14ac:dyDescent="0.3">
      <c r="A54" s="75"/>
      <c r="B54" s="76"/>
      <c r="C54" s="12">
        <v>79.290000000000006</v>
      </c>
      <c r="D54" s="15">
        <v>75.34</v>
      </c>
      <c r="E54" s="15">
        <v>74.260000000000005</v>
      </c>
      <c r="F54" s="9">
        <v>93.3</v>
      </c>
      <c r="G54" s="15">
        <v>76.84</v>
      </c>
      <c r="H54" s="15">
        <v>75.19</v>
      </c>
      <c r="I54" s="1">
        <v>78.680000000000007</v>
      </c>
      <c r="J54" s="12">
        <v>76.78</v>
      </c>
      <c r="K54" s="9">
        <v>72.66</v>
      </c>
      <c r="L54" s="9">
        <v>67.59</v>
      </c>
    </row>
    <row r="55" spans="1:12" ht="16.8" customHeight="1" x14ac:dyDescent="0.3">
      <c r="A55" s="75"/>
      <c r="B55" s="76"/>
      <c r="C55" s="12">
        <v>79.28</v>
      </c>
      <c r="D55" s="15">
        <v>75.489999999999995</v>
      </c>
      <c r="E55" s="15">
        <v>74.28</v>
      </c>
      <c r="F55" s="9">
        <v>93.18</v>
      </c>
      <c r="G55" s="15">
        <v>76.81</v>
      </c>
      <c r="H55" s="15">
        <v>75.02</v>
      </c>
      <c r="I55" s="1">
        <v>78.45</v>
      </c>
      <c r="J55" s="12">
        <v>76.63</v>
      </c>
      <c r="K55" s="9">
        <v>72.37</v>
      </c>
      <c r="L55" s="9">
        <v>67.599999999999994</v>
      </c>
    </row>
    <row r="56" spans="1:12" ht="16.8" customHeight="1" x14ac:dyDescent="0.3">
      <c r="A56" s="75"/>
      <c r="B56" s="76"/>
      <c r="C56" s="12">
        <v>79.3</v>
      </c>
      <c r="D56" s="15">
        <v>75.44</v>
      </c>
      <c r="E56" s="15">
        <v>74.05</v>
      </c>
      <c r="F56" s="9">
        <v>93.59</v>
      </c>
      <c r="G56" s="15">
        <v>76.760000000000005</v>
      </c>
      <c r="H56" s="15">
        <v>74.97</v>
      </c>
      <c r="I56" s="1">
        <v>78.63</v>
      </c>
      <c r="J56" s="12">
        <v>76.67</v>
      </c>
      <c r="K56" s="9">
        <v>72.150000000000006</v>
      </c>
      <c r="L56" s="9">
        <v>67.7</v>
      </c>
    </row>
    <row r="57" spans="1:12" ht="16.8" customHeight="1" x14ac:dyDescent="0.3">
      <c r="A57" s="75"/>
      <c r="B57" s="76"/>
      <c r="C57" s="12">
        <v>79.239999999999995</v>
      </c>
      <c r="D57" s="15">
        <v>75.430000000000007</v>
      </c>
      <c r="E57" s="15">
        <v>74.03</v>
      </c>
      <c r="F57" s="9">
        <v>93.74</v>
      </c>
      <c r="G57" s="15">
        <v>76.739999999999995</v>
      </c>
      <c r="H57" s="15">
        <v>75.069999999999993</v>
      </c>
      <c r="I57" s="1">
        <v>78.540000000000006</v>
      </c>
      <c r="J57" s="12">
        <v>76.66</v>
      </c>
      <c r="K57" s="9">
        <v>72</v>
      </c>
      <c r="L57" s="9">
        <v>67.72</v>
      </c>
    </row>
    <row r="58" spans="1:12" ht="16.8" customHeight="1" x14ac:dyDescent="0.3">
      <c r="A58" s="75"/>
      <c r="B58" s="76"/>
      <c r="C58" s="12">
        <v>79.19</v>
      </c>
      <c r="D58" s="15">
        <v>75.53</v>
      </c>
      <c r="E58" s="15">
        <v>74.02</v>
      </c>
      <c r="F58" s="9">
        <v>94.19</v>
      </c>
      <c r="G58" s="15">
        <v>76.69</v>
      </c>
      <c r="H58" s="15">
        <v>75.03</v>
      </c>
      <c r="I58" s="1">
        <v>78.56</v>
      </c>
      <c r="J58" s="12">
        <v>76.63</v>
      </c>
      <c r="K58" s="9">
        <v>72.040000000000006</v>
      </c>
      <c r="L58" s="9">
        <v>67.75</v>
      </c>
    </row>
    <row r="59" spans="1:12" ht="16.8" customHeight="1" x14ac:dyDescent="0.3">
      <c r="A59" s="75"/>
      <c r="B59" s="76"/>
      <c r="C59" s="12">
        <v>79.069999999999993</v>
      </c>
      <c r="D59" s="15">
        <v>75.540000000000006</v>
      </c>
      <c r="E59" s="15">
        <v>74.03</v>
      </c>
      <c r="F59" s="9">
        <v>93.74</v>
      </c>
      <c r="G59" s="15">
        <v>76.66</v>
      </c>
      <c r="H59" s="15">
        <v>75.19</v>
      </c>
      <c r="I59" s="1">
        <v>78.709999999999994</v>
      </c>
      <c r="J59" s="12">
        <v>76.66</v>
      </c>
      <c r="K59" s="9">
        <v>72.010000000000005</v>
      </c>
      <c r="L59" s="9">
        <v>67.73</v>
      </c>
    </row>
    <row r="60" spans="1:12" ht="16.8" customHeight="1" x14ac:dyDescent="0.3">
      <c r="A60" s="75"/>
      <c r="B60" s="76"/>
      <c r="C60" s="12">
        <v>79.19</v>
      </c>
      <c r="D60" s="15">
        <v>75.5</v>
      </c>
      <c r="E60" s="15">
        <v>74.05</v>
      </c>
      <c r="F60" s="9">
        <v>96.32</v>
      </c>
      <c r="G60" s="15">
        <v>76.66</v>
      </c>
      <c r="H60" s="15">
        <v>75.180000000000007</v>
      </c>
      <c r="I60" s="1">
        <v>78.39</v>
      </c>
      <c r="J60" s="12">
        <v>76.69</v>
      </c>
      <c r="K60" s="9">
        <v>72.03</v>
      </c>
      <c r="L60" s="9">
        <v>67.650000000000006</v>
      </c>
    </row>
    <row r="61" spans="1:12" ht="16.8" customHeight="1" x14ac:dyDescent="0.3">
      <c r="A61" s="75"/>
      <c r="B61" s="76"/>
      <c r="C61" s="12">
        <v>79.25</v>
      </c>
      <c r="D61" s="15">
        <v>75.58</v>
      </c>
      <c r="E61" s="15">
        <v>74.17</v>
      </c>
      <c r="F61" s="9">
        <v>96.18</v>
      </c>
      <c r="G61" s="15">
        <v>76.83</v>
      </c>
      <c r="H61" s="15">
        <v>74.989999999999995</v>
      </c>
      <c r="I61" s="1">
        <v>78.39</v>
      </c>
      <c r="J61" s="12">
        <v>76.66</v>
      </c>
      <c r="K61" s="9">
        <v>72</v>
      </c>
      <c r="L61" s="9">
        <v>67.69</v>
      </c>
    </row>
    <row r="62" spans="1:12" ht="16.8" customHeight="1" thickBot="1" x14ac:dyDescent="0.35">
      <c r="A62" s="77"/>
      <c r="B62" s="78"/>
      <c r="C62" s="13">
        <v>79.239999999999995</v>
      </c>
      <c r="D62" s="17">
        <v>75.59</v>
      </c>
      <c r="E62" s="17">
        <v>74.150000000000006</v>
      </c>
      <c r="F62" s="4">
        <v>96.92</v>
      </c>
      <c r="G62" s="17">
        <v>76.75</v>
      </c>
      <c r="H62" s="17">
        <v>74.989999999999995</v>
      </c>
      <c r="I62" s="7">
        <v>78.08</v>
      </c>
      <c r="J62" s="13">
        <v>76.98</v>
      </c>
      <c r="K62" s="4">
        <v>71.98</v>
      </c>
      <c r="L62" s="4">
        <v>67.739999999999995</v>
      </c>
    </row>
  </sheetData>
  <mergeCells count="27">
    <mergeCell ref="N3:R3"/>
    <mergeCell ref="N4:O4"/>
    <mergeCell ref="P4:R4"/>
    <mergeCell ref="N5:O5"/>
    <mergeCell ref="P5:R5"/>
    <mergeCell ref="A1:A2"/>
    <mergeCell ref="C1:F1"/>
    <mergeCell ref="G1:I1"/>
    <mergeCell ref="J1:K1"/>
    <mergeCell ref="A3:B12"/>
    <mergeCell ref="N6:O6"/>
    <mergeCell ref="P6:R6"/>
    <mergeCell ref="N7:O7"/>
    <mergeCell ref="P7:R7"/>
    <mergeCell ref="N8:O8"/>
    <mergeCell ref="P8:R8"/>
    <mergeCell ref="N9:O9"/>
    <mergeCell ref="P9:R9"/>
    <mergeCell ref="N10:O10"/>
    <mergeCell ref="P10:R10"/>
    <mergeCell ref="N11:O11"/>
    <mergeCell ref="P11:R11"/>
    <mergeCell ref="A13:B22"/>
    <mergeCell ref="A23:B32"/>
    <mergeCell ref="A33:B42"/>
    <mergeCell ref="A43:B52"/>
    <mergeCell ref="A53:B6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workbookViewId="0">
      <selection activeCell="P10" sqref="P10:R10"/>
    </sheetView>
  </sheetViews>
  <sheetFormatPr defaultColWidth="9.109375" defaultRowHeight="14.4" x14ac:dyDescent="0.3"/>
  <cols>
    <col min="1" max="1" width="8" style="2" bestFit="1" customWidth="1"/>
    <col min="2" max="2" width="3" style="2" bestFit="1" customWidth="1"/>
    <col min="3" max="12" width="7.33203125" style="2" customWidth="1"/>
    <col min="13" max="16384" width="9.109375" style="2"/>
  </cols>
  <sheetData>
    <row r="1" spans="1:18" ht="17.399999999999999" customHeight="1" x14ac:dyDescent="0.3">
      <c r="A1" s="82" t="s">
        <v>4</v>
      </c>
      <c r="B1" s="40" t="s">
        <v>3</v>
      </c>
      <c r="C1" s="82">
        <f>Punkter!$A$2</f>
        <v>0.01</v>
      </c>
      <c r="D1" s="84"/>
      <c r="E1" s="84"/>
      <c r="F1" s="85"/>
      <c r="G1" s="82">
        <f>Punkter!$A$3</f>
        <v>0.08</v>
      </c>
      <c r="H1" s="84"/>
      <c r="I1" s="85"/>
      <c r="J1" s="82">
        <f>Punkter!$A$4</f>
        <v>0.34</v>
      </c>
      <c r="K1" s="85"/>
      <c r="L1" s="19">
        <f>Punkter!$A$5</f>
        <v>2</v>
      </c>
    </row>
    <row r="2" spans="1:18" ht="17.399999999999999" customHeight="1" thickBot="1" x14ac:dyDescent="0.35">
      <c r="A2" s="83"/>
      <c r="B2" s="4" t="s">
        <v>2</v>
      </c>
      <c r="C2" s="41">
        <f>Punkter!$A$2</f>
        <v>0.01</v>
      </c>
      <c r="D2" s="7">
        <f>Punkter!$A$3</f>
        <v>0.08</v>
      </c>
      <c r="E2" s="7">
        <f>Punkter!$A$4</f>
        <v>0.34</v>
      </c>
      <c r="F2" s="4">
        <f>Punkter!$A$5</f>
        <v>2</v>
      </c>
      <c r="G2" s="41">
        <f>Punkter!$A$3</f>
        <v>0.08</v>
      </c>
      <c r="H2" s="7">
        <f>Punkter!$A$4</f>
        <v>0.34</v>
      </c>
      <c r="I2" s="4">
        <f>Punkter!$A$5</f>
        <v>2</v>
      </c>
      <c r="J2" s="7">
        <f>Punkter!$A$4</f>
        <v>0.34</v>
      </c>
      <c r="K2" s="4">
        <f>Punkter!$A$5</f>
        <v>2</v>
      </c>
      <c r="L2" s="4">
        <f>Punkter!$A$5</f>
        <v>2</v>
      </c>
    </row>
    <row r="3" spans="1:18" ht="17.399999999999999" customHeight="1" x14ac:dyDescent="0.3">
      <c r="A3" s="73">
        <f>Punkter!$C$2</f>
        <v>1</v>
      </c>
      <c r="B3" s="74"/>
      <c r="C3" s="11">
        <v>42.44</v>
      </c>
      <c r="D3" s="14">
        <v>43.53</v>
      </c>
      <c r="E3" s="14">
        <v>43.25</v>
      </c>
      <c r="F3" s="40">
        <v>58.76</v>
      </c>
      <c r="G3" s="14">
        <v>43.69</v>
      </c>
      <c r="H3" s="14">
        <v>44.15</v>
      </c>
      <c r="I3" s="11">
        <v>56.05</v>
      </c>
      <c r="J3" s="11">
        <v>39.049999999999997</v>
      </c>
      <c r="K3" s="40">
        <v>55.92</v>
      </c>
      <c r="L3" s="19">
        <v>39.090000000000003</v>
      </c>
      <c r="N3" s="79" t="s">
        <v>6</v>
      </c>
      <c r="O3" s="79"/>
      <c r="P3" s="79"/>
      <c r="Q3" s="79"/>
      <c r="R3" s="79"/>
    </row>
    <row r="4" spans="1:18" ht="17.399999999999999" customHeight="1" x14ac:dyDescent="0.3">
      <c r="A4" s="75"/>
      <c r="B4" s="76"/>
      <c r="C4" s="12">
        <v>42.33</v>
      </c>
      <c r="D4" s="15">
        <v>43.52</v>
      </c>
      <c r="E4" s="15">
        <v>43.3</v>
      </c>
      <c r="F4" s="9">
        <v>58.84</v>
      </c>
      <c r="G4" s="15">
        <v>43.65</v>
      </c>
      <c r="H4" s="15">
        <v>44.11</v>
      </c>
      <c r="I4" s="12">
        <v>56.02</v>
      </c>
      <c r="J4" s="12">
        <v>39.090000000000003</v>
      </c>
      <c r="K4" s="9">
        <v>55.77</v>
      </c>
      <c r="L4" s="46">
        <v>39.14</v>
      </c>
      <c r="N4" s="79" t="s">
        <v>7</v>
      </c>
      <c r="O4" s="79"/>
      <c r="P4" s="79" t="s">
        <v>28</v>
      </c>
      <c r="Q4" s="79"/>
      <c r="R4" s="79"/>
    </row>
    <row r="5" spans="1:18" ht="17.399999999999999" customHeight="1" x14ac:dyDescent="0.3">
      <c r="A5" s="75"/>
      <c r="B5" s="76"/>
      <c r="C5" s="12">
        <v>42.37</v>
      </c>
      <c r="D5" s="15">
        <v>43.47</v>
      </c>
      <c r="E5" s="15">
        <v>43.21</v>
      </c>
      <c r="F5" s="10">
        <v>58.87</v>
      </c>
      <c r="G5" s="15">
        <v>43.68</v>
      </c>
      <c r="H5" s="15">
        <v>44.14</v>
      </c>
      <c r="I5" s="12">
        <v>56.06</v>
      </c>
      <c r="J5" s="12">
        <v>39.07</v>
      </c>
      <c r="K5" s="9">
        <v>55.78</v>
      </c>
      <c r="L5" s="46">
        <v>39.14</v>
      </c>
      <c r="N5" s="79" t="s">
        <v>8</v>
      </c>
      <c r="O5" s="79"/>
      <c r="P5" s="79" t="s">
        <v>28</v>
      </c>
      <c r="Q5" s="79"/>
      <c r="R5" s="79"/>
    </row>
    <row r="6" spans="1:18" ht="17.399999999999999" customHeight="1" x14ac:dyDescent="0.3">
      <c r="A6" s="75"/>
      <c r="B6" s="76"/>
      <c r="C6" s="12">
        <v>42.29</v>
      </c>
      <c r="D6" s="16">
        <v>43.56</v>
      </c>
      <c r="E6" s="15">
        <v>43.13</v>
      </c>
      <c r="F6" s="10">
        <v>58.89</v>
      </c>
      <c r="G6" s="15">
        <v>43.71</v>
      </c>
      <c r="H6" s="15">
        <v>44.06</v>
      </c>
      <c r="I6" s="12">
        <v>56</v>
      </c>
      <c r="J6" s="12">
        <v>39.08</v>
      </c>
      <c r="K6" s="9">
        <v>55.81</v>
      </c>
      <c r="L6" s="46">
        <v>39.15</v>
      </c>
      <c r="N6" s="79" t="s">
        <v>9</v>
      </c>
      <c r="O6" s="79"/>
      <c r="P6" s="79" t="s">
        <v>24</v>
      </c>
      <c r="Q6" s="79"/>
      <c r="R6" s="79"/>
    </row>
    <row r="7" spans="1:18" ht="17.399999999999999" customHeight="1" x14ac:dyDescent="0.3">
      <c r="A7" s="75"/>
      <c r="B7" s="76"/>
      <c r="C7" s="12">
        <v>42.27</v>
      </c>
      <c r="D7" s="15">
        <v>43.51</v>
      </c>
      <c r="E7" s="15">
        <v>43.16</v>
      </c>
      <c r="F7" s="9">
        <v>58.94</v>
      </c>
      <c r="G7" s="15">
        <v>43.6</v>
      </c>
      <c r="H7" s="15">
        <v>44.05</v>
      </c>
      <c r="I7" s="12">
        <v>56.18</v>
      </c>
      <c r="J7" s="12">
        <v>39.1</v>
      </c>
      <c r="K7" s="9">
        <v>55.75</v>
      </c>
      <c r="L7" s="46">
        <v>39.15</v>
      </c>
      <c r="N7" s="79" t="s">
        <v>10</v>
      </c>
      <c r="O7" s="79"/>
      <c r="P7" s="79" t="s">
        <v>29</v>
      </c>
      <c r="Q7" s="79"/>
      <c r="R7" s="79"/>
    </row>
    <row r="8" spans="1:18" ht="17.399999999999999" customHeight="1" x14ac:dyDescent="0.3">
      <c r="A8" s="75"/>
      <c r="B8" s="76"/>
      <c r="C8" s="12">
        <v>42.28</v>
      </c>
      <c r="D8" s="15">
        <v>43.51</v>
      </c>
      <c r="E8" s="15">
        <v>43.06</v>
      </c>
      <c r="F8" s="9">
        <v>58.94</v>
      </c>
      <c r="G8" s="15">
        <v>43.61</v>
      </c>
      <c r="H8" s="15">
        <v>44.01</v>
      </c>
      <c r="I8" s="12">
        <v>56.21</v>
      </c>
      <c r="J8" s="12">
        <v>39.090000000000003</v>
      </c>
      <c r="K8" s="9">
        <v>55.81</v>
      </c>
      <c r="L8" s="46">
        <v>39.130000000000003</v>
      </c>
      <c r="N8" s="79" t="s">
        <v>11</v>
      </c>
      <c r="O8" s="79"/>
      <c r="P8" s="81">
        <v>42668</v>
      </c>
      <c r="Q8" s="79"/>
      <c r="R8" s="79"/>
    </row>
    <row r="9" spans="1:18" ht="17.399999999999999" customHeight="1" x14ac:dyDescent="0.3">
      <c r="A9" s="75"/>
      <c r="B9" s="76"/>
      <c r="C9" s="12">
        <v>42.23</v>
      </c>
      <c r="D9" s="15">
        <v>43.51</v>
      </c>
      <c r="E9" s="15">
        <v>43.04</v>
      </c>
      <c r="F9" s="9">
        <v>58.92</v>
      </c>
      <c r="G9" s="15">
        <v>43.76</v>
      </c>
      <c r="H9" s="15">
        <v>44</v>
      </c>
      <c r="I9" s="12">
        <v>56.06</v>
      </c>
      <c r="J9" s="12">
        <v>39.1</v>
      </c>
      <c r="K9" s="9">
        <v>55.81</v>
      </c>
      <c r="L9" s="46">
        <v>39.14</v>
      </c>
      <c r="N9" s="79" t="s">
        <v>12</v>
      </c>
      <c r="O9" s="79"/>
      <c r="P9" s="80">
        <v>6.3888888888888884E-2</v>
      </c>
      <c r="Q9" s="79"/>
      <c r="R9" s="79"/>
    </row>
    <row r="10" spans="1:18" ht="17.399999999999999" customHeight="1" x14ac:dyDescent="0.3">
      <c r="A10" s="75"/>
      <c r="B10" s="76"/>
      <c r="C10" s="12">
        <v>42.21</v>
      </c>
      <c r="D10" s="15">
        <v>43.43</v>
      </c>
      <c r="E10" s="15">
        <v>43.05</v>
      </c>
      <c r="F10" s="9">
        <v>58.94</v>
      </c>
      <c r="G10" s="15">
        <v>43.71</v>
      </c>
      <c r="H10" s="15">
        <v>44.06</v>
      </c>
      <c r="I10" s="12">
        <v>56.08</v>
      </c>
      <c r="J10" s="12">
        <v>39.08</v>
      </c>
      <c r="K10" s="9">
        <v>55.81</v>
      </c>
      <c r="L10" s="46">
        <v>39.14</v>
      </c>
      <c r="N10" s="79" t="s">
        <v>13</v>
      </c>
      <c r="O10" s="79"/>
      <c r="P10" s="80">
        <v>0.10347222222222223</v>
      </c>
      <c r="Q10" s="79"/>
      <c r="R10" s="79"/>
    </row>
    <row r="11" spans="1:18" ht="17.399999999999999" customHeight="1" x14ac:dyDescent="0.3">
      <c r="A11" s="75"/>
      <c r="B11" s="76"/>
      <c r="C11" s="12">
        <v>42.19</v>
      </c>
      <c r="D11" s="15">
        <v>43.41</v>
      </c>
      <c r="E11" s="15">
        <v>43.02</v>
      </c>
      <c r="F11" s="9">
        <v>58.99</v>
      </c>
      <c r="G11" s="15">
        <v>43.81</v>
      </c>
      <c r="H11" s="15">
        <v>43.96</v>
      </c>
      <c r="I11" s="12">
        <v>56.07</v>
      </c>
      <c r="J11" s="12">
        <v>39.1</v>
      </c>
      <c r="K11" s="9">
        <v>55.73</v>
      </c>
      <c r="L11" s="46">
        <v>39.130000000000003</v>
      </c>
      <c r="N11" s="79" t="s">
        <v>14</v>
      </c>
      <c r="O11" s="79"/>
      <c r="P11" s="79" t="s">
        <v>26</v>
      </c>
      <c r="Q11" s="79"/>
      <c r="R11" s="79"/>
    </row>
    <row r="12" spans="1:18" ht="17.399999999999999" customHeight="1" thickBot="1" x14ac:dyDescent="0.35">
      <c r="A12" s="75"/>
      <c r="B12" s="76"/>
      <c r="C12" s="13">
        <v>42.16</v>
      </c>
      <c r="D12" s="17">
        <v>43.43</v>
      </c>
      <c r="E12" s="17">
        <v>42.99</v>
      </c>
      <c r="F12" s="4">
        <v>58.99</v>
      </c>
      <c r="G12" s="17">
        <v>43.82</v>
      </c>
      <c r="H12" s="17">
        <v>43.92</v>
      </c>
      <c r="I12" s="13">
        <v>56.04</v>
      </c>
      <c r="J12" s="13">
        <v>39.08</v>
      </c>
      <c r="K12" s="4">
        <v>55.89</v>
      </c>
      <c r="L12" s="47">
        <v>39.14</v>
      </c>
    </row>
    <row r="13" spans="1:18" ht="16.8" customHeight="1" x14ac:dyDescent="0.3">
      <c r="A13" s="73">
        <f>Punkter!$C$3</f>
        <v>2</v>
      </c>
      <c r="B13" s="74"/>
      <c r="C13" s="12">
        <v>54.05</v>
      </c>
      <c r="D13" s="15">
        <v>54.92</v>
      </c>
      <c r="E13" s="15">
        <v>49.73</v>
      </c>
      <c r="F13" s="9">
        <v>56.28</v>
      </c>
      <c r="G13" s="15">
        <v>55.52</v>
      </c>
      <c r="H13" s="15">
        <v>51.02</v>
      </c>
      <c r="I13" s="1">
        <v>54.06</v>
      </c>
      <c r="J13" s="12">
        <v>46.45</v>
      </c>
      <c r="K13" s="9">
        <v>52.08</v>
      </c>
      <c r="L13" s="40">
        <v>45.5</v>
      </c>
    </row>
    <row r="14" spans="1:18" ht="16.8" customHeight="1" x14ac:dyDescent="0.3">
      <c r="A14" s="75"/>
      <c r="B14" s="76"/>
      <c r="C14" s="12">
        <v>54.07</v>
      </c>
      <c r="D14" s="15">
        <v>54.98</v>
      </c>
      <c r="E14" s="15">
        <v>49.64</v>
      </c>
      <c r="F14" s="9">
        <v>56.18</v>
      </c>
      <c r="G14" s="15">
        <v>55.37</v>
      </c>
      <c r="H14" s="15">
        <v>51.04</v>
      </c>
      <c r="I14" s="1">
        <v>54.1</v>
      </c>
      <c r="J14" s="12">
        <v>46.43</v>
      </c>
      <c r="K14" s="9">
        <v>52.09</v>
      </c>
      <c r="L14" s="9">
        <v>45.48</v>
      </c>
    </row>
    <row r="15" spans="1:18" ht="16.8" customHeight="1" x14ac:dyDescent="0.3">
      <c r="A15" s="75"/>
      <c r="B15" s="76"/>
      <c r="C15" s="12">
        <v>54.04</v>
      </c>
      <c r="D15" s="15">
        <v>54.92</v>
      </c>
      <c r="E15" s="15">
        <v>49.67</v>
      </c>
      <c r="F15" s="9">
        <v>56.18</v>
      </c>
      <c r="G15" s="15">
        <v>55.42</v>
      </c>
      <c r="H15" s="15">
        <v>51.03</v>
      </c>
      <c r="I15" s="1">
        <v>54.01</v>
      </c>
      <c r="J15" s="12">
        <v>46.46</v>
      </c>
      <c r="K15" s="9">
        <v>52.03</v>
      </c>
      <c r="L15" s="9">
        <v>45.51</v>
      </c>
    </row>
    <row r="16" spans="1:18" ht="16.8" customHeight="1" x14ac:dyDescent="0.3">
      <c r="A16" s="75"/>
      <c r="B16" s="76"/>
      <c r="C16" s="12">
        <v>53.9</v>
      </c>
      <c r="D16" s="15">
        <v>54.89</v>
      </c>
      <c r="E16" s="15">
        <v>49.61</v>
      </c>
      <c r="F16" s="9">
        <v>56.18</v>
      </c>
      <c r="G16" s="15">
        <v>55.6</v>
      </c>
      <c r="H16" s="15">
        <v>51.02</v>
      </c>
      <c r="I16" s="1">
        <v>54.01</v>
      </c>
      <c r="J16" s="12">
        <v>46.46</v>
      </c>
      <c r="K16" s="9">
        <v>52.06</v>
      </c>
      <c r="L16" s="9">
        <v>45.51</v>
      </c>
    </row>
    <row r="17" spans="1:14" ht="16.8" customHeight="1" x14ac:dyDescent="0.3">
      <c r="A17" s="75"/>
      <c r="B17" s="76"/>
      <c r="C17" s="12">
        <v>54.03</v>
      </c>
      <c r="D17" s="15">
        <v>54.92</v>
      </c>
      <c r="E17" s="15">
        <v>49.61</v>
      </c>
      <c r="F17" s="9">
        <v>56.17</v>
      </c>
      <c r="G17" s="15">
        <v>55.62</v>
      </c>
      <c r="H17" s="15">
        <v>51</v>
      </c>
      <c r="I17" s="1">
        <v>53.99</v>
      </c>
      <c r="J17" s="12">
        <v>46.46</v>
      </c>
      <c r="K17" s="9">
        <v>52.05</v>
      </c>
      <c r="L17" s="9">
        <v>45.52</v>
      </c>
    </row>
    <row r="18" spans="1:14" ht="16.8" customHeight="1" x14ac:dyDescent="0.3">
      <c r="A18" s="75"/>
      <c r="B18" s="76"/>
      <c r="C18" s="12">
        <v>54.01</v>
      </c>
      <c r="D18" s="15">
        <v>54.91</v>
      </c>
      <c r="E18" s="15">
        <v>49.6</v>
      </c>
      <c r="F18" s="9">
        <v>56.26</v>
      </c>
      <c r="G18" s="15">
        <v>55.31</v>
      </c>
      <c r="H18" s="15">
        <v>51.07</v>
      </c>
      <c r="I18" s="1">
        <v>53.99</v>
      </c>
      <c r="J18" s="12">
        <v>46.48</v>
      </c>
      <c r="K18" s="9">
        <v>52.05</v>
      </c>
      <c r="L18" s="9">
        <v>45.52</v>
      </c>
    </row>
    <row r="19" spans="1:14" ht="16.8" customHeight="1" x14ac:dyDescent="0.3">
      <c r="A19" s="75"/>
      <c r="B19" s="76"/>
      <c r="C19" s="12">
        <v>53.94</v>
      </c>
      <c r="D19" s="15">
        <v>54.91</v>
      </c>
      <c r="E19" s="15">
        <v>49.61</v>
      </c>
      <c r="F19" s="9">
        <v>56.24</v>
      </c>
      <c r="G19" s="15">
        <v>55.54</v>
      </c>
      <c r="H19" s="15">
        <v>51.02</v>
      </c>
      <c r="I19" s="1">
        <v>54.02</v>
      </c>
      <c r="J19" s="12">
        <v>46.46</v>
      </c>
      <c r="K19" s="9">
        <v>52.06</v>
      </c>
      <c r="L19" s="9">
        <v>45.5</v>
      </c>
    </row>
    <row r="20" spans="1:14" ht="16.8" customHeight="1" x14ac:dyDescent="0.3">
      <c r="A20" s="75"/>
      <c r="B20" s="76"/>
      <c r="C20" s="12">
        <v>53.91</v>
      </c>
      <c r="D20" s="15">
        <v>54.78</v>
      </c>
      <c r="E20" s="15">
        <v>49.59</v>
      </c>
      <c r="F20" s="9">
        <v>56.21</v>
      </c>
      <c r="G20" s="15">
        <v>55.4</v>
      </c>
      <c r="H20" s="15">
        <v>51.03</v>
      </c>
      <c r="I20" s="1">
        <v>54.03</v>
      </c>
      <c r="J20" s="12">
        <v>46.5</v>
      </c>
      <c r="K20" s="9">
        <v>52.04</v>
      </c>
      <c r="L20" s="9">
        <v>45.51</v>
      </c>
    </row>
    <row r="21" spans="1:14" ht="16.8" customHeight="1" x14ac:dyDescent="0.3">
      <c r="A21" s="75"/>
      <c r="B21" s="76"/>
      <c r="C21" s="12">
        <v>53.91</v>
      </c>
      <c r="D21" s="15">
        <v>54.91</v>
      </c>
      <c r="E21" s="15">
        <v>49.56</v>
      </c>
      <c r="F21" s="9">
        <v>56.21</v>
      </c>
      <c r="G21" s="15">
        <v>55.4</v>
      </c>
      <c r="H21" s="15">
        <v>51.09</v>
      </c>
      <c r="I21" s="1">
        <v>53.99</v>
      </c>
      <c r="J21" s="12">
        <v>46.58</v>
      </c>
      <c r="K21" s="9">
        <v>52.08</v>
      </c>
      <c r="L21" s="9">
        <v>45.49</v>
      </c>
    </row>
    <row r="22" spans="1:14" ht="16.8" customHeight="1" thickBot="1" x14ac:dyDescent="0.35">
      <c r="A22" s="75"/>
      <c r="B22" s="76"/>
      <c r="C22" s="12">
        <v>53.88</v>
      </c>
      <c r="D22" s="15">
        <v>55.01</v>
      </c>
      <c r="E22" s="15">
        <v>49.63</v>
      </c>
      <c r="F22" s="9">
        <v>56.22</v>
      </c>
      <c r="G22" s="15">
        <v>55.35</v>
      </c>
      <c r="H22" s="15">
        <v>51.02</v>
      </c>
      <c r="I22" s="1">
        <v>53.97</v>
      </c>
      <c r="J22" s="12">
        <v>46.52</v>
      </c>
      <c r="K22" s="9">
        <v>52.08</v>
      </c>
      <c r="L22" s="4">
        <v>45.51</v>
      </c>
    </row>
    <row r="23" spans="1:14" ht="16.8" customHeight="1" x14ac:dyDescent="0.3">
      <c r="A23" s="73">
        <f>Punkter!$C$4</f>
        <v>4</v>
      </c>
      <c r="B23" s="74"/>
      <c r="C23" s="11">
        <v>66.650000000000006</v>
      </c>
      <c r="D23" s="14">
        <v>64.09</v>
      </c>
      <c r="E23" s="14">
        <v>61.25</v>
      </c>
      <c r="F23" s="40">
        <v>56.37</v>
      </c>
      <c r="G23" s="14">
        <v>64.66</v>
      </c>
      <c r="H23" s="14">
        <v>60.17</v>
      </c>
      <c r="I23" s="39">
        <v>54.38</v>
      </c>
      <c r="J23" s="11">
        <v>55.85</v>
      </c>
      <c r="K23" s="40">
        <v>52.55</v>
      </c>
      <c r="L23" s="9">
        <v>50.34</v>
      </c>
    </row>
    <row r="24" spans="1:14" ht="16.8" customHeight="1" x14ac:dyDescent="0.3">
      <c r="A24" s="75"/>
      <c r="B24" s="76"/>
      <c r="C24" s="12">
        <v>66.38</v>
      </c>
      <c r="D24" s="15">
        <v>64.05</v>
      </c>
      <c r="E24" s="15">
        <v>61.17</v>
      </c>
      <c r="F24" s="9">
        <v>56.36</v>
      </c>
      <c r="G24" s="15">
        <v>64.64</v>
      </c>
      <c r="H24" s="15">
        <v>60.17</v>
      </c>
      <c r="I24" s="1">
        <v>54.4</v>
      </c>
      <c r="J24" s="12">
        <v>55.79</v>
      </c>
      <c r="K24" s="9">
        <v>52.55</v>
      </c>
      <c r="L24" s="9">
        <v>50.29</v>
      </c>
    </row>
    <row r="25" spans="1:14" ht="16.8" customHeight="1" x14ac:dyDescent="0.3">
      <c r="A25" s="75"/>
      <c r="B25" s="76"/>
      <c r="C25" s="12">
        <v>66.239999999999995</v>
      </c>
      <c r="D25" s="15">
        <v>64.05</v>
      </c>
      <c r="E25" s="15">
        <v>61.14</v>
      </c>
      <c r="F25" s="9">
        <v>56.15</v>
      </c>
      <c r="G25" s="15">
        <v>64.59</v>
      </c>
      <c r="H25" s="15">
        <v>60.05</v>
      </c>
      <c r="I25" s="1">
        <v>54.33</v>
      </c>
      <c r="J25" s="12">
        <v>55.8</v>
      </c>
      <c r="K25" s="9">
        <v>52.61</v>
      </c>
      <c r="L25" s="9">
        <v>50.32</v>
      </c>
    </row>
    <row r="26" spans="1:14" ht="16.8" customHeight="1" x14ac:dyDescent="0.3">
      <c r="A26" s="75"/>
      <c r="B26" s="76"/>
      <c r="C26" s="12">
        <v>65.94</v>
      </c>
      <c r="D26" s="15">
        <v>64.260000000000005</v>
      </c>
      <c r="E26" s="15">
        <v>61.12</v>
      </c>
      <c r="F26" s="9">
        <v>56.21</v>
      </c>
      <c r="G26" s="15">
        <v>64.42</v>
      </c>
      <c r="H26" s="15">
        <v>60.08</v>
      </c>
      <c r="I26" s="1">
        <v>54.36</v>
      </c>
      <c r="J26" s="12">
        <v>55.82</v>
      </c>
      <c r="K26" s="9">
        <v>52.55</v>
      </c>
      <c r="L26" s="9">
        <v>50.33</v>
      </c>
    </row>
    <row r="27" spans="1:14" ht="16.8" customHeight="1" x14ac:dyDescent="0.3">
      <c r="A27" s="75"/>
      <c r="B27" s="76"/>
      <c r="C27" s="12">
        <v>66.040000000000006</v>
      </c>
      <c r="D27" s="15">
        <v>64.22</v>
      </c>
      <c r="E27" s="15">
        <v>61.11</v>
      </c>
      <c r="F27" s="9">
        <v>56.27</v>
      </c>
      <c r="G27" s="15">
        <v>64.38</v>
      </c>
      <c r="H27" s="15">
        <v>60.13</v>
      </c>
      <c r="I27" s="1">
        <v>54.33</v>
      </c>
      <c r="J27" s="12">
        <v>55.83</v>
      </c>
      <c r="K27" s="9">
        <v>52.67</v>
      </c>
      <c r="L27" s="9">
        <v>50.31</v>
      </c>
      <c r="N27" s="2">
        <f>COUNT(C3:L623)</f>
        <v>600</v>
      </c>
    </row>
    <row r="28" spans="1:14" ht="16.8" customHeight="1" x14ac:dyDescent="0.3">
      <c r="A28" s="75"/>
      <c r="B28" s="76"/>
      <c r="C28" s="12">
        <v>66.290000000000006</v>
      </c>
      <c r="D28" s="15">
        <v>64.069999999999993</v>
      </c>
      <c r="E28" s="15">
        <v>61.12</v>
      </c>
      <c r="F28" s="9">
        <v>56.39</v>
      </c>
      <c r="G28" s="15">
        <v>64.47</v>
      </c>
      <c r="H28" s="15">
        <v>60.19</v>
      </c>
      <c r="I28" s="1">
        <v>54.17</v>
      </c>
      <c r="J28" s="12">
        <v>55.86</v>
      </c>
      <c r="K28" s="9">
        <v>52.63</v>
      </c>
      <c r="L28" s="9">
        <v>50.32</v>
      </c>
    </row>
    <row r="29" spans="1:14" ht="16.8" customHeight="1" x14ac:dyDescent="0.3">
      <c r="A29" s="75"/>
      <c r="B29" s="76"/>
      <c r="C29" s="12">
        <v>66.11</v>
      </c>
      <c r="D29" s="15">
        <v>64.040000000000006</v>
      </c>
      <c r="E29" s="15">
        <v>61.1</v>
      </c>
      <c r="F29" s="9">
        <v>56.38</v>
      </c>
      <c r="G29" s="15">
        <v>64.17</v>
      </c>
      <c r="H29" s="15">
        <v>60.19</v>
      </c>
      <c r="I29" s="1">
        <v>54.14</v>
      </c>
      <c r="J29" s="12">
        <v>55.82</v>
      </c>
      <c r="K29" s="9">
        <v>52.69</v>
      </c>
      <c r="L29" s="9">
        <v>50.33</v>
      </c>
    </row>
    <row r="30" spans="1:14" ht="16.8" customHeight="1" x14ac:dyDescent="0.3">
      <c r="A30" s="75"/>
      <c r="B30" s="76"/>
      <c r="C30" s="12">
        <v>66.010000000000005</v>
      </c>
      <c r="D30" s="15">
        <v>64.02</v>
      </c>
      <c r="E30" s="15">
        <v>61.13</v>
      </c>
      <c r="F30" s="9">
        <v>56.37</v>
      </c>
      <c r="G30" s="15">
        <v>64.569999999999993</v>
      </c>
      <c r="H30" s="15">
        <v>60.24</v>
      </c>
      <c r="I30" s="1">
        <v>54.13</v>
      </c>
      <c r="J30" s="12">
        <v>55.79</v>
      </c>
      <c r="K30" s="9">
        <v>52.75</v>
      </c>
      <c r="L30" s="9">
        <v>50.34</v>
      </c>
    </row>
    <row r="31" spans="1:14" ht="16.8" customHeight="1" x14ac:dyDescent="0.3">
      <c r="A31" s="75"/>
      <c r="B31" s="76"/>
      <c r="C31" s="12">
        <v>66.099999999999994</v>
      </c>
      <c r="D31" s="15">
        <v>64.040000000000006</v>
      </c>
      <c r="E31" s="15">
        <v>61.2</v>
      </c>
      <c r="F31" s="9">
        <v>56.33</v>
      </c>
      <c r="G31" s="15">
        <v>64.56</v>
      </c>
      <c r="H31" s="15">
        <v>60.28</v>
      </c>
      <c r="I31" s="1">
        <v>54.13</v>
      </c>
      <c r="J31" s="12">
        <v>55.85</v>
      </c>
      <c r="K31" s="9">
        <v>52.71</v>
      </c>
      <c r="L31" s="9">
        <v>50.34</v>
      </c>
    </row>
    <row r="32" spans="1:14" ht="16.8" customHeight="1" thickBot="1" x14ac:dyDescent="0.35">
      <c r="A32" s="75"/>
      <c r="B32" s="76"/>
      <c r="C32" s="13">
        <v>66.540000000000006</v>
      </c>
      <c r="D32" s="17">
        <v>64.09</v>
      </c>
      <c r="E32" s="17">
        <v>61.13</v>
      </c>
      <c r="F32" s="4">
        <v>56.33</v>
      </c>
      <c r="G32" s="17">
        <v>64.63</v>
      </c>
      <c r="H32" s="17">
        <v>60.24</v>
      </c>
      <c r="I32" s="7">
        <v>54.13</v>
      </c>
      <c r="J32" s="13">
        <v>55.86</v>
      </c>
      <c r="K32" s="4">
        <v>52.64</v>
      </c>
      <c r="L32" s="9">
        <v>50.32</v>
      </c>
    </row>
    <row r="33" spans="1:12" ht="16.8" customHeight="1" x14ac:dyDescent="0.3">
      <c r="A33" s="73">
        <f>Punkter!$C$5</f>
        <v>8</v>
      </c>
      <c r="B33" s="74"/>
      <c r="C33" s="12">
        <v>76.12</v>
      </c>
      <c r="D33" s="15">
        <v>74.53</v>
      </c>
      <c r="E33" s="15">
        <v>73.86</v>
      </c>
      <c r="F33" s="9">
        <v>62.46</v>
      </c>
      <c r="G33" s="15">
        <v>76.11</v>
      </c>
      <c r="H33" s="15">
        <v>73.989999999999995</v>
      </c>
      <c r="I33" s="1">
        <v>62.14</v>
      </c>
      <c r="J33" s="12">
        <v>63.95</v>
      </c>
      <c r="K33" s="9">
        <v>57.05</v>
      </c>
      <c r="L33" s="40">
        <v>56.56</v>
      </c>
    </row>
    <row r="34" spans="1:12" ht="16.8" customHeight="1" x14ac:dyDescent="0.3">
      <c r="A34" s="75"/>
      <c r="B34" s="76"/>
      <c r="C34" s="12">
        <v>75.849999999999994</v>
      </c>
      <c r="D34" s="15">
        <v>74.489999999999995</v>
      </c>
      <c r="E34" s="15">
        <v>73.900000000000006</v>
      </c>
      <c r="F34" s="9">
        <v>62.45</v>
      </c>
      <c r="G34" s="15">
        <v>76.09</v>
      </c>
      <c r="H34" s="15">
        <v>73.14</v>
      </c>
      <c r="I34" s="1">
        <v>62.26</v>
      </c>
      <c r="J34" s="12">
        <v>63.96</v>
      </c>
      <c r="K34" s="9">
        <v>57.05</v>
      </c>
      <c r="L34" s="9">
        <v>56.57</v>
      </c>
    </row>
    <row r="35" spans="1:12" ht="16.8" customHeight="1" x14ac:dyDescent="0.3">
      <c r="A35" s="75"/>
      <c r="B35" s="76"/>
      <c r="C35" s="12">
        <v>76.25</v>
      </c>
      <c r="D35" s="15">
        <v>74.58</v>
      </c>
      <c r="E35" s="15">
        <v>73.75</v>
      </c>
      <c r="F35" s="9">
        <v>62.38</v>
      </c>
      <c r="G35" s="15">
        <v>76.06</v>
      </c>
      <c r="H35" s="15">
        <v>73.84</v>
      </c>
      <c r="I35" s="1">
        <v>62.3</v>
      </c>
      <c r="J35" s="12">
        <v>63.95</v>
      </c>
      <c r="K35" s="9">
        <v>57.08</v>
      </c>
      <c r="L35" s="9">
        <v>56.58</v>
      </c>
    </row>
    <row r="36" spans="1:12" ht="16.8" customHeight="1" x14ac:dyDescent="0.3">
      <c r="A36" s="75"/>
      <c r="B36" s="76"/>
      <c r="C36" s="12">
        <v>76.3</v>
      </c>
      <c r="D36" s="15">
        <v>74.61</v>
      </c>
      <c r="E36" s="15">
        <v>73.81</v>
      </c>
      <c r="F36" s="9">
        <v>62.33</v>
      </c>
      <c r="G36" s="15">
        <v>76.36</v>
      </c>
      <c r="H36" s="15">
        <v>73.78</v>
      </c>
      <c r="I36" s="1">
        <v>62.26</v>
      </c>
      <c r="J36" s="12">
        <v>63.98</v>
      </c>
      <c r="K36" s="9">
        <v>57</v>
      </c>
      <c r="L36" s="9">
        <v>56.59</v>
      </c>
    </row>
    <row r="37" spans="1:12" ht="16.8" customHeight="1" x14ac:dyDescent="0.3">
      <c r="A37" s="75"/>
      <c r="B37" s="76"/>
      <c r="C37" s="12">
        <v>76.180000000000007</v>
      </c>
      <c r="D37" s="15">
        <v>74.98</v>
      </c>
      <c r="E37" s="15">
        <v>73.819999999999993</v>
      </c>
      <c r="F37" s="9">
        <v>62.17</v>
      </c>
      <c r="G37" s="15">
        <v>76.05</v>
      </c>
      <c r="H37" s="15">
        <v>73.8</v>
      </c>
      <c r="I37" s="1">
        <v>62.05</v>
      </c>
      <c r="J37" s="12">
        <v>63.96</v>
      </c>
      <c r="K37" s="9">
        <v>57.07</v>
      </c>
      <c r="L37" s="9">
        <v>56.59</v>
      </c>
    </row>
    <row r="38" spans="1:12" ht="16.8" customHeight="1" x14ac:dyDescent="0.3">
      <c r="A38" s="75"/>
      <c r="B38" s="76"/>
      <c r="C38" s="12">
        <v>76.209999999999994</v>
      </c>
      <c r="D38" s="15">
        <v>74.989999999999995</v>
      </c>
      <c r="E38" s="15">
        <v>73.75</v>
      </c>
      <c r="F38" s="9">
        <v>62.38</v>
      </c>
      <c r="G38" s="15">
        <v>75.25</v>
      </c>
      <c r="H38" s="15">
        <v>73.78</v>
      </c>
      <c r="I38" s="1">
        <v>62.05</v>
      </c>
      <c r="J38" s="12">
        <v>63.97</v>
      </c>
      <c r="K38" s="9">
        <v>57.13</v>
      </c>
      <c r="L38" s="9">
        <v>56.61</v>
      </c>
    </row>
    <row r="39" spans="1:12" ht="16.8" customHeight="1" x14ac:dyDescent="0.3">
      <c r="A39" s="75"/>
      <c r="B39" s="76"/>
      <c r="C39" s="12">
        <v>76.17</v>
      </c>
      <c r="D39" s="15">
        <v>74.77</v>
      </c>
      <c r="E39" s="15">
        <v>73.8</v>
      </c>
      <c r="F39" s="9">
        <v>62.39</v>
      </c>
      <c r="G39" s="15">
        <v>75.349999999999994</v>
      </c>
      <c r="H39" s="15">
        <v>73.09</v>
      </c>
      <c r="I39" s="1">
        <v>62.06</v>
      </c>
      <c r="J39" s="12">
        <v>63.96</v>
      </c>
      <c r="K39" s="9">
        <v>57.06</v>
      </c>
      <c r="L39" s="9">
        <v>56.52</v>
      </c>
    </row>
    <row r="40" spans="1:12" ht="16.8" customHeight="1" x14ac:dyDescent="0.3">
      <c r="A40" s="75"/>
      <c r="B40" s="76"/>
      <c r="C40" s="12">
        <v>76.12</v>
      </c>
      <c r="D40" s="15">
        <v>74.75</v>
      </c>
      <c r="E40" s="15">
        <v>73.73</v>
      </c>
      <c r="F40" s="9">
        <v>62.4</v>
      </c>
      <c r="G40" s="15">
        <v>75.400000000000006</v>
      </c>
      <c r="H40" s="15">
        <v>73.16</v>
      </c>
      <c r="I40" s="1">
        <v>62.02</v>
      </c>
      <c r="J40" s="12">
        <v>63.98</v>
      </c>
      <c r="K40" s="9">
        <v>57.1</v>
      </c>
      <c r="L40" s="9">
        <v>56.55</v>
      </c>
    </row>
    <row r="41" spans="1:12" ht="16.8" customHeight="1" x14ac:dyDescent="0.3">
      <c r="A41" s="75"/>
      <c r="B41" s="76"/>
      <c r="C41" s="12">
        <v>76.31</v>
      </c>
      <c r="D41" s="15">
        <v>74.98</v>
      </c>
      <c r="E41" s="15">
        <v>73.7</v>
      </c>
      <c r="F41" s="9">
        <v>62.4</v>
      </c>
      <c r="G41" s="15">
        <v>75.459999999999994</v>
      </c>
      <c r="H41" s="15">
        <v>72.98</v>
      </c>
      <c r="I41" s="1">
        <v>62.01</v>
      </c>
      <c r="J41" s="12">
        <v>63.94</v>
      </c>
      <c r="K41" s="9">
        <v>57.15</v>
      </c>
      <c r="L41" s="9">
        <v>56.55</v>
      </c>
    </row>
    <row r="42" spans="1:12" ht="16.8" customHeight="1" thickBot="1" x14ac:dyDescent="0.35">
      <c r="A42" s="75"/>
      <c r="B42" s="76"/>
      <c r="C42" s="12">
        <v>76.150000000000006</v>
      </c>
      <c r="D42" s="15">
        <v>74.81</v>
      </c>
      <c r="E42" s="15">
        <v>73.66</v>
      </c>
      <c r="F42" s="9">
        <v>62.39</v>
      </c>
      <c r="G42" s="15">
        <v>75.98</v>
      </c>
      <c r="H42" s="15">
        <v>73.12</v>
      </c>
      <c r="I42" s="1">
        <v>61.98</v>
      </c>
      <c r="J42" s="12">
        <v>63.97</v>
      </c>
      <c r="K42" s="9">
        <v>57.05</v>
      </c>
      <c r="L42" s="4">
        <v>56.62</v>
      </c>
    </row>
    <row r="43" spans="1:12" ht="16.8" customHeight="1" x14ac:dyDescent="0.3">
      <c r="A43" s="73">
        <f>Punkter!$C$6</f>
        <v>15</v>
      </c>
      <c r="B43" s="74"/>
      <c r="C43" s="11">
        <v>83.38</v>
      </c>
      <c r="D43" s="14">
        <v>80.569999999999993</v>
      </c>
      <c r="E43" s="14">
        <v>78.38</v>
      </c>
      <c r="F43" s="40">
        <v>69.36</v>
      </c>
      <c r="G43" s="14">
        <v>77.05</v>
      </c>
      <c r="H43" s="14">
        <v>78.010000000000005</v>
      </c>
      <c r="I43" s="39">
        <v>66.95</v>
      </c>
      <c r="J43" s="11">
        <v>80.09</v>
      </c>
      <c r="K43" s="40">
        <v>63.67</v>
      </c>
      <c r="L43" s="40">
        <v>60.57</v>
      </c>
    </row>
    <row r="44" spans="1:12" ht="16.8" customHeight="1" x14ac:dyDescent="0.3">
      <c r="A44" s="75"/>
      <c r="B44" s="76"/>
      <c r="C44" s="12">
        <v>83.37</v>
      </c>
      <c r="D44" s="15">
        <v>80.53</v>
      </c>
      <c r="E44" s="15">
        <v>78.16</v>
      </c>
      <c r="F44" s="9">
        <v>69.36</v>
      </c>
      <c r="G44" s="15">
        <v>77.290000000000006</v>
      </c>
      <c r="H44" s="15">
        <v>78.14</v>
      </c>
      <c r="I44" s="1">
        <v>66.94</v>
      </c>
      <c r="J44" s="12">
        <v>80.290000000000006</v>
      </c>
      <c r="K44" s="9">
        <v>63.63</v>
      </c>
      <c r="L44" s="9">
        <v>60.5</v>
      </c>
    </row>
    <row r="45" spans="1:12" ht="16.8" customHeight="1" x14ac:dyDescent="0.3">
      <c r="A45" s="75"/>
      <c r="B45" s="76"/>
      <c r="C45" s="12">
        <v>83.53</v>
      </c>
      <c r="D45" s="15">
        <v>80.900000000000006</v>
      </c>
      <c r="E45" s="15">
        <v>78.180000000000007</v>
      </c>
      <c r="F45" s="9">
        <v>69.37</v>
      </c>
      <c r="G45" s="15">
        <v>77.42</v>
      </c>
      <c r="H45" s="15">
        <v>78.19</v>
      </c>
      <c r="I45" s="1">
        <v>66.91</v>
      </c>
      <c r="J45" s="12">
        <v>80.260000000000005</v>
      </c>
      <c r="K45" s="9">
        <v>63.87</v>
      </c>
      <c r="L45" s="9">
        <v>60.53</v>
      </c>
    </row>
    <row r="46" spans="1:12" ht="16.8" customHeight="1" x14ac:dyDescent="0.3">
      <c r="A46" s="75"/>
      <c r="B46" s="76"/>
      <c r="C46" s="12">
        <v>83.84</v>
      </c>
      <c r="D46" s="15">
        <v>81.06</v>
      </c>
      <c r="E46" s="15">
        <v>78.12</v>
      </c>
      <c r="F46" s="9">
        <v>69.34</v>
      </c>
      <c r="G46" s="15">
        <v>77.5</v>
      </c>
      <c r="H46" s="15">
        <v>78.290000000000006</v>
      </c>
      <c r="I46" s="1">
        <v>67.010000000000005</v>
      </c>
      <c r="J46" s="12">
        <v>80.180000000000007</v>
      </c>
      <c r="K46" s="9">
        <v>63.62</v>
      </c>
      <c r="L46" s="9">
        <v>60.5</v>
      </c>
    </row>
    <row r="47" spans="1:12" ht="16.8" customHeight="1" x14ac:dyDescent="0.3">
      <c r="A47" s="75"/>
      <c r="B47" s="76"/>
      <c r="C47" s="12">
        <v>83.41</v>
      </c>
      <c r="D47" s="15">
        <v>80.88</v>
      </c>
      <c r="E47" s="15">
        <v>78.12</v>
      </c>
      <c r="F47" s="9">
        <v>69.319999999999993</v>
      </c>
      <c r="G47" s="15">
        <v>77.349999999999994</v>
      </c>
      <c r="H47" s="15">
        <v>78.290000000000006</v>
      </c>
      <c r="I47" s="1">
        <v>67.03</v>
      </c>
      <c r="J47" s="12">
        <v>80.14</v>
      </c>
      <c r="K47" s="9">
        <v>63.73</v>
      </c>
      <c r="L47" s="9">
        <v>60.5</v>
      </c>
    </row>
    <row r="48" spans="1:12" ht="16.8" customHeight="1" x14ac:dyDescent="0.3">
      <c r="A48" s="75"/>
      <c r="B48" s="76"/>
      <c r="C48" s="12">
        <v>83.84</v>
      </c>
      <c r="D48" s="15">
        <v>80.84</v>
      </c>
      <c r="E48" s="15">
        <v>78.08</v>
      </c>
      <c r="F48" s="9">
        <v>69.319999999999993</v>
      </c>
      <c r="G48" s="15">
        <v>77.33</v>
      </c>
      <c r="H48" s="15">
        <v>78.22</v>
      </c>
      <c r="I48" s="1">
        <v>67.05</v>
      </c>
      <c r="J48" s="12">
        <v>80.08</v>
      </c>
      <c r="K48" s="9">
        <v>63.72</v>
      </c>
      <c r="L48" s="9">
        <v>60.51</v>
      </c>
    </row>
    <row r="49" spans="1:12" ht="16.8" customHeight="1" x14ac:dyDescent="0.3">
      <c r="A49" s="75"/>
      <c r="B49" s="76"/>
      <c r="C49" s="12">
        <v>83.4</v>
      </c>
      <c r="D49" s="15">
        <v>80.790000000000006</v>
      </c>
      <c r="E49" s="15">
        <v>78.12</v>
      </c>
      <c r="F49" s="9">
        <v>69.36</v>
      </c>
      <c r="G49" s="15">
        <v>77.349999999999994</v>
      </c>
      <c r="H49" s="15">
        <v>78.14</v>
      </c>
      <c r="I49" s="1">
        <v>67.040000000000006</v>
      </c>
      <c r="J49" s="12">
        <v>80.19</v>
      </c>
      <c r="K49" s="9">
        <v>63.6</v>
      </c>
      <c r="L49" s="9">
        <v>60.5</v>
      </c>
    </row>
    <row r="50" spans="1:12" ht="16.8" customHeight="1" x14ac:dyDescent="0.3">
      <c r="A50" s="75"/>
      <c r="B50" s="76"/>
      <c r="C50" s="12">
        <v>83.43</v>
      </c>
      <c r="D50" s="15">
        <v>80.89</v>
      </c>
      <c r="E50" s="15">
        <v>78.08</v>
      </c>
      <c r="F50" s="9">
        <v>69.349999999999994</v>
      </c>
      <c r="G50" s="15">
        <v>77.41</v>
      </c>
      <c r="H50" s="15">
        <v>78.2</v>
      </c>
      <c r="I50" s="1">
        <v>67.040000000000006</v>
      </c>
      <c r="J50" s="12">
        <v>80.14</v>
      </c>
      <c r="K50" s="9">
        <v>63.82</v>
      </c>
      <c r="L50" s="9">
        <v>60.5</v>
      </c>
    </row>
    <row r="51" spans="1:12" ht="16.8" customHeight="1" x14ac:dyDescent="0.3">
      <c r="A51" s="75"/>
      <c r="B51" s="76"/>
      <c r="C51" s="12">
        <v>83.62</v>
      </c>
      <c r="D51" s="15">
        <v>80.989999999999995</v>
      </c>
      <c r="E51" s="15">
        <v>78.180000000000007</v>
      </c>
      <c r="F51" s="9">
        <v>69.349999999999994</v>
      </c>
      <c r="G51" s="15">
        <v>77.64</v>
      </c>
      <c r="H51" s="15">
        <v>78.209999999999994</v>
      </c>
      <c r="I51" s="1">
        <v>67.040000000000006</v>
      </c>
      <c r="J51" s="12">
        <v>79.989999999999995</v>
      </c>
      <c r="K51" s="9">
        <v>63.83</v>
      </c>
      <c r="L51" s="9">
        <v>60.49</v>
      </c>
    </row>
    <row r="52" spans="1:12" ht="16.8" customHeight="1" thickBot="1" x14ac:dyDescent="0.35">
      <c r="A52" s="75"/>
      <c r="B52" s="76"/>
      <c r="C52" s="13">
        <v>83.39</v>
      </c>
      <c r="D52" s="17">
        <v>81.13</v>
      </c>
      <c r="E52" s="17">
        <v>78.06</v>
      </c>
      <c r="F52" s="4">
        <v>69.319999999999993</v>
      </c>
      <c r="G52" s="17">
        <v>77.709999999999994</v>
      </c>
      <c r="H52" s="17">
        <v>78.19</v>
      </c>
      <c r="I52" s="7">
        <v>67.03</v>
      </c>
      <c r="J52" s="13">
        <v>80</v>
      </c>
      <c r="K52" s="4">
        <v>63.62</v>
      </c>
      <c r="L52" s="4">
        <v>60.51</v>
      </c>
    </row>
    <row r="53" spans="1:12" ht="16.8" customHeight="1" x14ac:dyDescent="0.3">
      <c r="A53" s="73">
        <f>Punkter!$C$7</f>
        <v>30</v>
      </c>
      <c r="B53" s="74"/>
      <c r="C53" s="12">
        <v>81.400000000000006</v>
      </c>
      <c r="D53" s="15">
        <v>82.9</v>
      </c>
      <c r="E53" s="15">
        <v>80.38</v>
      </c>
      <c r="F53" s="9">
        <v>77.099999999999994</v>
      </c>
      <c r="G53" s="15">
        <v>82.79</v>
      </c>
      <c r="H53" s="15">
        <v>76.8</v>
      </c>
      <c r="I53" s="1">
        <v>75.75</v>
      </c>
      <c r="J53" s="12">
        <v>77.06</v>
      </c>
      <c r="K53" s="9">
        <v>76.650000000000006</v>
      </c>
      <c r="L53" s="9">
        <v>66.8</v>
      </c>
    </row>
    <row r="54" spans="1:12" ht="16.8" customHeight="1" x14ac:dyDescent="0.3">
      <c r="A54" s="75"/>
      <c r="B54" s="76"/>
      <c r="C54" s="12">
        <v>81.39</v>
      </c>
      <c r="D54" s="15">
        <v>82.11</v>
      </c>
      <c r="E54" s="15">
        <v>80.31</v>
      </c>
      <c r="F54" s="9">
        <v>77.099999999999994</v>
      </c>
      <c r="G54" s="15">
        <v>83.08</v>
      </c>
      <c r="H54" s="15">
        <v>76.77</v>
      </c>
      <c r="I54" s="1">
        <v>75.45</v>
      </c>
      <c r="J54" s="12">
        <v>76.989999999999995</v>
      </c>
      <c r="K54" s="9">
        <v>76.89</v>
      </c>
      <c r="L54" s="9">
        <v>66.89</v>
      </c>
    </row>
    <row r="55" spans="1:12" ht="16.8" customHeight="1" x14ac:dyDescent="0.3">
      <c r="A55" s="75"/>
      <c r="B55" s="76"/>
      <c r="C55" s="12">
        <v>81.58</v>
      </c>
      <c r="D55" s="15">
        <v>82.16</v>
      </c>
      <c r="E55" s="15">
        <v>80.31</v>
      </c>
      <c r="F55" s="9">
        <v>77.09</v>
      </c>
      <c r="G55" s="15">
        <v>82.96</v>
      </c>
      <c r="H55" s="15">
        <v>76.760000000000005</v>
      </c>
      <c r="I55" s="1">
        <v>75.3</v>
      </c>
      <c r="J55" s="12">
        <v>76.989999999999995</v>
      </c>
      <c r="K55" s="9">
        <v>76.819999999999993</v>
      </c>
      <c r="L55" s="9">
        <v>66.7</v>
      </c>
    </row>
    <row r="56" spans="1:12" ht="16.8" customHeight="1" x14ac:dyDescent="0.3">
      <c r="A56" s="75"/>
      <c r="B56" s="76"/>
      <c r="C56" s="12">
        <v>81.260000000000005</v>
      </c>
      <c r="D56" s="15">
        <v>82.16</v>
      </c>
      <c r="E56" s="15">
        <v>80.33</v>
      </c>
      <c r="F56" s="9">
        <v>77.08</v>
      </c>
      <c r="G56" s="15">
        <v>82.72</v>
      </c>
      <c r="H56" s="15">
        <v>76.8</v>
      </c>
      <c r="I56" s="1">
        <v>75.400000000000006</v>
      </c>
      <c r="J56" s="12">
        <v>76.98</v>
      </c>
      <c r="K56" s="9">
        <v>76.989999999999995</v>
      </c>
      <c r="L56" s="9">
        <v>66.709999999999994</v>
      </c>
    </row>
    <row r="57" spans="1:12" ht="16.8" customHeight="1" x14ac:dyDescent="0.3">
      <c r="A57" s="75"/>
      <c r="B57" s="76"/>
      <c r="C57" s="12">
        <v>81.37</v>
      </c>
      <c r="D57" s="15">
        <v>82.19</v>
      </c>
      <c r="E57" s="15">
        <v>80.31</v>
      </c>
      <c r="F57" s="9">
        <v>77.11</v>
      </c>
      <c r="G57" s="15">
        <v>82.55</v>
      </c>
      <c r="H57" s="15">
        <v>76.81</v>
      </c>
      <c r="I57" s="1">
        <v>75.5</v>
      </c>
      <c r="J57" s="12">
        <v>76.91</v>
      </c>
      <c r="K57" s="9">
        <v>77.03</v>
      </c>
      <c r="L57" s="9">
        <v>66.7</v>
      </c>
    </row>
    <row r="58" spans="1:12" ht="16.8" customHeight="1" x14ac:dyDescent="0.3">
      <c r="A58" s="75"/>
      <c r="B58" s="76"/>
      <c r="C58" s="12">
        <v>81.31</v>
      </c>
      <c r="D58" s="15">
        <v>82.14</v>
      </c>
      <c r="E58" s="15">
        <v>80.11</v>
      </c>
      <c r="F58" s="9">
        <v>77.16</v>
      </c>
      <c r="G58" s="15">
        <v>82.65</v>
      </c>
      <c r="H58" s="15">
        <v>76.819999999999993</v>
      </c>
      <c r="I58" s="1">
        <v>75.53</v>
      </c>
      <c r="J58" s="12">
        <v>76.92</v>
      </c>
      <c r="K58" s="9">
        <v>77.099999999999994</v>
      </c>
      <c r="L58" s="9">
        <v>66.709999999999994</v>
      </c>
    </row>
    <row r="59" spans="1:12" ht="16.8" customHeight="1" x14ac:dyDescent="0.3">
      <c r="A59" s="75"/>
      <c r="B59" s="76"/>
      <c r="C59" s="12">
        <v>81.25</v>
      </c>
      <c r="D59" s="15">
        <v>82.13</v>
      </c>
      <c r="E59" s="15">
        <v>80.099999999999994</v>
      </c>
      <c r="F59" s="9">
        <v>77.05</v>
      </c>
      <c r="G59" s="15">
        <v>83.27</v>
      </c>
      <c r="H59" s="15">
        <v>76.739999999999995</v>
      </c>
      <c r="I59" s="1">
        <v>75.47</v>
      </c>
      <c r="J59" s="12">
        <v>76.94</v>
      </c>
      <c r="K59" s="9">
        <v>77.010000000000005</v>
      </c>
      <c r="L59" s="9">
        <v>66.69</v>
      </c>
    </row>
    <row r="60" spans="1:12" ht="16.8" customHeight="1" x14ac:dyDescent="0.3">
      <c r="A60" s="75"/>
      <c r="B60" s="76"/>
      <c r="C60" s="12">
        <v>81.23</v>
      </c>
      <c r="D60" s="15">
        <v>82.02</v>
      </c>
      <c r="E60" s="15">
        <v>80.08</v>
      </c>
      <c r="F60" s="9">
        <v>77.069999999999993</v>
      </c>
      <c r="G60" s="15">
        <v>82.78</v>
      </c>
      <c r="H60" s="15">
        <v>76.77</v>
      </c>
      <c r="I60" s="1">
        <v>75.42</v>
      </c>
      <c r="J60" s="12">
        <v>76.95</v>
      </c>
      <c r="K60" s="9">
        <v>77.83</v>
      </c>
      <c r="L60" s="9">
        <v>66.7</v>
      </c>
    </row>
    <row r="61" spans="1:12" ht="16.8" customHeight="1" x14ac:dyDescent="0.3">
      <c r="A61" s="75"/>
      <c r="B61" s="76"/>
      <c r="C61" s="12">
        <v>81.349999999999994</v>
      </c>
      <c r="D61" s="15">
        <v>82.59</v>
      </c>
      <c r="E61" s="15">
        <v>80.17</v>
      </c>
      <c r="F61" s="9">
        <v>77.08</v>
      </c>
      <c r="G61" s="15">
        <v>82.45</v>
      </c>
      <c r="H61" s="15">
        <v>76.78</v>
      </c>
      <c r="I61" s="1">
        <v>75.540000000000006</v>
      </c>
      <c r="J61" s="12">
        <v>76.94</v>
      </c>
      <c r="K61" s="9">
        <v>77.14</v>
      </c>
      <c r="L61" s="9">
        <v>66.8</v>
      </c>
    </row>
    <row r="62" spans="1:12" ht="16.8" customHeight="1" thickBot="1" x14ac:dyDescent="0.35">
      <c r="A62" s="77"/>
      <c r="B62" s="78"/>
      <c r="C62" s="13">
        <v>81.290000000000006</v>
      </c>
      <c r="D62" s="17">
        <v>82.75</v>
      </c>
      <c r="E62" s="17">
        <v>80.06</v>
      </c>
      <c r="F62" s="4">
        <v>77.25</v>
      </c>
      <c r="G62" s="17">
        <v>82.56</v>
      </c>
      <c r="H62" s="17">
        <v>76.760000000000005</v>
      </c>
      <c r="I62" s="7">
        <v>75.53</v>
      </c>
      <c r="J62" s="13">
        <v>77.09</v>
      </c>
      <c r="K62" s="4">
        <v>77.150000000000006</v>
      </c>
      <c r="L62" s="4">
        <v>66.75</v>
      </c>
    </row>
  </sheetData>
  <mergeCells count="27">
    <mergeCell ref="N3:R3"/>
    <mergeCell ref="N4:O4"/>
    <mergeCell ref="P4:R4"/>
    <mergeCell ref="N5:O5"/>
    <mergeCell ref="P5:R5"/>
    <mergeCell ref="A1:A2"/>
    <mergeCell ref="C1:F1"/>
    <mergeCell ref="G1:I1"/>
    <mergeCell ref="J1:K1"/>
    <mergeCell ref="A3:B12"/>
    <mergeCell ref="N6:O6"/>
    <mergeCell ref="P6:R6"/>
    <mergeCell ref="N7:O7"/>
    <mergeCell ref="P7:R7"/>
    <mergeCell ref="N8:O8"/>
    <mergeCell ref="P8:R8"/>
    <mergeCell ref="N9:O9"/>
    <mergeCell ref="P9:R9"/>
    <mergeCell ref="N10:O10"/>
    <mergeCell ref="P10:R10"/>
    <mergeCell ref="N11:O11"/>
    <mergeCell ref="P11:R11"/>
    <mergeCell ref="A13:B22"/>
    <mergeCell ref="A23:B32"/>
    <mergeCell ref="A33:B42"/>
    <mergeCell ref="A43:B52"/>
    <mergeCell ref="A53:B6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14</vt:i4>
      </vt:variant>
    </vt:vector>
  </HeadingPairs>
  <TitlesOfParts>
    <vt:vector size="14" baseType="lpstr">
      <vt:lpstr>Punkter</vt:lpstr>
      <vt:lpstr>Meas10</vt:lpstr>
      <vt:lpstr>Meas9</vt:lpstr>
      <vt:lpstr>Meas8</vt:lpstr>
      <vt:lpstr>Meas7</vt:lpstr>
      <vt:lpstr>Meas6</vt:lpstr>
      <vt:lpstr>Meas5</vt:lpstr>
      <vt:lpstr>Meas4</vt:lpstr>
      <vt:lpstr>Meas3</vt:lpstr>
      <vt:lpstr>Meas2</vt:lpstr>
      <vt:lpstr>Meas1</vt:lpstr>
      <vt:lpstr>Total</vt:lpstr>
      <vt:lpstr>Friis</vt:lpstr>
      <vt:lpstr>Ark1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Gotti</dc:creator>
  <cp:lastModifiedBy>Acer</cp:lastModifiedBy>
  <cp:lastPrinted>2016-10-12T06:44:20Z</cp:lastPrinted>
  <dcterms:created xsi:type="dcterms:W3CDTF">2016-09-29T09:20:45Z</dcterms:created>
  <dcterms:modified xsi:type="dcterms:W3CDTF">2016-11-08T21:32:27Z</dcterms:modified>
</cp:coreProperties>
</file>