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2000" windowHeight="5424" activeTab="1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4" l="1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A53" i="12" l="1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I10" i="1" l="1"/>
  <c r="AM11" i="1"/>
  <c r="AM12" i="1"/>
  <c r="AM13" i="1"/>
  <c r="AM14" i="1"/>
  <c r="AM15" i="1"/>
  <c r="AM16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D12" i="1"/>
  <c r="AD13" i="1"/>
  <c r="AD14" i="1"/>
  <c r="AD15" i="1"/>
  <c r="AD16" i="1"/>
  <c r="AD11" i="1"/>
  <c r="I15" i="1"/>
  <c r="I9" i="1"/>
  <c r="J10" i="1"/>
  <c r="J17" i="1"/>
  <c r="T12" i="1"/>
  <c r="T20" i="1" s="1"/>
  <c r="AB21" i="1"/>
  <c r="N9" i="1"/>
  <c r="O9" i="1"/>
  <c r="P9" i="1"/>
  <c r="Q9" i="1"/>
  <c r="X13" i="1"/>
  <c r="Y13" i="1"/>
  <c r="Y21" i="1" s="1"/>
  <c r="AA13" i="1"/>
  <c r="Z13" i="1"/>
  <c r="W13" i="1"/>
  <c r="AB13" i="1"/>
  <c r="AB15" i="1"/>
  <c r="AB14" i="1"/>
  <c r="AB16" i="1"/>
  <c r="AA14" i="1"/>
  <c r="AA15" i="1"/>
  <c r="AA16" i="1"/>
  <c r="Z16" i="1"/>
  <c r="J41" i="1"/>
  <c r="Z15" i="1"/>
  <c r="Z14" i="1"/>
  <c r="X14" i="1"/>
  <c r="Y14" i="1"/>
  <c r="X15" i="1"/>
  <c r="Y15" i="1"/>
  <c r="Y23" i="1" s="1"/>
  <c r="X16" i="1"/>
  <c r="Y16" i="1"/>
  <c r="W16" i="1"/>
  <c r="W15" i="1"/>
  <c r="W14" i="1"/>
  <c r="T14" i="1"/>
  <c r="U14" i="1"/>
  <c r="V14" i="1"/>
  <c r="V22" i="1" s="1"/>
  <c r="T15" i="1"/>
  <c r="T23" i="1" s="1"/>
  <c r="U15" i="1"/>
  <c r="V15" i="1"/>
  <c r="T16" i="1"/>
  <c r="U16" i="1"/>
  <c r="V16" i="1"/>
  <c r="S16" i="1"/>
  <c r="S15" i="1"/>
  <c r="S14" i="1"/>
  <c r="T13" i="1"/>
  <c r="U13" i="1"/>
  <c r="V13" i="1"/>
  <c r="S13" i="1"/>
  <c r="S21" i="1" s="1"/>
  <c r="AB12" i="1"/>
  <c r="AA12" i="1"/>
  <c r="AA20" i="1" s="1"/>
  <c r="Z12" i="1"/>
  <c r="Z20" i="1" s="1"/>
  <c r="X12" i="1"/>
  <c r="Y12" i="1"/>
  <c r="Y20" i="1" s="1"/>
  <c r="W12" i="1"/>
  <c r="U12" i="1"/>
  <c r="V12" i="1"/>
  <c r="S12" i="1"/>
  <c r="AA11" i="1"/>
  <c r="AA19" i="1" s="1"/>
  <c r="AB11" i="1"/>
  <c r="Z11" i="1"/>
  <c r="X11" i="1"/>
  <c r="Y11" i="1"/>
  <c r="W11" i="1"/>
  <c r="T11" i="1"/>
  <c r="U11" i="1"/>
  <c r="V11" i="1"/>
  <c r="S11" i="1"/>
  <c r="K24" i="1"/>
  <c r="S20" i="1"/>
  <c r="U20" i="1"/>
  <c r="V20" i="1"/>
  <c r="W20" i="1"/>
  <c r="X20" i="1"/>
  <c r="AB20" i="1"/>
  <c r="T21" i="1"/>
  <c r="U21" i="1"/>
  <c r="V21" i="1"/>
  <c r="W21" i="1"/>
  <c r="X21" i="1"/>
  <c r="Z21" i="1"/>
  <c r="AA21" i="1"/>
  <c r="S22" i="1"/>
  <c r="T22" i="1"/>
  <c r="U22" i="1"/>
  <c r="W22" i="1"/>
  <c r="X22" i="1"/>
  <c r="Y22" i="1"/>
  <c r="Z22" i="1"/>
  <c r="AA22" i="1"/>
  <c r="AB22" i="1"/>
  <c r="S23" i="1"/>
  <c r="U23" i="1"/>
  <c r="V23" i="1"/>
  <c r="W23" i="1"/>
  <c r="X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T19" i="1"/>
  <c r="U19" i="1"/>
  <c r="V19" i="1"/>
  <c r="W19" i="1"/>
  <c r="X19" i="1"/>
  <c r="Y19" i="1"/>
  <c r="Z19" i="1"/>
  <c r="AB19" i="1"/>
  <c r="S19" i="1"/>
  <c r="J9" i="1"/>
  <c r="H9" i="1"/>
  <c r="C12" i="1" l="1"/>
  <c r="O5" i="4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5" i="7"/>
  <c r="E15" i="7"/>
  <c r="F15" i="7"/>
  <c r="G15" i="7"/>
  <c r="H15" i="7"/>
  <c r="I15" i="7"/>
  <c r="J15" i="7"/>
  <c r="K15" i="7"/>
  <c r="L15" i="7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C17" i="7"/>
  <c r="C16" i="7"/>
  <c r="C15" i="7"/>
  <c r="C14" i="7"/>
  <c r="C13" i="7"/>
  <c r="C12" i="7"/>
  <c r="D3" i="7"/>
  <c r="E3" i="7"/>
  <c r="F3" i="7"/>
  <c r="G3" i="7"/>
  <c r="H3" i="7"/>
  <c r="I3" i="7"/>
  <c r="J3" i="7"/>
  <c r="K3" i="7"/>
  <c r="L3" i="7"/>
  <c r="D4" i="7"/>
  <c r="E4" i="7"/>
  <c r="F4" i="7"/>
  <c r="G4" i="7"/>
  <c r="H4" i="7"/>
  <c r="I4" i="7"/>
  <c r="J4" i="7"/>
  <c r="K4" i="7"/>
  <c r="L4" i="7"/>
  <c r="D5" i="7"/>
  <c r="E5" i="7"/>
  <c r="F5" i="7"/>
  <c r="G5" i="7"/>
  <c r="H5" i="7"/>
  <c r="I5" i="7"/>
  <c r="J5" i="7"/>
  <c r="K5" i="7"/>
  <c r="L5" i="7"/>
  <c r="D6" i="7"/>
  <c r="E6" i="7"/>
  <c r="F6" i="7"/>
  <c r="G6" i="7"/>
  <c r="H6" i="7"/>
  <c r="I6" i="7"/>
  <c r="J6" i="7"/>
  <c r="K6" i="7"/>
  <c r="L6" i="7"/>
  <c r="D7" i="7"/>
  <c r="E7" i="7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C8" i="7"/>
  <c r="C7" i="7"/>
  <c r="C6" i="7"/>
  <c r="C5" i="7"/>
  <c r="C4" i="7"/>
  <c r="C3" i="7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C30" i="3"/>
  <c r="C33" i="3"/>
  <c r="C32" i="3"/>
  <c r="C31" i="3"/>
  <c r="C29" i="3"/>
  <c r="C28" i="3"/>
  <c r="O27" i="3" l="1"/>
  <c r="O28" i="3"/>
  <c r="O29" i="3"/>
  <c r="O30" i="3"/>
  <c r="O31" i="3"/>
  <c r="O32" i="3"/>
  <c r="O33" i="3"/>
  <c r="O26" i="3"/>
  <c r="N27" i="3"/>
  <c r="N28" i="3"/>
  <c r="N29" i="3"/>
  <c r="N30" i="3"/>
  <c r="N31" i="3"/>
  <c r="N32" i="3"/>
  <c r="N33" i="3"/>
  <c r="N26" i="3"/>
  <c r="A33" i="3"/>
  <c r="A32" i="3"/>
  <c r="A31" i="3"/>
  <c r="A30" i="3"/>
  <c r="A29" i="3"/>
  <c r="A28" i="3"/>
  <c r="L27" i="3"/>
  <c r="K27" i="3"/>
  <c r="J27" i="3"/>
  <c r="I27" i="3"/>
  <c r="H27" i="3"/>
  <c r="G27" i="3"/>
  <c r="F27" i="3"/>
  <c r="E27" i="3"/>
  <c r="D27" i="3"/>
  <c r="C27" i="3"/>
  <c r="L26" i="3"/>
  <c r="J26" i="3"/>
  <c r="G26" i="3"/>
  <c r="C26" i="3"/>
  <c r="O17" i="7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U53" i="2"/>
  <c r="T53" i="2"/>
  <c r="S53" i="2"/>
  <c r="R53" i="2"/>
  <c r="Q53" i="2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U43" i="2"/>
  <c r="T43" i="2"/>
  <c r="S43" i="2"/>
  <c r="R43" i="2"/>
  <c r="Q43" i="2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U33" i="2"/>
  <c r="T33" i="2"/>
  <c r="S33" i="2"/>
  <c r="R33" i="2"/>
  <c r="Q33" i="2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U53" i="5"/>
  <c r="T53" i="5"/>
  <c r="S53" i="5"/>
  <c r="R53" i="5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U43" i="5"/>
  <c r="T43" i="5"/>
  <c r="S43" i="5"/>
  <c r="R43" i="5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V33" i="5"/>
  <c r="U33" i="5"/>
  <c r="T33" i="5"/>
  <c r="S33" i="5"/>
  <c r="R33" i="5"/>
  <c r="Q33" i="5"/>
  <c r="P33" i="5"/>
  <c r="O33" i="5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M42" i="1"/>
  <c r="K42" i="1"/>
  <c r="G42" i="1"/>
  <c r="M41" i="1"/>
  <c r="K41" i="1"/>
  <c r="G41" i="1"/>
  <c r="Q40" i="1"/>
  <c r="P40" i="1"/>
  <c r="M40" i="1"/>
  <c r="K40" i="1"/>
  <c r="J40" i="1"/>
  <c r="G40" i="1"/>
  <c r="P39" i="1"/>
  <c r="M39" i="1"/>
  <c r="Q39" i="1" s="1"/>
  <c r="K39" i="1"/>
  <c r="G39" i="1"/>
  <c r="Q38" i="1"/>
  <c r="P38" i="1"/>
  <c r="O38" i="1"/>
  <c r="N38" i="1"/>
  <c r="K38" i="1"/>
  <c r="J38" i="1"/>
  <c r="I38" i="1"/>
  <c r="H38" i="1"/>
  <c r="M36" i="1"/>
  <c r="K36" i="1"/>
  <c r="G36" i="1"/>
  <c r="M35" i="1"/>
  <c r="K35" i="1"/>
  <c r="G35" i="1"/>
  <c r="Q34" i="1"/>
  <c r="P34" i="1"/>
  <c r="M34" i="1"/>
  <c r="K34" i="1"/>
  <c r="J34" i="1"/>
  <c r="G34" i="1"/>
  <c r="P33" i="1"/>
  <c r="M33" i="1"/>
  <c r="Q33" i="1" s="1"/>
  <c r="K33" i="1"/>
  <c r="G33" i="1"/>
  <c r="Q32" i="1"/>
  <c r="P32" i="1"/>
  <c r="O32" i="1"/>
  <c r="N32" i="1"/>
  <c r="K32" i="1"/>
  <c r="J32" i="1"/>
  <c r="I32" i="1"/>
  <c r="H32" i="1"/>
  <c r="M30" i="1"/>
  <c r="K30" i="1"/>
  <c r="G30" i="1"/>
  <c r="M29" i="1"/>
  <c r="K29" i="1"/>
  <c r="G29" i="1"/>
  <c r="Q28" i="1"/>
  <c r="P28" i="1"/>
  <c r="M28" i="1"/>
  <c r="K28" i="1"/>
  <c r="J28" i="1"/>
  <c r="G28" i="1"/>
  <c r="P27" i="1"/>
  <c r="M27" i="1"/>
  <c r="Q27" i="1" s="1"/>
  <c r="K27" i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G23" i="1"/>
  <c r="Q22" i="1"/>
  <c r="P22" i="1"/>
  <c r="M22" i="1"/>
  <c r="K22" i="1"/>
  <c r="J22" i="1"/>
  <c r="G22" i="1"/>
  <c r="P21" i="1"/>
  <c r="M21" i="1"/>
  <c r="Q21" i="1" s="1"/>
  <c r="K21" i="1"/>
  <c r="G21" i="1"/>
  <c r="Q20" i="1"/>
  <c r="P20" i="1"/>
  <c r="O20" i="1"/>
  <c r="N20" i="1"/>
  <c r="K20" i="1"/>
  <c r="J20" i="1"/>
  <c r="I20" i="1"/>
  <c r="H20" i="1"/>
  <c r="M18" i="1"/>
  <c r="K18" i="1"/>
  <c r="G18" i="1"/>
  <c r="M17" i="1"/>
  <c r="K17" i="1"/>
  <c r="G17" i="1"/>
  <c r="Q16" i="1"/>
  <c r="P16" i="1"/>
  <c r="M16" i="1"/>
  <c r="K16" i="1"/>
  <c r="J16" i="1"/>
  <c r="G16" i="1"/>
  <c r="P15" i="1"/>
  <c r="M15" i="1"/>
  <c r="Q15" i="1" s="1"/>
  <c r="K15" i="1"/>
  <c r="G15" i="1"/>
  <c r="Q14" i="1"/>
  <c r="P14" i="1"/>
  <c r="O14" i="1"/>
  <c r="N14" i="1"/>
  <c r="K14" i="1"/>
  <c r="J14" i="1"/>
  <c r="I14" i="1"/>
  <c r="H14" i="1"/>
  <c r="M12" i="1"/>
  <c r="K12" i="1"/>
  <c r="G12" i="1"/>
  <c r="M11" i="1"/>
  <c r="K11" i="1"/>
  <c r="G11" i="1"/>
  <c r="Q10" i="1"/>
  <c r="P10" i="1"/>
  <c r="M10" i="1"/>
  <c r="K10" i="1"/>
  <c r="G10" i="1"/>
  <c r="M9" i="1"/>
  <c r="K9" i="1"/>
  <c r="G9" i="1"/>
  <c r="Q8" i="1"/>
  <c r="Q42" i="1" s="1"/>
  <c r="P8" i="1"/>
  <c r="P41" i="1" s="1"/>
  <c r="O8" i="1"/>
  <c r="O40" i="1" s="1"/>
  <c r="N8" i="1"/>
  <c r="N39" i="1" s="1"/>
  <c r="K8" i="1"/>
  <c r="J8" i="1"/>
  <c r="I8" i="1"/>
  <c r="H8" i="1"/>
  <c r="G6" i="1"/>
  <c r="G5" i="1"/>
  <c r="G4" i="1"/>
  <c r="G3" i="1"/>
  <c r="K2" i="1"/>
  <c r="J2" i="1"/>
  <c r="I2" i="1"/>
  <c r="I40" i="1" s="1"/>
  <c r="H2" i="1"/>
  <c r="H27" i="1" s="1"/>
  <c r="H21" i="1" l="1"/>
  <c r="H33" i="1"/>
  <c r="H39" i="1"/>
  <c r="P11" i="1"/>
  <c r="N15" i="1"/>
  <c r="P17" i="1"/>
  <c r="I21" i="1"/>
  <c r="N21" i="1"/>
  <c r="P23" i="1"/>
  <c r="I27" i="1"/>
  <c r="N27" i="1"/>
  <c r="P29" i="1"/>
  <c r="I33" i="1"/>
  <c r="N33" i="1"/>
  <c r="P35" i="1"/>
  <c r="I39" i="1"/>
  <c r="H15" i="1"/>
  <c r="O10" i="1"/>
  <c r="J11" i="1"/>
  <c r="Q11" i="1"/>
  <c r="Q12" i="1"/>
  <c r="J15" i="1"/>
  <c r="O15" i="1"/>
  <c r="I16" i="1"/>
  <c r="O16" i="1"/>
  <c r="Q17" i="1"/>
  <c r="Q18" i="1"/>
  <c r="J21" i="1"/>
  <c r="O21" i="1"/>
  <c r="I22" i="1"/>
  <c r="O22" i="1"/>
  <c r="J23" i="1"/>
  <c r="Q23" i="1"/>
  <c r="Q24" i="1"/>
  <c r="J27" i="1"/>
  <c r="O27" i="1"/>
  <c r="I28" i="1"/>
  <c r="O28" i="1"/>
  <c r="J29" i="1"/>
  <c r="Q29" i="1"/>
  <c r="Q30" i="1"/>
  <c r="J33" i="1"/>
  <c r="O33" i="1"/>
  <c r="I34" i="1"/>
  <c r="O34" i="1"/>
  <c r="J35" i="1"/>
  <c r="Q35" i="1"/>
  <c r="Q36" i="1"/>
  <c r="J39" i="1"/>
  <c r="O39" i="1"/>
  <c r="Q41" i="1"/>
  <c r="U3" i="3"/>
  <c r="U18" i="3" s="1"/>
  <c r="V3" i="3"/>
  <c r="V18" i="3" s="1"/>
  <c r="W3" i="3"/>
  <c r="W18" i="3" s="1"/>
  <c r="X3" i="3"/>
  <c r="X18" i="3" s="1"/>
  <c r="Y3" i="3"/>
  <c r="Y18" i="3" s="1"/>
  <c r="Z3" i="3"/>
  <c r="Z18" i="3" s="1"/>
  <c r="AA3" i="3"/>
  <c r="AA18" i="3" s="1"/>
  <c r="AB3" i="3"/>
  <c r="AB18" i="3" s="1"/>
  <c r="AC3" i="3"/>
  <c r="AC18" i="3" s="1"/>
  <c r="U4" i="3"/>
  <c r="U19" i="3" s="1"/>
  <c r="V4" i="3"/>
  <c r="V19" i="3" s="1"/>
  <c r="W4" i="3"/>
  <c r="W19" i="3" s="1"/>
  <c r="X4" i="3"/>
  <c r="X19" i="3" s="1"/>
  <c r="Y4" i="3"/>
  <c r="Y19" i="3" s="1"/>
  <c r="Z4" i="3"/>
  <c r="Z19" i="3" s="1"/>
  <c r="AA4" i="3"/>
  <c r="AA19" i="3" s="1"/>
  <c r="AB4" i="3"/>
  <c r="AB19" i="3" s="1"/>
  <c r="AC4" i="3"/>
  <c r="AC19" i="3" s="1"/>
  <c r="U5" i="3"/>
  <c r="U20" i="3" s="1"/>
  <c r="V5" i="3"/>
  <c r="V20" i="3" s="1"/>
  <c r="W5" i="3"/>
  <c r="W20" i="3" s="1"/>
  <c r="X5" i="3"/>
  <c r="X20" i="3" s="1"/>
  <c r="Y5" i="3"/>
  <c r="Y20" i="3" s="1"/>
  <c r="Z5" i="3"/>
  <c r="Z20" i="3" s="1"/>
  <c r="AA5" i="3"/>
  <c r="AA20" i="3" s="1"/>
  <c r="AB5" i="3"/>
  <c r="AB20" i="3" s="1"/>
  <c r="AC5" i="3"/>
  <c r="AC20" i="3" s="1"/>
  <c r="U6" i="3"/>
  <c r="U21" i="3" s="1"/>
  <c r="V6" i="3"/>
  <c r="V21" i="3" s="1"/>
  <c r="W6" i="3"/>
  <c r="W21" i="3" s="1"/>
  <c r="X6" i="3"/>
  <c r="X21" i="3" s="1"/>
  <c r="Y6" i="3"/>
  <c r="Y21" i="3" s="1"/>
  <c r="Z6" i="3"/>
  <c r="Z21" i="3" s="1"/>
  <c r="AA6" i="3"/>
  <c r="AA21" i="3" s="1"/>
  <c r="AB6" i="3"/>
  <c r="AB21" i="3" s="1"/>
  <c r="AC6" i="3"/>
  <c r="AC21" i="3" s="1"/>
  <c r="U7" i="3"/>
  <c r="U22" i="3" s="1"/>
  <c r="V7" i="3"/>
  <c r="V22" i="3" s="1"/>
  <c r="W7" i="3"/>
  <c r="W22" i="3" s="1"/>
  <c r="X7" i="3"/>
  <c r="X22" i="3" s="1"/>
  <c r="Y7" i="3"/>
  <c r="Y22" i="3" s="1"/>
  <c r="Z7" i="3"/>
  <c r="Z22" i="3" s="1"/>
  <c r="AA7" i="3"/>
  <c r="AA22" i="3" s="1"/>
  <c r="AB7" i="3"/>
  <c r="AB22" i="3" s="1"/>
  <c r="AC7" i="3"/>
  <c r="AC22" i="3" s="1"/>
  <c r="U8" i="3"/>
  <c r="U23" i="3" s="1"/>
  <c r="V8" i="3"/>
  <c r="V23" i="3" s="1"/>
  <c r="W8" i="3"/>
  <c r="W23" i="3" s="1"/>
  <c r="X8" i="3"/>
  <c r="X23" i="3" s="1"/>
  <c r="Y8" i="3"/>
  <c r="Y23" i="3" s="1"/>
  <c r="Z8" i="3"/>
  <c r="Z23" i="3" s="1"/>
  <c r="AA8" i="3"/>
  <c r="AA23" i="3" s="1"/>
  <c r="AB8" i="3"/>
  <c r="AB23" i="3" s="1"/>
  <c r="AC8" i="3"/>
  <c r="AC23" i="3" s="1"/>
  <c r="T8" i="3"/>
  <c r="T23" i="3" s="1"/>
  <c r="T7" i="3"/>
  <c r="T22" i="3" s="1"/>
  <c r="T6" i="3"/>
  <c r="T21" i="3" s="1"/>
  <c r="T5" i="3"/>
  <c r="T20" i="3" s="1"/>
  <c r="T4" i="3"/>
  <c r="T19" i="3" s="1"/>
  <c r="T3" i="3"/>
  <c r="T18" i="3" s="1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H3" i="3" l="1"/>
  <c r="H18" i="3" s="1"/>
  <c r="X27" i="3" s="1"/>
  <c r="H4" i="3"/>
  <c r="H19" i="3" s="1"/>
  <c r="X28" i="3" s="1"/>
  <c r="H5" i="3"/>
  <c r="H20" i="3" s="1"/>
  <c r="X29" i="3" s="1"/>
  <c r="H6" i="3"/>
  <c r="H21" i="3" s="1"/>
  <c r="X30" i="3" s="1"/>
  <c r="C3" i="3"/>
  <c r="C18" i="3" s="1"/>
  <c r="S27" i="3" s="1"/>
  <c r="C4" i="3"/>
  <c r="C19" i="3" s="1"/>
  <c r="S28" i="3" s="1"/>
  <c r="C5" i="3"/>
  <c r="C20" i="3" s="1"/>
  <c r="S29" i="3" s="1"/>
  <c r="C6" i="3"/>
  <c r="C21" i="3" s="1"/>
  <c r="S30" i="3" s="1"/>
  <c r="D5" i="3"/>
  <c r="D20" i="3" s="1"/>
  <c r="T29" i="3" s="1"/>
  <c r="D6" i="3"/>
  <c r="D21" i="3" s="1"/>
  <c r="T30" i="3" s="1"/>
  <c r="D4" i="3"/>
  <c r="D19" i="3" s="1"/>
  <c r="T28" i="3" s="1"/>
  <c r="D3" i="3"/>
  <c r="D18" i="3" s="1"/>
  <c r="T27" i="3" s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18" i="4" l="1"/>
  <c r="L18" i="4" s="1"/>
  <c r="A17" i="4"/>
  <c r="A16" i="4"/>
  <c r="O15" i="4"/>
  <c r="A15" i="4"/>
  <c r="A14" i="4"/>
  <c r="A13" i="4"/>
  <c r="F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A8" i="4"/>
  <c r="A7" i="4"/>
  <c r="A6" i="4"/>
  <c r="A5" i="4"/>
  <c r="A4" i="4"/>
  <c r="A3" i="4"/>
  <c r="C3" i="4" s="1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J13" i="4" l="1"/>
  <c r="G13" i="4"/>
  <c r="L13" i="4"/>
  <c r="H14" i="4"/>
  <c r="E15" i="4"/>
  <c r="E16" i="4"/>
  <c r="C18" i="4"/>
  <c r="H18" i="4"/>
  <c r="G4" i="4"/>
  <c r="C13" i="4"/>
  <c r="H13" i="4"/>
  <c r="K14" i="4"/>
  <c r="I14" i="4"/>
  <c r="I15" i="4"/>
  <c r="I16" i="4"/>
  <c r="D18" i="4"/>
  <c r="I18" i="4"/>
  <c r="I17" i="4"/>
  <c r="E18" i="4"/>
  <c r="K18" i="4"/>
  <c r="D13" i="4"/>
  <c r="I13" i="4"/>
  <c r="D14" i="4"/>
  <c r="L14" i="4"/>
  <c r="D4" i="4"/>
  <c r="E13" i="4"/>
  <c r="K13" i="4"/>
  <c r="E14" i="4"/>
  <c r="L15" i="4"/>
  <c r="L16" i="4"/>
  <c r="J18" i="4"/>
  <c r="G18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U27" i="3" s="1"/>
  <c r="F20" i="3"/>
  <c r="V29" i="3" s="1"/>
  <c r="G20" i="3"/>
  <c r="W29" i="3" s="1"/>
  <c r="H23" i="3"/>
  <c r="X32" i="3" s="1"/>
  <c r="J21" i="3"/>
  <c r="Z30" i="3" s="1"/>
  <c r="L20" i="3"/>
  <c r="AB29" i="3" s="1"/>
  <c r="E19" i="3"/>
  <c r="U28" i="3" s="1"/>
  <c r="F21" i="3"/>
  <c r="V30" i="3" s="1"/>
  <c r="H22" i="3"/>
  <c r="X31" i="3" s="1"/>
  <c r="K19" i="3"/>
  <c r="AA28" i="3" s="1"/>
  <c r="K21" i="3"/>
  <c r="AA30" i="3" s="1"/>
  <c r="L21" i="3"/>
  <c r="AB30" i="3" s="1"/>
  <c r="E20" i="3"/>
  <c r="U29" i="3" s="1"/>
  <c r="F18" i="3"/>
  <c r="V27" i="3" s="1"/>
  <c r="F22" i="3"/>
  <c r="V31" i="3" s="1"/>
  <c r="G19" i="3"/>
  <c r="W28" i="3" s="1"/>
  <c r="G21" i="3"/>
  <c r="W30" i="3" s="1"/>
  <c r="I22" i="3"/>
  <c r="Y31" i="3" s="1"/>
  <c r="J18" i="3"/>
  <c r="Z27" i="3" s="1"/>
  <c r="J20" i="3"/>
  <c r="Z29" i="3" s="1"/>
  <c r="J22" i="3"/>
  <c r="Z31" i="3" s="1"/>
  <c r="L18" i="3"/>
  <c r="AB27" i="3" s="1"/>
  <c r="L22" i="3"/>
  <c r="AB31" i="3" s="1"/>
  <c r="C22" i="3"/>
  <c r="S31" i="3" s="1"/>
  <c r="E22" i="3"/>
  <c r="U31" i="3" s="1"/>
  <c r="G18" i="3"/>
  <c r="W27" i="3" s="1"/>
  <c r="G22" i="3"/>
  <c r="W31" i="3" s="1"/>
  <c r="J19" i="3"/>
  <c r="Z28" i="3" s="1"/>
  <c r="J23" i="3"/>
  <c r="Z32" i="3" s="1"/>
  <c r="C23" i="3"/>
  <c r="S32" i="3" s="1"/>
  <c r="E23" i="3"/>
  <c r="U32" i="3" s="1"/>
  <c r="I18" i="3"/>
  <c r="Y27" i="3" s="1"/>
  <c r="I20" i="3"/>
  <c r="Y29" i="3" s="1"/>
  <c r="I23" i="3"/>
  <c r="Y32" i="3" s="1"/>
  <c r="K23" i="3"/>
  <c r="AA32" i="3" s="1"/>
  <c r="D22" i="3"/>
  <c r="T31" i="3" s="1"/>
  <c r="D23" i="3"/>
  <c r="T32" i="3" s="1"/>
  <c r="E21" i="3"/>
  <c r="U30" i="3" s="1"/>
  <c r="F19" i="3"/>
  <c r="V28" i="3" s="1"/>
  <c r="F23" i="3"/>
  <c r="V32" i="3" s="1"/>
  <c r="I19" i="3"/>
  <c r="Y28" i="3" s="1"/>
  <c r="I21" i="3"/>
  <c r="Y30" i="3" s="1"/>
  <c r="G23" i="3"/>
  <c r="W32" i="3" s="1"/>
  <c r="K18" i="3"/>
  <c r="AA27" i="3" s="1"/>
  <c r="K20" i="3"/>
  <c r="AA29" i="3" s="1"/>
  <c r="K22" i="3"/>
  <c r="AA31" i="3" s="1"/>
  <c r="L19" i="3"/>
  <c r="AB28" i="3" s="1"/>
  <c r="L23" i="3"/>
  <c r="AB32" i="3" s="1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T38" i="3" l="1"/>
  <c r="T37" i="3"/>
  <c r="U37" i="3"/>
  <c r="X36" i="3"/>
</calcChain>
</file>

<file path=xl/sharedStrings.xml><?xml version="1.0" encoding="utf-8"?>
<sst xmlns="http://schemas.openxmlformats.org/spreadsheetml/2006/main" count="381" uniqueCount="75">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</sst>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kr.&quot;\ * #,##0.00_ ;_ &quot;kr.&quot;\ * \-#,##0.00_ ;_ &quot;kr.&quot;\ * &quot;-&quot;??_ ;_ @_ 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34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D15" workbookViewId="0">
      <selection activeCell="X33" sqref="X33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77" t="s">
        <v>44</v>
      </c>
      <c r="H1" s="77"/>
      <c r="I1" s="77"/>
      <c r="J1" s="77"/>
      <c r="K1" s="77"/>
      <c r="M1" s="77" t="s">
        <v>45</v>
      </c>
      <c r="N1" s="77"/>
      <c r="O1" s="77"/>
      <c r="P1" s="77"/>
      <c r="Q1" s="77"/>
    </row>
    <row r="2" spans="1:39" x14ac:dyDescent="0.3">
      <c r="A2">
        <v>0.01</v>
      </c>
      <c r="C2">
        <v>1</v>
      </c>
      <c r="G2" t="s">
        <v>54</v>
      </c>
      <c r="H2" s="63">
        <f>A$2</f>
        <v>0.01</v>
      </c>
      <c r="I2" s="63">
        <f>A$3</f>
        <v>0.08</v>
      </c>
      <c r="J2" s="63">
        <f>A$4</f>
        <v>0.34</v>
      </c>
      <c r="K2" s="63">
        <f>A$5</f>
        <v>2</v>
      </c>
    </row>
    <row r="3" spans="1:39" x14ac:dyDescent="0.3">
      <c r="A3">
        <v>0.08</v>
      </c>
      <c r="C3">
        <v>2</v>
      </c>
      <c r="G3" s="63">
        <f>A$2</f>
        <v>0.01</v>
      </c>
      <c r="H3" s="63">
        <v>1</v>
      </c>
      <c r="I3" s="63">
        <v>8</v>
      </c>
      <c r="J3" s="63">
        <v>34</v>
      </c>
      <c r="K3" s="63">
        <v>200</v>
      </c>
    </row>
    <row r="4" spans="1:39" x14ac:dyDescent="0.3">
      <c r="A4">
        <v>0.34</v>
      </c>
      <c r="C4">
        <v>4</v>
      </c>
      <c r="G4" s="63">
        <f>A$3</f>
        <v>0.08</v>
      </c>
      <c r="H4" s="63" t="s">
        <v>46</v>
      </c>
      <c r="I4" s="63">
        <v>1</v>
      </c>
      <c r="J4" s="63">
        <v>4.25</v>
      </c>
      <c r="K4" s="63">
        <v>25</v>
      </c>
    </row>
    <row r="5" spans="1:39" x14ac:dyDescent="0.3">
      <c r="A5">
        <v>2</v>
      </c>
      <c r="C5">
        <v>8</v>
      </c>
      <c r="G5" s="63">
        <f>A$4</f>
        <v>0.34</v>
      </c>
      <c r="H5" s="63" t="s">
        <v>46</v>
      </c>
      <c r="I5" s="63" t="s">
        <v>46</v>
      </c>
      <c r="J5" s="63">
        <v>1</v>
      </c>
      <c r="K5" s="63">
        <v>5.88</v>
      </c>
    </row>
    <row r="6" spans="1:39" x14ac:dyDescent="0.3">
      <c r="C6">
        <v>15</v>
      </c>
      <c r="G6" s="63">
        <f>A$5</f>
        <v>2</v>
      </c>
      <c r="H6" s="63" t="s">
        <v>46</v>
      </c>
      <c r="I6" s="63" t="s">
        <v>46</v>
      </c>
      <c r="J6" s="63" t="s">
        <v>46</v>
      </c>
      <c r="K6" s="63">
        <v>1</v>
      </c>
    </row>
    <row r="7" spans="1:39" x14ac:dyDescent="0.3">
      <c r="C7">
        <v>30</v>
      </c>
    </row>
    <row r="8" spans="1:39" x14ac:dyDescent="0.3">
      <c r="G8" t="s">
        <v>47</v>
      </c>
      <c r="H8" s="64">
        <f>A$2</f>
        <v>0.01</v>
      </c>
      <c r="I8" s="64">
        <f>A$3</f>
        <v>0.08</v>
      </c>
      <c r="J8" s="64">
        <f>A$4</f>
        <v>0.34</v>
      </c>
      <c r="K8" s="64">
        <f>A$5</f>
        <v>2</v>
      </c>
      <c r="M8" t="s">
        <v>47</v>
      </c>
      <c r="N8" s="64">
        <f>A$2</f>
        <v>0.01</v>
      </c>
      <c r="O8" s="64">
        <f>A$3</f>
        <v>0.08</v>
      </c>
      <c r="P8" s="64">
        <f>A$4</f>
        <v>0.34</v>
      </c>
      <c r="Q8" s="64">
        <f>A$5</f>
        <v>2</v>
      </c>
    </row>
    <row r="9" spans="1:39" x14ac:dyDescent="0.3">
      <c r="G9" s="64">
        <f>A$2</f>
        <v>0.01</v>
      </c>
      <c r="H9" s="64">
        <f>(ATAN(H$2/($C$2/(H$3+1))))/(2*PI())*360</f>
        <v>1.1457628381751035</v>
      </c>
      <c r="I9" s="64">
        <f>(ATAN(I$2/($C$2/(I$3+1))))/(2*PI())*360</f>
        <v>35.753887254436755</v>
      </c>
      <c r="J9" s="64">
        <f>(ATAN(J$2/($C$2/(J$3+1))))/(2*PI())*360</f>
        <v>85.196514240930924</v>
      </c>
      <c r="K9" s="64">
        <f t="shared" ref="K9" si="0">(ATAN(K$2/($C$2/(K$3+1))))/(2*PI())*360</f>
        <v>89.857473479273423</v>
      </c>
      <c r="L9" s="64"/>
      <c r="M9" s="64">
        <f>A$2</f>
        <v>0.01</v>
      </c>
      <c r="N9" s="64">
        <f>(ATAN((N$8-$M9)/$C$2))/(2*PI())*360</f>
        <v>0</v>
      </c>
      <c r="O9" s="64">
        <f>(ATAN((O$8-$M9)/$C$2))/(2*PI())*360</f>
        <v>4.0041729407093882</v>
      </c>
      <c r="P9" s="64">
        <f t="shared" ref="P9:Q12" si="1">(ATAN((P$8-$M9)/$C$2))/(2*PI())*360</f>
        <v>18.262889942194128</v>
      </c>
      <c r="Q9" s="64">
        <f t="shared" si="1"/>
        <v>63.319897211468088</v>
      </c>
    </row>
    <row r="10" spans="1:39" x14ac:dyDescent="0.3">
      <c r="G10" s="64">
        <f>A$3</f>
        <v>0.08</v>
      </c>
      <c r="H10" s="64" t="s">
        <v>46</v>
      </c>
      <c r="I10" s="64">
        <f>(ATAN(I$2/($C$2/(I$4+1))))/(2*PI())*360</f>
        <v>9.0902769208223226</v>
      </c>
      <c r="J10" s="64">
        <f>(ATAN(J$2/($C$2/(J$4+1))))/(2*PI())*360</f>
        <v>60.741400396253475</v>
      </c>
      <c r="K10" s="64">
        <f t="shared" ref="K10" si="2">(ATAN(K$2/($C$2/(K$4+1))))/(2*PI())*360</f>
        <v>88.898293884793631</v>
      </c>
      <c r="L10" s="64"/>
      <c r="M10" s="64">
        <f>A$3</f>
        <v>0.08</v>
      </c>
      <c r="N10" s="64" t="s">
        <v>46</v>
      </c>
      <c r="O10" s="64">
        <f>(ATAN((O$8-$M10)/$C$2))/(2*PI())*360</f>
        <v>0</v>
      </c>
      <c r="P10" s="64">
        <f t="shared" si="1"/>
        <v>14.574216198038741</v>
      </c>
      <c r="Q10" s="64">
        <f t="shared" si="1"/>
        <v>62.487997376148556</v>
      </c>
    </row>
    <row r="11" spans="1:39" x14ac:dyDescent="0.3">
      <c r="G11" s="64">
        <f>A$4</f>
        <v>0.34</v>
      </c>
      <c r="H11" s="64" t="s">
        <v>46</v>
      </c>
      <c r="I11" s="64" t="s">
        <v>46</v>
      </c>
      <c r="J11" s="64">
        <f>(ATAN(J$2/($C$2/(J$5+1))))/(2*PI())*360</f>
        <v>34.215702132437407</v>
      </c>
      <c r="K11" s="64">
        <f>(ATAN(K$2/($C$2/(K$5+1))))/(2*PI())*360</f>
        <v>85.843370102683792</v>
      </c>
      <c r="L11" s="64"/>
      <c r="M11" s="64">
        <f>A$4</f>
        <v>0.34</v>
      </c>
      <c r="N11" s="64" t="s">
        <v>46</v>
      </c>
      <c r="O11" s="64" t="s">
        <v>46</v>
      </c>
      <c r="P11" s="64">
        <f t="shared" si="1"/>
        <v>0</v>
      </c>
      <c r="Q11" s="64">
        <f t="shared" si="1"/>
        <v>58.934835114501347</v>
      </c>
      <c r="S11" s="64">
        <f>H9</f>
        <v>1.1457628381751035</v>
      </c>
      <c r="T11" s="64">
        <f t="shared" ref="T11:V11" si="3">I9</f>
        <v>35.753887254436755</v>
      </c>
      <c r="U11" s="64">
        <f t="shared" si="3"/>
        <v>85.196514240930924</v>
      </c>
      <c r="V11" s="64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64">
        <f>J11</f>
        <v>34.215702132437407</v>
      </c>
      <c r="AA11" s="64">
        <f>K11</f>
        <v>85.843370102683792</v>
      </c>
      <c r="AB11" s="64">
        <f>K12</f>
        <v>75.963756532073532</v>
      </c>
      <c r="AD11" s="73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64">
        <f>A$5</f>
        <v>2</v>
      </c>
      <c r="H12" s="64" t="s">
        <v>46</v>
      </c>
      <c r="I12" s="64" t="s">
        <v>46</v>
      </c>
      <c r="J12" s="64" t="s">
        <v>46</v>
      </c>
      <c r="K12" s="64">
        <f>(ATAN(K$2/($C$2/(K$6+1))))/(2*PI())*360</f>
        <v>75.963756532073532</v>
      </c>
      <c r="L12" s="64"/>
      <c r="M12" s="64">
        <f>A$5</f>
        <v>2</v>
      </c>
      <c r="N12" s="64" t="s">
        <v>46</v>
      </c>
      <c r="O12" s="64" t="s">
        <v>46</v>
      </c>
      <c r="P12" s="64" t="s">
        <v>46</v>
      </c>
      <c r="Q12" s="64">
        <f t="shared" si="1"/>
        <v>0</v>
      </c>
      <c r="S12" s="64">
        <f>H15</f>
        <v>0.57293869768348593</v>
      </c>
      <c r="T12" s="64">
        <f t="shared" ref="T12:V12" si="6">I15</f>
        <v>19.798876354524928</v>
      </c>
      <c r="U12" s="64">
        <f t="shared" si="6"/>
        <v>80.459618195157375</v>
      </c>
      <c r="V12" s="64">
        <f t="shared" si="6"/>
        <v>89.714948722416182</v>
      </c>
      <c r="W12" s="64">
        <f>I16</f>
        <v>4.5739212599008612</v>
      </c>
      <c r="X12" s="64">
        <f t="shared" ref="X12:Y12" si="7">J16</f>
        <v>41.748911723026602</v>
      </c>
      <c r="Y12" s="64">
        <f t="shared" si="7"/>
        <v>87.797401838234194</v>
      </c>
      <c r="Z12" s="64">
        <f>J17</f>
        <v>18.778033222445544</v>
      </c>
      <c r="AA12" s="64">
        <f>K17</f>
        <v>81.730038413018846</v>
      </c>
      <c r="AB12" s="64">
        <f>K18</f>
        <v>63.43494882292201</v>
      </c>
      <c r="AD12" s="73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64"/>
      <c r="I13" s="64"/>
      <c r="J13" s="64"/>
      <c r="K13" s="64"/>
      <c r="N13" s="64"/>
      <c r="O13" s="64"/>
      <c r="P13" s="64"/>
      <c r="Q13" s="64"/>
      <c r="S13" s="64">
        <f>H21</f>
        <v>0.28647651027707449</v>
      </c>
      <c r="T13" s="64">
        <f t="shared" ref="T13:V13" si="9">I21</f>
        <v>10.203973721731685</v>
      </c>
      <c r="U13" s="64">
        <f t="shared" si="9"/>
        <v>71.420729619555331</v>
      </c>
      <c r="V13" s="64">
        <f t="shared" si="9"/>
        <v>89.429911555001112</v>
      </c>
      <c r="W13" s="64">
        <f>I22</f>
        <v>2.2906100426385301</v>
      </c>
      <c r="X13" s="64">
        <f t="shared" ref="X13:Y13" si="10">J22</f>
        <v>24.048817737909051</v>
      </c>
      <c r="Y13" s="64">
        <f t="shared" si="10"/>
        <v>85.601294645004472</v>
      </c>
      <c r="Z13" s="64">
        <f>J23</f>
        <v>9.6480453160981572</v>
      </c>
      <c r="AA13" s="64">
        <f>K23</f>
        <v>73.790975072192026</v>
      </c>
      <c r="AB13" s="64">
        <f>K24</f>
        <v>45</v>
      </c>
      <c r="AD13" s="73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48</v>
      </c>
      <c r="H14" s="64">
        <f>A$2</f>
        <v>0.01</v>
      </c>
      <c r="I14" s="64">
        <f>A$3</f>
        <v>0.08</v>
      </c>
      <c r="J14" s="64">
        <f>A$4</f>
        <v>0.34</v>
      </c>
      <c r="K14" s="64">
        <f>A$5</f>
        <v>2</v>
      </c>
      <c r="M14" t="s">
        <v>47</v>
      </c>
      <c r="N14" s="64">
        <f>A$2</f>
        <v>0.01</v>
      </c>
      <c r="O14" s="64">
        <f>A$3</f>
        <v>0.08</v>
      </c>
      <c r="P14" s="64">
        <f>A$4</f>
        <v>0.34</v>
      </c>
      <c r="Q14" s="64">
        <f>A$5</f>
        <v>2</v>
      </c>
      <c r="S14" s="64">
        <f>H27</f>
        <v>0.14323915036830656</v>
      </c>
      <c r="T14" s="64">
        <f t="shared" ref="T14:V14" si="11">I27</f>
        <v>5.1427645578842425</v>
      </c>
      <c r="U14" s="64">
        <f t="shared" si="11"/>
        <v>56.088286463560777</v>
      </c>
      <c r="V14" s="64">
        <f t="shared" si="11"/>
        <v>88.859935966213612</v>
      </c>
      <c r="W14" s="64">
        <f>I28</f>
        <v>1.1457628381751035</v>
      </c>
      <c r="X14" s="64">
        <f t="shared" ref="X14:Y14" si="12">J28</f>
        <v>12.578089497558658</v>
      </c>
      <c r="Y14" s="64">
        <f t="shared" si="12"/>
        <v>81.253837737444798</v>
      </c>
      <c r="Z14" s="64">
        <f>J29</f>
        <v>4.8584629190342881</v>
      </c>
      <c r="AA14" s="64">
        <f>K29</f>
        <v>59.826479970355678</v>
      </c>
      <c r="AB14" s="64">
        <f>K30</f>
        <v>26.565051177077986</v>
      </c>
      <c r="AD14" s="73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64">
        <f>A$2</f>
        <v>0.01</v>
      </c>
      <c r="H15" s="64">
        <f>(ATAN(H$2/($C$3/(H$3+1))))/(2*PI())*360</f>
        <v>0.57293869768348593</v>
      </c>
      <c r="I15" s="64">
        <f>(ATAN(I$2/($C$3/(I$3+1))))/(2*PI())*360</f>
        <v>19.798876354524928</v>
      </c>
      <c r="J15" s="64">
        <f t="shared" ref="J15:K15" si="13">(ATAN(J$2/($C$3/(J$3+1))))/(2*PI())*360</f>
        <v>80.459618195157375</v>
      </c>
      <c r="K15" s="64">
        <f t="shared" si="13"/>
        <v>89.714948722416182</v>
      </c>
      <c r="L15" s="64"/>
      <c r="M15" s="64">
        <f>A$2</f>
        <v>0.01</v>
      </c>
      <c r="N15" s="64">
        <f>(ATAN((N$8-$M15)/$C$3))/(2*PI())*360</f>
        <v>0</v>
      </c>
      <c r="O15" s="64">
        <f t="shared" ref="O15:Q16" si="14">(ATAN((O$8-$M15)/$C$3))/(2*PI())*360</f>
        <v>2.0045340321059046</v>
      </c>
      <c r="P15" s="64">
        <f t="shared" si="14"/>
        <v>9.3693850964874841</v>
      </c>
      <c r="Q15" s="64">
        <f t="shared" si="14"/>
        <v>44.856401855768794</v>
      </c>
      <c r="S15" s="64">
        <f>H33</f>
        <v>7.6394327413418686E-2</v>
      </c>
      <c r="T15" s="64">
        <f t="shared" ref="T15:V15" si="15">I33</f>
        <v>2.7480881800537502</v>
      </c>
      <c r="U15" s="64">
        <f t="shared" si="15"/>
        <v>38.426139975714165</v>
      </c>
      <c r="V15" s="64">
        <f t="shared" si="15"/>
        <v>87.863089146242743</v>
      </c>
      <c r="W15" s="64">
        <f>I34</f>
        <v>0.61113180443651982</v>
      </c>
      <c r="X15" s="64">
        <f t="shared" ref="X15:Y15" si="16">J34</f>
        <v>6.7862843159825896</v>
      </c>
      <c r="Y15" s="64">
        <f t="shared" si="16"/>
        <v>73.909183651147828</v>
      </c>
      <c r="Z15" s="64">
        <f>J35</f>
        <v>2.5956315409256403</v>
      </c>
      <c r="AA15" s="64">
        <f>K35</f>
        <v>42.53119639367263</v>
      </c>
      <c r="AB15" s="64">
        <f>K36</f>
        <v>14.931417178137552</v>
      </c>
      <c r="AD15" s="73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64">
        <f>A$3</f>
        <v>0.08</v>
      </c>
      <c r="H16" s="64" t="s">
        <v>46</v>
      </c>
      <c r="I16" s="64">
        <f>(ATAN(I$2/($C$3/(I$4+1))))/(2*PI())*360</f>
        <v>4.5739212599008612</v>
      </c>
      <c r="J16" s="64">
        <f t="shared" ref="J16:K16" si="17">(ATAN(J$2/($C$3/(J$4+1))))/(2*PI())*360</f>
        <v>41.748911723026602</v>
      </c>
      <c r="K16" s="64">
        <f t="shared" si="17"/>
        <v>87.797401838234194</v>
      </c>
      <c r="L16" s="64"/>
      <c r="M16" s="64">
        <f>A$3</f>
        <v>0.08</v>
      </c>
      <c r="N16" s="64" t="s">
        <v>46</v>
      </c>
      <c r="O16" s="64">
        <f>(ATAN((O$8-$M16)/$C$3))/(2*PI())*360</f>
        <v>0</v>
      </c>
      <c r="P16" s="64">
        <f t="shared" si="14"/>
        <v>7.4069121284952297</v>
      </c>
      <c r="Q16" s="64">
        <f t="shared" si="14"/>
        <v>43.830860672092584</v>
      </c>
      <c r="S16" s="64">
        <f>H39</f>
        <v>3.8197180683213969E-2</v>
      </c>
      <c r="T16" s="64">
        <f t="shared" ref="T16:V16" si="18">I39</f>
        <v>1.3748347805694054</v>
      </c>
      <c r="U16" s="64">
        <f t="shared" si="18"/>
        <v>21.636577433858612</v>
      </c>
      <c r="V16" s="64">
        <f t="shared" si="18"/>
        <v>85.732106699709192</v>
      </c>
      <c r="W16" s="64">
        <f>I40</f>
        <v>0.30557459345856619</v>
      </c>
      <c r="X16" s="64">
        <f t="shared" ref="X16:Y16" si="19">J40</f>
        <v>3.4050843842066811</v>
      </c>
      <c r="Y16" s="64">
        <f t="shared" si="19"/>
        <v>60.018360631150664</v>
      </c>
      <c r="Z16" s="64">
        <f>J41</f>
        <v>1.2984819890253725</v>
      </c>
      <c r="AA16" s="64">
        <f>K41</f>
        <v>24.639345848796061</v>
      </c>
      <c r="AB16" s="64">
        <f>K42</f>
        <v>7.594643368591445</v>
      </c>
      <c r="AD16" s="73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64">
        <f>A$4</f>
        <v>0.34</v>
      </c>
      <c r="H17" s="64" t="s">
        <v>46</v>
      </c>
      <c r="I17" s="64" t="s">
        <v>46</v>
      </c>
      <c r="J17" s="64">
        <f>(ATAN(J$2/($C$3/(J$5+1))))/(2*PI())*360</f>
        <v>18.778033222445544</v>
      </c>
      <c r="K17" s="64">
        <f>(ATAN(K$2/($C$3/(K$5+1))))/(2*PI())*360</f>
        <v>81.730038413018846</v>
      </c>
      <c r="L17" s="64"/>
      <c r="M17" s="64">
        <f>A$4</f>
        <v>0.34</v>
      </c>
      <c r="N17" s="64" t="s">
        <v>46</v>
      </c>
      <c r="O17" s="64" t="s">
        <v>46</v>
      </c>
      <c r="P17" s="64">
        <f>(ATAN((P$8-$M17)/$C$3))/(2*PI())*360</f>
        <v>0</v>
      </c>
      <c r="Q17" s="64">
        <f>(ATAN((Q$8-$M17)/$C$3))/(2*PI())*360</f>
        <v>39.692673150668817</v>
      </c>
    </row>
    <row r="18" spans="7:28" x14ac:dyDescent="0.3">
      <c r="G18" s="64">
        <f>A$5</f>
        <v>2</v>
      </c>
      <c r="H18" s="64" t="s">
        <v>46</v>
      </c>
      <c r="I18" s="64" t="s">
        <v>46</v>
      </c>
      <c r="J18" s="64" t="s">
        <v>46</v>
      </c>
      <c r="K18" s="64">
        <f>(ATAN(K$2/($C$3/(K$6+1))))/(2*PI())*360</f>
        <v>63.43494882292201</v>
      </c>
      <c r="L18" s="64"/>
      <c r="M18" s="64">
        <f>A$5</f>
        <v>2</v>
      </c>
      <c r="N18" s="64" t="s">
        <v>46</v>
      </c>
      <c r="O18" s="64" t="s">
        <v>46</v>
      </c>
      <c r="P18" s="64" t="s">
        <v>46</v>
      </c>
      <c r="Q18" s="64">
        <f>(ATAN((Q$8-$M18)/$C$3))/(2*PI())*360</f>
        <v>0</v>
      </c>
    </row>
    <row r="19" spans="7:28" x14ac:dyDescent="0.3">
      <c r="H19" s="64"/>
      <c r="I19" s="64"/>
      <c r="J19" s="64"/>
      <c r="K19" s="64"/>
      <c r="N19" s="64"/>
      <c r="O19" s="64"/>
      <c r="P19" s="64"/>
      <c r="Q19" s="64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49</v>
      </c>
      <c r="H20" s="64">
        <f>A$2</f>
        <v>0.01</v>
      </c>
      <c r="I20" s="64">
        <f>A$3</f>
        <v>0.08</v>
      </c>
      <c r="J20" s="64">
        <f>A$4</f>
        <v>0.34</v>
      </c>
      <c r="K20" s="64">
        <f>A$5</f>
        <v>2</v>
      </c>
      <c r="M20" t="s">
        <v>47</v>
      </c>
      <c r="N20" s="64">
        <f>A$2</f>
        <v>0.01</v>
      </c>
      <c r="O20" s="64">
        <f>A$3</f>
        <v>0.08</v>
      </c>
      <c r="P20" s="64">
        <f>A$4</f>
        <v>0.34</v>
      </c>
      <c r="Q20" s="64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64">
        <f>A$2</f>
        <v>0.01</v>
      </c>
      <c r="H21" s="64">
        <f>(ATAN(H$2/($C$4/(H$3+1))))/(2*PI())*360</f>
        <v>0.28647651027707449</v>
      </c>
      <c r="I21" s="64">
        <f t="shared" ref="I21:K21" si="22">(ATAN(I$2/($C$4/(I$3+1))))/(2*PI())*360</f>
        <v>10.203973721731685</v>
      </c>
      <c r="J21" s="64">
        <f t="shared" si="22"/>
        <v>71.420729619555331</v>
      </c>
      <c r="K21" s="64">
        <f t="shared" si="22"/>
        <v>89.429911555001112</v>
      </c>
      <c r="L21" s="64"/>
      <c r="M21" s="64">
        <f>A$2</f>
        <v>0.01</v>
      </c>
      <c r="N21" s="64">
        <f>(ATAN((N$8-$M21)/$C$4))/(2*PI())*360</f>
        <v>0</v>
      </c>
      <c r="O21" s="64">
        <f t="shared" ref="O21:Q22" si="23">(ATAN((O$8-$M21)/$C$4))/(2*PI())*360</f>
        <v>1.0025738037600627</v>
      </c>
      <c r="P21" s="64">
        <f t="shared" si="23"/>
        <v>4.7162212343382794</v>
      </c>
      <c r="Q21" s="64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64">
        <f>A$3</f>
        <v>0.08</v>
      </c>
      <c r="H22" s="64" t="s">
        <v>46</v>
      </c>
      <c r="I22" s="64">
        <f>(ATAN(I$2/($C$4/(I$4+1))))/(2*PI())*360</f>
        <v>2.2906100426385301</v>
      </c>
      <c r="J22" s="64">
        <f t="shared" ref="J22:K22" si="25">(ATAN(J$2/($C$4/(J$4+1))))/(2*PI())*360</f>
        <v>24.048817737909051</v>
      </c>
      <c r="K22" s="64">
        <f t="shared" si="25"/>
        <v>85.601294645004472</v>
      </c>
      <c r="L22" s="64"/>
      <c r="M22" s="64">
        <f>A$3</f>
        <v>0.08</v>
      </c>
      <c r="N22" s="64" t="s">
        <v>46</v>
      </c>
      <c r="O22" s="64">
        <f>(ATAN((O$8-$M22)/$C$4))/(2*PI())*360</f>
        <v>0</v>
      </c>
      <c r="P22" s="64">
        <f t="shared" si="23"/>
        <v>3.7189939731580428</v>
      </c>
      <c r="Q22" s="64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64">
        <f>A$4</f>
        <v>0.34</v>
      </c>
      <c r="H23" s="64" t="s">
        <v>46</v>
      </c>
      <c r="I23" s="64" t="s">
        <v>46</v>
      </c>
      <c r="J23" s="64">
        <f>(ATAN(J$2/($C$4/(J$5+1))))/(2*PI())*360</f>
        <v>9.6480453160981572</v>
      </c>
      <c r="K23" s="64">
        <f>(ATAN(K$2/($C$4/(K$5+1))))/(2*PI())*360</f>
        <v>73.790975072192026</v>
      </c>
      <c r="L23" s="64"/>
      <c r="M23" s="64">
        <f>A$4</f>
        <v>0.34</v>
      </c>
      <c r="N23" s="64" t="s">
        <v>46</v>
      </c>
      <c r="O23" s="64" t="s">
        <v>46</v>
      </c>
      <c r="P23" s="64">
        <f>(ATAN((P$8-$M23)/$C$4))/(2*PI())*360</f>
        <v>0</v>
      </c>
      <c r="Q23" s="64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64">
        <f>A$5</f>
        <v>2</v>
      </c>
      <c r="H24" s="64" t="s">
        <v>46</v>
      </c>
      <c r="I24" s="64" t="s">
        <v>46</v>
      </c>
      <c r="J24" s="64" t="s">
        <v>46</v>
      </c>
      <c r="K24" s="64">
        <f>(ATAN(K$2/($C$4/(K$6+1))))/(2*PI())*360</f>
        <v>45</v>
      </c>
      <c r="L24" s="64"/>
      <c r="M24" s="64">
        <f>A$5</f>
        <v>2</v>
      </c>
      <c r="N24" s="64" t="s">
        <v>46</v>
      </c>
      <c r="O24" s="64" t="s">
        <v>46</v>
      </c>
      <c r="P24" s="64" t="s">
        <v>46</v>
      </c>
      <c r="Q24" s="64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64"/>
      <c r="I25" s="64"/>
      <c r="J25" s="64"/>
      <c r="K25" s="64"/>
      <c r="N25" s="64"/>
      <c r="O25" s="64"/>
      <c r="P25" s="64"/>
      <c r="Q25" s="64"/>
    </row>
    <row r="26" spans="7:28" x14ac:dyDescent="0.3">
      <c r="G26" t="s">
        <v>50</v>
      </c>
      <c r="H26" s="64">
        <f>A$2</f>
        <v>0.01</v>
      </c>
      <c r="I26" s="64">
        <f>A$3</f>
        <v>0.08</v>
      </c>
      <c r="J26" s="64">
        <f>A$4</f>
        <v>0.34</v>
      </c>
      <c r="K26" s="64">
        <f>A$5</f>
        <v>2</v>
      </c>
      <c r="M26" t="s">
        <v>47</v>
      </c>
      <c r="N26" s="64">
        <f>A$2</f>
        <v>0.01</v>
      </c>
      <c r="O26" s="64">
        <f>A$3</f>
        <v>0.08</v>
      </c>
      <c r="P26" s="64">
        <f>A$4</f>
        <v>0.34</v>
      </c>
      <c r="Q26" s="64">
        <f>A$5</f>
        <v>2</v>
      </c>
    </row>
    <row r="27" spans="7:28" x14ac:dyDescent="0.3">
      <c r="G27" s="64">
        <f>A$2</f>
        <v>0.01</v>
      </c>
      <c r="H27" s="64">
        <f>(ATAN(H$2/($C$5/(H$3+1))))/(2*PI())*360</f>
        <v>0.14323915036830656</v>
      </c>
      <c r="I27" s="64">
        <f t="shared" ref="I27:K27" si="29">(ATAN(I$2/($C$5/(I$3+1))))/(2*PI())*360</f>
        <v>5.1427645578842425</v>
      </c>
      <c r="J27" s="64">
        <f t="shared" si="29"/>
        <v>56.088286463560777</v>
      </c>
      <c r="K27" s="64">
        <f t="shared" si="29"/>
        <v>88.859935966213612</v>
      </c>
      <c r="L27" s="64"/>
      <c r="M27" s="64">
        <f>A$2</f>
        <v>0.01</v>
      </c>
      <c r="N27" s="64">
        <f>(ATAN((N$8-$M27)/$C$5))/(2*PI())*360</f>
        <v>0</v>
      </c>
      <c r="O27" s="64">
        <f t="shared" ref="O27:Q28" si="30">(ATAN((O$8-$M27)/$C$5))/(2*PI())*360</f>
        <v>0.50132527676184158</v>
      </c>
      <c r="P27" s="64">
        <f t="shared" si="30"/>
        <v>2.3621117520302737</v>
      </c>
      <c r="Q27" s="64">
        <f t="shared" si="30"/>
        <v>13.968816868263627</v>
      </c>
    </row>
    <row r="28" spans="7:28" x14ac:dyDescent="0.3">
      <c r="G28" s="64">
        <f>A$3</f>
        <v>0.08</v>
      </c>
      <c r="H28" s="64" t="s">
        <v>46</v>
      </c>
      <c r="I28" s="64">
        <f>(ATAN(I$2/($C$5/(I$4+1))))/(2*PI())*360</f>
        <v>1.1457628381751035</v>
      </c>
      <c r="J28" s="64">
        <f>(ATAN(J$2/($C$5/(J$4+1))))/(2*PI())*360</f>
        <v>12.578089497558658</v>
      </c>
      <c r="K28" s="64">
        <f>(ATAN(K$2/($C$5/(K$4+1))))/(2*PI())*360</f>
        <v>81.253837737444798</v>
      </c>
      <c r="L28" s="64"/>
      <c r="M28" s="64">
        <f>A$3</f>
        <v>0.08</v>
      </c>
      <c r="N28" s="64" t="s">
        <v>46</v>
      </c>
      <c r="O28" s="64">
        <f>(ATAN((O$8-$M28)/$C$5))/(2*PI())*360</f>
        <v>0</v>
      </c>
      <c r="P28" s="64">
        <f t="shared" si="30"/>
        <v>1.861457630466729</v>
      </c>
      <c r="Q28" s="64">
        <f t="shared" si="30"/>
        <v>13.495733280795813</v>
      </c>
      <c r="T28" s="77" t="s">
        <v>63</v>
      </c>
      <c r="U28" s="77" t="s">
        <v>64</v>
      </c>
      <c r="V28" s="77" t="s">
        <v>65</v>
      </c>
      <c r="W28" s="77"/>
      <c r="X28" s="77"/>
    </row>
    <row r="29" spans="7:28" x14ac:dyDescent="0.3">
      <c r="G29" s="64">
        <f>A$4</f>
        <v>0.34</v>
      </c>
      <c r="H29" s="64" t="s">
        <v>46</v>
      </c>
      <c r="I29" s="64" t="s">
        <v>46</v>
      </c>
      <c r="J29" s="64">
        <f>(ATAN(J$2/($C$5/(J$5+1))))/(2*PI())*360</f>
        <v>4.8584629190342881</v>
      </c>
      <c r="K29" s="64">
        <f>(ATAN(K$2/($C$5/(K$5+1))))/(2*PI())*360</f>
        <v>59.826479970355678</v>
      </c>
      <c r="L29" s="64"/>
      <c r="M29" s="64">
        <f>A$4</f>
        <v>0.34</v>
      </c>
      <c r="N29" s="64" t="s">
        <v>46</v>
      </c>
      <c r="O29" s="64" t="s">
        <v>46</v>
      </c>
      <c r="P29" s="64">
        <f>(ATAN((P$8-$M29)/$C$5))/(2*PI())*360</f>
        <v>0</v>
      </c>
      <c r="Q29" s="64">
        <f>(ATAN((Q$8-$M29)/$C$5))/(2*PI())*360</f>
        <v>11.722520970102263</v>
      </c>
      <c r="T29" s="77"/>
      <c r="U29" s="77"/>
      <c r="V29" t="s">
        <v>66</v>
      </c>
      <c r="W29" t="s">
        <v>67</v>
      </c>
      <c r="X29" t="s">
        <v>68</v>
      </c>
    </row>
    <row r="30" spans="7:28" x14ac:dyDescent="0.3">
      <c r="G30" s="64">
        <f>A$5</f>
        <v>2</v>
      </c>
      <c r="H30" s="64" t="s">
        <v>46</v>
      </c>
      <c r="I30" s="64" t="s">
        <v>46</v>
      </c>
      <c r="J30" s="64" t="s">
        <v>46</v>
      </c>
      <c r="K30" s="64">
        <f>(ATAN(K$2/($C$5/(K$6+1))))/(2*PI())*360</f>
        <v>26.565051177077986</v>
      </c>
      <c r="L30" s="64"/>
      <c r="M30" s="64">
        <f>A$5</f>
        <v>2</v>
      </c>
      <c r="N30" s="64" t="s">
        <v>46</v>
      </c>
      <c r="O30" s="64" t="s">
        <v>46</v>
      </c>
      <c r="P30" s="64" t="s">
        <v>46</v>
      </c>
      <c r="Q30" s="64">
        <f>(ATAN((Q$8-$M30)/$C$5))/(2*PI())*360</f>
        <v>0</v>
      </c>
      <c r="S30" t="s">
        <v>69</v>
      </c>
      <c r="T30">
        <v>2.4</v>
      </c>
      <c r="U30" t="s">
        <v>70</v>
      </c>
      <c r="V30">
        <f>(47.35+47.25+47.41+47.42+47.26+47.26+47.34+47.3+47.25+47.3)/10</f>
        <v>47.314</v>
      </c>
    </row>
    <row r="31" spans="7:28" x14ac:dyDescent="0.3">
      <c r="H31" s="64"/>
      <c r="I31" s="64"/>
      <c r="J31" s="64"/>
      <c r="K31" s="64"/>
      <c r="N31" s="64"/>
      <c r="O31" s="64"/>
      <c r="P31" s="64"/>
      <c r="Q31" s="64"/>
      <c r="S31" t="s">
        <v>71</v>
      </c>
      <c r="T31">
        <v>2.4</v>
      </c>
      <c r="U31" t="s">
        <v>70</v>
      </c>
      <c r="W31">
        <f>(43.64+43.42+43.6+43.49+43.44+43.4+43.54+43.42+43.5+43.57)/10</f>
        <v>43.502000000000002</v>
      </c>
    </row>
    <row r="32" spans="7:28" x14ac:dyDescent="0.3">
      <c r="G32" t="s">
        <v>51</v>
      </c>
      <c r="H32" s="64">
        <f>A$2</f>
        <v>0.01</v>
      </c>
      <c r="I32" s="64">
        <f>A$3</f>
        <v>0.08</v>
      </c>
      <c r="J32" s="64">
        <f>A$4</f>
        <v>0.34</v>
      </c>
      <c r="K32" s="64">
        <f>A$5</f>
        <v>2</v>
      </c>
      <c r="M32" t="s">
        <v>47</v>
      </c>
      <c r="N32" s="64">
        <f>A$2</f>
        <v>0.01</v>
      </c>
      <c r="O32" s="64">
        <f>A$3</f>
        <v>0.08</v>
      </c>
      <c r="P32" s="64">
        <f>A$4</f>
        <v>0.34</v>
      </c>
      <c r="Q32" s="64">
        <f>A$5</f>
        <v>2</v>
      </c>
      <c r="S32" t="s">
        <v>72</v>
      </c>
      <c r="T32">
        <v>2.4</v>
      </c>
      <c r="U32" t="s">
        <v>70</v>
      </c>
      <c r="X32">
        <f>(35.45+35.36+35.29+35.28+35.57+35.56+35.54+35.46+35.46+35.87)/10</f>
        <v>35.483999999999995</v>
      </c>
    </row>
    <row r="33" spans="7:24" x14ac:dyDescent="0.3">
      <c r="G33" s="64">
        <f>A$2</f>
        <v>0.01</v>
      </c>
      <c r="H33" s="64">
        <f>(ATAN(H$2/($C$6/(H$3+1))))/(2*PI())*360</f>
        <v>7.6394327413418686E-2</v>
      </c>
      <c r="I33" s="64">
        <f t="shared" ref="I33:K33" si="31">(ATAN(I$2/($C$6/(I$3+1))))/(2*PI())*360</f>
        <v>2.7480881800537502</v>
      </c>
      <c r="J33" s="64">
        <f t="shared" si="31"/>
        <v>38.426139975714165</v>
      </c>
      <c r="K33" s="64">
        <f t="shared" si="31"/>
        <v>87.863089146242743</v>
      </c>
      <c r="L33" s="64"/>
      <c r="M33" s="64">
        <f>A$2</f>
        <v>0.01</v>
      </c>
      <c r="N33" s="64">
        <f>(ATAN((N$8-$M33)/$C$6))/(2*PI())*360</f>
        <v>0</v>
      </c>
      <c r="O33" s="64">
        <f t="shared" ref="O33:Q34" si="32">(ATAN((O$8-$M33)/$C$6))/(2*PI())*360</f>
        <v>0.26737836343679555</v>
      </c>
      <c r="P33" s="64">
        <f t="shared" si="32"/>
        <v>1.2603038465035898</v>
      </c>
      <c r="Q33" s="64">
        <f t="shared" si="32"/>
        <v>7.557110109365313</v>
      </c>
      <c r="S33" t="s">
        <v>69</v>
      </c>
      <c r="T33">
        <v>2.4</v>
      </c>
      <c r="U33" t="s">
        <v>73</v>
      </c>
      <c r="V33">
        <f>(47.17+47.12+47.15+47.2+47.29+47.28+47.28+47.26+47.22+47.22)/10</f>
        <v>47.219000000000008</v>
      </c>
    </row>
    <row r="34" spans="7:24" x14ac:dyDescent="0.3">
      <c r="G34" s="64">
        <f>A$3</f>
        <v>0.08</v>
      </c>
      <c r="H34" s="64" t="s">
        <v>46</v>
      </c>
      <c r="I34" s="64">
        <f>(ATAN(I$2/($C$6/(I$4+1))))/(2*PI())*360</f>
        <v>0.61113180443651982</v>
      </c>
      <c r="J34" s="64">
        <f t="shared" ref="J34:K34" si="33">(ATAN(J$2/($C$6/(J$4+1))))/(2*PI())*360</f>
        <v>6.7862843159825896</v>
      </c>
      <c r="K34" s="64">
        <f t="shared" si="33"/>
        <v>73.909183651147828</v>
      </c>
      <c r="L34" s="64"/>
      <c r="M34" s="64">
        <f>A$3</f>
        <v>0.08</v>
      </c>
      <c r="N34" s="64" t="s">
        <v>46</v>
      </c>
      <c r="O34" s="64">
        <f>(ATAN((O$8-$M34)/$C$6))/(2*PI())*360</f>
        <v>0</v>
      </c>
      <c r="P34" s="64">
        <f t="shared" si="32"/>
        <v>0.99302740300447689</v>
      </c>
      <c r="Q34" s="64">
        <f t="shared" si="32"/>
        <v>7.2941963085408554</v>
      </c>
      <c r="S34" t="s">
        <v>71</v>
      </c>
      <c r="T34">
        <v>2.4</v>
      </c>
      <c r="U34" t="s">
        <v>73</v>
      </c>
      <c r="W34">
        <f>(41.14+41.17+41.27+41.22+41.3+41.32+41.29+41.37+41.18+41.27)/10</f>
        <v>41.253</v>
      </c>
    </row>
    <row r="35" spans="7:24" x14ac:dyDescent="0.3">
      <c r="G35" s="64">
        <f>A$4</f>
        <v>0.34</v>
      </c>
      <c r="H35" s="64" t="s">
        <v>46</v>
      </c>
      <c r="I35" s="64" t="s">
        <v>46</v>
      </c>
      <c r="J35" s="64">
        <f>(ATAN(J$2/($C$6/(J$5+1))))/(2*PI())*360</f>
        <v>2.5956315409256403</v>
      </c>
      <c r="K35" s="64">
        <f>(ATAN(K$2/($C$6/(K$5+1))))/(2*PI())*360</f>
        <v>42.53119639367263</v>
      </c>
      <c r="L35" s="64"/>
      <c r="M35" s="64">
        <f>A$4</f>
        <v>0.34</v>
      </c>
      <c r="N35" s="64" t="s">
        <v>46</v>
      </c>
      <c r="O35" s="64" t="s">
        <v>46</v>
      </c>
      <c r="P35" s="64">
        <f>(ATAN((P$8-$M35)/$C$6))/(2*PI())*360</f>
        <v>0</v>
      </c>
      <c r="Q35" s="64">
        <f>(ATAN((Q$8-$M35)/$C$6))/(2*PI())*360</f>
        <v>6.3150362757657792</v>
      </c>
      <c r="S35" t="s">
        <v>72</v>
      </c>
      <c r="T35">
        <v>2.4</v>
      </c>
      <c r="U35" t="s">
        <v>73</v>
      </c>
      <c r="X35">
        <f>(36.11+36.34+36.02+36.21+36.35+36.18+36.09+36.41+36.17+36.44)/10</f>
        <v>36.232000000000006</v>
      </c>
    </row>
    <row r="36" spans="7:24" x14ac:dyDescent="0.3">
      <c r="G36" s="64">
        <f>A$5</f>
        <v>2</v>
      </c>
      <c r="H36" s="64" t="s">
        <v>46</v>
      </c>
      <c r="I36" s="64" t="s">
        <v>46</v>
      </c>
      <c r="J36" s="64" t="s">
        <v>46</v>
      </c>
      <c r="K36" s="64">
        <f>(ATAN(K$2/($C$6/(K$6+1))))/(2*PI())*360</f>
        <v>14.931417178137552</v>
      </c>
      <c r="L36" s="64"/>
      <c r="M36" s="64">
        <f>A$5</f>
        <v>2</v>
      </c>
      <c r="N36" s="64" t="s">
        <v>46</v>
      </c>
      <c r="O36" s="64" t="s">
        <v>46</v>
      </c>
      <c r="P36" s="64" t="s">
        <v>46</v>
      </c>
      <c r="Q36" s="64">
        <f>(ATAN((Q$8-$M36)/$C$6))/(2*PI())*360</f>
        <v>0</v>
      </c>
    </row>
    <row r="37" spans="7:24" x14ac:dyDescent="0.3">
      <c r="H37" s="64"/>
      <c r="I37" s="64"/>
      <c r="J37" s="64"/>
      <c r="K37" s="64"/>
      <c r="N37" s="64"/>
      <c r="O37" s="64"/>
      <c r="P37" s="64"/>
      <c r="Q37" s="64"/>
      <c r="S37" t="s">
        <v>69</v>
      </c>
      <c r="T37">
        <v>0.8</v>
      </c>
      <c r="U37" t="s">
        <v>70</v>
      </c>
      <c r="V37">
        <f>(53.87+53.87+53.9+53.78+53.88+54+53.91+53.67+53.84+53.86)/10</f>
        <v>53.858000000000004</v>
      </c>
    </row>
    <row r="38" spans="7:24" x14ac:dyDescent="0.3">
      <c r="G38" t="s">
        <v>52</v>
      </c>
      <c r="H38" s="64">
        <f>A$2</f>
        <v>0.01</v>
      </c>
      <c r="I38" s="64">
        <f>A$3</f>
        <v>0.08</v>
      </c>
      <c r="J38" s="64">
        <f>A$4</f>
        <v>0.34</v>
      </c>
      <c r="K38" s="64">
        <f>A$5</f>
        <v>2</v>
      </c>
      <c r="M38" t="s">
        <v>52</v>
      </c>
      <c r="N38" s="64">
        <f>A$2</f>
        <v>0.01</v>
      </c>
      <c r="O38" s="64">
        <f>A$3</f>
        <v>0.08</v>
      </c>
      <c r="P38" s="64">
        <f>A$4</f>
        <v>0.34</v>
      </c>
      <c r="Q38" s="64">
        <f>A$5</f>
        <v>2</v>
      </c>
      <c r="S38" t="s">
        <v>71</v>
      </c>
      <c r="T38">
        <v>0.8</v>
      </c>
      <c r="U38" t="s">
        <v>70</v>
      </c>
      <c r="W38">
        <f>(47.32+47.22+47.12+47.13+47.16+47.11+47.23+47.21+47.14+47.24)/10</f>
        <v>47.188000000000002</v>
      </c>
    </row>
    <row r="39" spans="7:24" x14ac:dyDescent="0.3">
      <c r="G39" s="64">
        <f>A$2</f>
        <v>0.01</v>
      </c>
      <c r="H39" s="64">
        <f>(ATAN(H$2/($C$7/(H$3+1))))/(2*PI())*360</f>
        <v>3.8197180683213969E-2</v>
      </c>
      <c r="I39" s="64">
        <f t="shared" ref="I39:K39" si="34">(ATAN(I$2/($C$7/(I$3+1))))/(2*PI())*360</f>
        <v>1.3748347805694054</v>
      </c>
      <c r="J39" s="64">
        <f t="shared" si="34"/>
        <v>21.636577433858612</v>
      </c>
      <c r="K39" s="64">
        <f t="shared" si="34"/>
        <v>85.732106699709192</v>
      </c>
      <c r="L39" s="64"/>
      <c r="M39" s="64">
        <f>A$2</f>
        <v>0.01</v>
      </c>
      <c r="N39" s="64">
        <f>(ATAN((N$8-$M39)/$C$7))/(2*PI())*360</f>
        <v>0</v>
      </c>
      <c r="O39" s="64">
        <f t="shared" ref="O39:Q40" si="35">(ATAN((O$8-$M39)/$C$7))/(2*PI())*360</f>
        <v>0.13368990957511584</v>
      </c>
      <c r="P39" s="64">
        <f t="shared" si="35"/>
        <v>0.630228156261744</v>
      </c>
      <c r="Q39" s="64">
        <f t="shared" si="35"/>
        <v>3.7950603281918807</v>
      </c>
      <c r="S39" t="s">
        <v>72</v>
      </c>
      <c r="T39">
        <v>0.8</v>
      </c>
      <c r="U39" t="s">
        <v>70</v>
      </c>
      <c r="X39">
        <f>(40.54+40.44+40.5+40.58+40.48+40.67+40.53+40.64+40.6+40.63)/10</f>
        <v>40.561</v>
      </c>
    </row>
    <row r="40" spans="7:24" x14ac:dyDescent="0.3">
      <c r="G40" s="64">
        <f>A$3</f>
        <v>0.08</v>
      </c>
      <c r="H40" s="64" t="s">
        <v>46</v>
      </c>
      <c r="I40" s="64">
        <f>(ATAN(I$2/($C$7/(I$4+1))))/(2*PI())*360</f>
        <v>0.30557459345856619</v>
      </c>
      <c r="J40" s="64">
        <f t="shared" ref="J40:K40" si="36">(ATAN(J$2/($C$7/(J$4+1))))/(2*PI())*360</f>
        <v>3.4050843842066811</v>
      </c>
      <c r="K40" s="64">
        <f t="shared" si="36"/>
        <v>60.018360631150664</v>
      </c>
      <c r="L40" s="64"/>
      <c r="M40" s="64">
        <f>A$3</f>
        <v>0.08</v>
      </c>
      <c r="N40" s="64" t="s">
        <v>46</v>
      </c>
      <c r="O40" s="64">
        <f>(ATAN((O$8-$M40)/$C$7))/(2*PI())*360</f>
        <v>0</v>
      </c>
      <c r="P40" s="64">
        <f t="shared" si="35"/>
        <v>0.49655099053017465</v>
      </c>
      <c r="Q40" s="64">
        <f t="shared" si="35"/>
        <v>3.6619355755198026</v>
      </c>
      <c r="S40" t="s">
        <v>69</v>
      </c>
      <c r="T40">
        <v>0.8</v>
      </c>
      <c r="U40" t="s">
        <v>73</v>
      </c>
      <c r="V40">
        <f>(50.14+50.31+50.33+50.4+50.37+50.37+50.37+50.4+50.34+50.37)/10</f>
        <v>50.339999999999996</v>
      </c>
    </row>
    <row r="41" spans="7:24" x14ac:dyDescent="0.3">
      <c r="G41" s="64">
        <f>A$4</f>
        <v>0.34</v>
      </c>
      <c r="H41" s="64" t="s">
        <v>46</v>
      </c>
      <c r="I41" s="64" t="s">
        <v>46</v>
      </c>
      <c r="J41" s="64">
        <f>(ATAN(J$2/($C$7/(J$5+1))))/(2*PI())*360</f>
        <v>1.2984819890253725</v>
      </c>
      <c r="K41" s="64">
        <f>(ATAN(K$2/($C$7/(K$5+1))))/(2*PI())*360</f>
        <v>24.639345848796061</v>
      </c>
      <c r="L41" s="64"/>
      <c r="M41" s="64">
        <f>A$4</f>
        <v>0.34</v>
      </c>
      <c r="N41" s="64" t="s">
        <v>46</v>
      </c>
      <c r="O41" s="64" t="s">
        <v>46</v>
      </c>
      <c r="P41" s="64">
        <f>(ATAN((P$8-$M41)/$C$7))/(2*PI())*360</f>
        <v>0</v>
      </c>
      <c r="Q41" s="64">
        <f>(ATAN((Q$8-$M41)/$C$7))/(2*PI())*360</f>
        <v>3.1671367449997705</v>
      </c>
      <c r="S41" t="s">
        <v>71</v>
      </c>
      <c r="T41">
        <v>0.8</v>
      </c>
      <c r="U41" t="s">
        <v>73</v>
      </c>
      <c r="W41">
        <f>(46.03+46.05+46.06+46.16+46.12+46.08+46.13+46.18+46.2+46.08)/10</f>
        <v>46.108999999999995</v>
      </c>
    </row>
    <row r="42" spans="7:24" x14ac:dyDescent="0.3">
      <c r="G42" s="64">
        <f>A$5</f>
        <v>2</v>
      </c>
      <c r="H42" s="64" t="s">
        <v>46</v>
      </c>
      <c r="I42" s="64" t="s">
        <v>46</v>
      </c>
      <c r="J42" s="64" t="s">
        <v>46</v>
      </c>
      <c r="K42" s="64">
        <f>(ATAN(K$2/($C$7/(K$6+1))))/(2*PI())*360</f>
        <v>7.594643368591445</v>
      </c>
      <c r="L42" s="64"/>
      <c r="M42" s="64">
        <f>A$5</f>
        <v>2</v>
      </c>
      <c r="N42" s="64" t="s">
        <v>46</v>
      </c>
      <c r="O42" s="64" t="s">
        <v>46</v>
      </c>
      <c r="P42" s="64" t="s">
        <v>46</v>
      </c>
      <c r="Q42" s="64">
        <f>(ATAN((Q$8-$M42)/$C$7))/(2*PI())*360</f>
        <v>0</v>
      </c>
      <c r="S42" t="s">
        <v>72</v>
      </c>
      <c r="T42">
        <v>0.8</v>
      </c>
      <c r="U42" t="s">
        <v>73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7" workbookViewId="0">
      <selection activeCell="L68" sqref="L68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7" t="s">
        <v>4</v>
      </c>
      <c r="B1" s="50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24" ht="17.399999999999999" customHeight="1" thickBot="1" x14ac:dyDescent="0.35">
      <c r="A2" s="88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1">
        <f>Punkter!$C$2</f>
        <v>1</v>
      </c>
      <c r="B3" s="82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56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399999999999999" customHeight="1" x14ac:dyDescent="0.3">
      <c r="A4" s="83"/>
      <c r="B4" s="84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5">
        <v>36.85</v>
      </c>
      <c r="I4" s="1">
        <v>63.84</v>
      </c>
      <c r="J4" s="12">
        <v>37.520000000000003</v>
      </c>
      <c r="K4" s="9">
        <v>62.81</v>
      </c>
      <c r="L4" s="9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399999999999999" customHeight="1" x14ac:dyDescent="0.3">
      <c r="A5" s="83"/>
      <c r="B5" s="84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5">
        <v>35.82</v>
      </c>
      <c r="I5" s="1">
        <v>63.62</v>
      </c>
      <c r="J5" s="12">
        <v>37.47</v>
      </c>
      <c r="K5" s="9">
        <v>62.77</v>
      </c>
      <c r="L5" s="9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399999999999999" customHeight="1" x14ac:dyDescent="0.3">
      <c r="A6" s="83"/>
      <c r="B6" s="84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7">
        <v>36.17</v>
      </c>
      <c r="I6" s="1">
        <v>63.8</v>
      </c>
      <c r="J6" s="12">
        <v>37.590000000000003</v>
      </c>
      <c r="K6" s="9">
        <v>62.68</v>
      </c>
      <c r="L6" s="9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399999999999999" customHeight="1" x14ac:dyDescent="0.3">
      <c r="A7" s="83"/>
      <c r="B7" s="84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5">
        <v>35.72</v>
      </c>
      <c r="I7" s="1">
        <v>64.84</v>
      </c>
      <c r="J7" s="12">
        <v>37.76</v>
      </c>
      <c r="K7" s="9">
        <v>63.27</v>
      </c>
      <c r="L7" s="9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399999999999999" customHeight="1" x14ac:dyDescent="0.3">
      <c r="A8" s="83"/>
      <c r="B8" s="84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5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399999999999999" customHeight="1" x14ac:dyDescent="0.3">
      <c r="A9" s="83"/>
      <c r="B9" s="84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5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399999999999999" customHeight="1" x14ac:dyDescent="0.3">
      <c r="A10" s="83"/>
      <c r="B10" s="84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5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399999999999999" customHeight="1" x14ac:dyDescent="0.3">
      <c r="A11" s="83"/>
      <c r="B11" s="84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5">
        <v>35.69</v>
      </c>
      <c r="I11" s="1">
        <v>64.23</v>
      </c>
      <c r="J11" s="12">
        <v>37.57</v>
      </c>
      <c r="K11" s="9">
        <v>63.14</v>
      </c>
      <c r="L11" s="9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399999999999999" customHeight="1" thickBot="1" x14ac:dyDescent="0.35">
      <c r="A12" s="83"/>
      <c r="B12" s="84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54">
        <v>35.729999999999997</v>
      </c>
      <c r="I12" s="7">
        <v>63.63</v>
      </c>
      <c r="J12" s="13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95" customHeight="1" x14ac:dyDescent="0.3">
      <c r="A13" s="81">
        <f>Punkter!$C$3</f>
        <v>2</v>
      </c>
      <c r="B13" s="82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5">
        <v>41.03</v>
      </c>
      <c r="I13" s="1">
        <v>53.07</v>
      </c>
      <c r="J13" s="12">
        <v>51.58</v>
      </c>
      <c r="K13" s="9">
        <v>56.98</v>
      </c>
      <c r="L13" s="9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95" customHeight="1" x14ac:dyDescent="0.3">
      <c r="A14" s="83"/>
      <c r="B14" s="84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5">
        <v>41.17</v>
      </c>
      <c r="I14" s="1">
        <v>53.32</v>
      </c>
      <c r="J14" s="12">
        <v>51.52</v>
      </c>
      <c r="K14" s="9">
        <v>56.67</v>
      </c>
      <c r="L14" s="9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95" customHeight="1" x14ac:dyDescent="0.3">
      <c r="A15" s="83"/>
      <c r="B15" s="84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5">
        <v>41.04</v>
      </c>
      <c r="I15" s="1">
        <v>53.33</v>
      </c>
      <c r="J15" s="12">
        <v>51.61</v>
      </c>
      <c r="K15" s="9">
        <v>56.69</v>
      </c>
      <c r="L15" s="9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95" customHeight="1" x14ac:dyDescent="0.3">
      <c r="A16" s="83"/>
      <c r="B16" s="84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5">
        <v>41.53</v>
      </c>
      <c r="I16" s="1">
        <v>53.53</v>
      </c>
      <c r="J16" s="12">
        <v>51.92</v>
      </c>
      <c r="K16" s="9">
        <v>56.12</v>
      </c>
      <c r="L16" s="9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95" customHeight="1" x14ac:dyDescent="0.3">
      <c r="A17" s="83"/>
      <c r="B17" s="84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5">
        <v>41.35</v>
      </c>
      <c r="I17" s="1">
        <v>53.51</v>
      </c>
      <c r="J17" s="12">
        <v>51.8</v>
      </c>
      <c r="K17" s="9">
        <v>56.94</v>
      </c>
      <c r="L17" s="9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95" customHeight="1" x14ac:dyDescent="0.3">
      <c r="A18" s="83"/>
      <c r="B18" s="84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5">
        <v>41.37</v>
      </c>
      <c r="I18" s="1">
        <v>53.59</v>
      </c>
      <c r="J18" s="12">
        <v>51.95</v>
      </c>
      <c r="K18" s="9">
        <v>56.51</v>
      </c>
      <c r="L18" s="9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95" customHeight="1" x14ac:dyDescent="0.3">
      <c r="A19" s="83"/>
      <c r="B19" s="84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5">
        <v>41.32</v>
      </c>
      <c r="I19" s="1">
        <v>53.35</v>
      </c>
      <c r="J19" s="12">
        <v>51.74</v>
      </c>
      <c r="K19" s="9">
        <v>56.93</v>
      </c>
      <c r="L19" s="9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95" customHeight="1" x14ac:dyDescent="0.3">
      <c r="A20" s="83"/>
      <c r="B20" s="84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5">
        <v>41.61</v>
      </c>
      <c r="I20" s="1">
        <v>53.4</v>
      </c>
      <c r="J20" s="12">
        <v>51.62</v>
      </c>
      <c r="K20" s="9">
        <v>57.09</v>
      </c>
      <c r="L20" s="9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95" customHeight="1" x14ac:dyDescent="0.3">
      <c r="A21" s="83"/>
      <c r="B21" s="84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5">
        <v>41.18</v>
      </c>
      <c r="I21" s="1">
        <v>53.41</v>
      </c>
      <c r="J21" s="12">
        <v>51.85</v>
      </c>
      <c r="K21" s="9">
        <v>57.2</v>
      </c>
      <c r="L21" s="9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95" customHeight="1" thickBot="1" x14ac:dyDescent="0.35">
      <c r="A22" s="83"/>
      <c r="B22" s="84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5">
        <v>41.21</v>
      </c>
      <c r="I22" s="1">
        <v>53.35</v>
      </c>
      <c r="J22" s="12">
        <v>51.63</v>
      </c>
      <c r="K22" s="9">
        <v>56.84</v>
      </c>
      <c r="L22" s="9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95" customHeight="1" x14ac:dyDescent="0.3">
      <c r="A23" s="81">
        <v>4</v>
      </c>
      <c r="B23" s="82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56">
        <v>50.36</v>
      </c>
      <c r="I23" s="49">
        <v>65.28</v>
      </c>
      <c r="J23" s="11">
        <v>44.5</v>
      </c>
      <c r="K23" s="50">
        <v>51.22</v>
      </c>
      <c r="L23" s="50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95" customHeight="1" x14ac:dyDescent="0.3">
      <c r="A24" s="83"/>
      <c r="B24" s="84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5">
        <v>49.76</v>
      </c>
      <c r="I24" s="1">
        <v>65.11</v>
      </c>
      <c r="J24" s="12">
        <v>44.69</v>
      </c>
      <c r="K24" s="9">
        <v>50.29</v>
      </c>
      <c r="L24" s="9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95" customHeight="1" x14ac:dyDescent="0.3">
      <c r="A25" s="83"/>
      <c r="B25" s="84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5">
        <v>49.66</v>
      </c>
      <c r="I25" s="1">
        <v>64.180000000000007</v>
      </c>
      <c r="J25" s="12">
        <v>44.51</v>
      </c>
      <c r="K25" s="9">
        <v>50.25</v>
      </c>
      <c r="L25" s="9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95" customHeight="1" x14ac:dyDescent="0.3">
      <c r="A26" s="83"/>
      <c r="B26" s="84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5">
        <v>50.04</v>
      </c>
      <c r="I26" s="1">
        <v>64.36</v>
      </c>
      <c r="J26" s="12">
        <v>44.52</v>
      </c>
      <c r="K26" s="9">
        <v>50.28</v>
      </c>
      <c r="L26" s="9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95" customHeight="1" x14ac:dyDescent="0.3">
      <c r="A27" s="83"/>
      <c r="B27" s="84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5">
        <v>49.88</v>
      </c>
      <c r="I27" s="1">
        <v>64.349999999999994</v>
      </c>
      <c r="J27" s="12">
        <v>44.69</v>
      </c>
      <c r="K27" s="9">
        <v>50.41</v>
      </c>
      <c r="L27" s="9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95" customHeight="1" x14ac:dyDescent="0.3">
      <c r="A28" s="83"/>
      <c r="B28" s="84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5">
        <v>49.85</v>
      </c>
      <c r="I28" s="1">
        <v>64.819999999999993</v>
      </c>
      <c r="J28" s="12">
        <v>44.61</v>
      </c>
      <c r="K28" s="9">
        <v>50.42</v>
      </c>
      <c r="L28" s="9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95" customHeight="1" x14ac:dyDescent="0.3">
      <c r="A29" s="83"/>
      <c r="B29" s="84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5">
        <v>49.88</v>
      </c>
      <c r="I29" s="1">
        <v>64.55</v>
      </c>
      <c r="J29" s="12">
        <v>44.5</v>
      </c>
      <c r="K29" s="9">
        <v>50.46</v>
      </c>
      <c r="L29" s="9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95" customHeight="1" x14ac:dyDescent="0.3">
      <c r="A30" s="83"/>
      <c r="B30" s="84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5">
        <v>50.22</v>
      </c>
      <c r="I30" s="1">
        <v>64.459999999999994</v>
      </c>
      <c r="J30" s="12">
        <v>44.73</v>
      </c>
      <c r="K30" s="9">
        <v>51.12</v>
      </c>
      <c r="L30" s="9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95" customHeight="1" x14ac:dyDescent="0.3">
      <c r="A31" s="83"/>
      <c r="B31" s="84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5">
        <v>49.47</v>
      </c>
      <c r="I31" s="1">
        <v>63.96</v>
      </c>
      <c r="J31" s="12">
        <v>44.44</v>
      </c>
      <c r="K31" s="9">
        <v>50.31</v>
      </c>
      <c r="L31" s="9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95" customHeight="1" thickBot="1" x14ac:dyDescent="0.35">
      <c r="A32" s="83"/>
      <c r="B32" s="84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54">
        <v>49.57</v>
      </c>
      <c r="I32" s="7">
        <v>62.78</v>
      </c>
      <c r="J32" s="13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95" customHeight="1" x14ac:dyDescent="0.3">
      <c r="A33" s="81">
        <v>8</v>
      </c>
      <c r="B33" s="82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5">
        <v>61.27</v>
      </c>
      <c r="I33" s="1">
        <v>52.05</v>
      </c>
      <c r="J33" s="12">
        <v>53.7</v>
      </c>
      <c r="K33" s="9">
        <v>53.03</v>
      </c>
      <c r="L33" s="9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95" customHeight="1" x14ac:dyDescent="0.3">
      <c r="A34" s="83"/>
      <c r="B34" s="84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5">
        <v>61.2</v>
      </c>
      <c r="I34" s="1">
        <v>51.96</v>
      </c>
      <c r="J34" s="12">
        <v>53.78</v>
      </c>
      <c r="K34" s="9">
        <v>52.76</v>
      </c>
      <c r="L34" s="9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95" customHeight="1" x14ac:dyDescent="0.3">
      <c r="A35" s="83"/>
      <c r="B35" s="84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5">
        <v>61.52</v>
      </c>
      <c r="I35" s="1">
        <v>51.94</v>
      </c>
      <c r="J35" s="12">
        <v>53.95</v>
      </c>
      <c r="K35" s="9">
        <v>52.89</v>
      </c>
      <c r="L35" s="9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95" customHeight="1" x14ac:dyDescent="0.3">
      <c r="A36" s="83"/>
      <c r="B36" s="84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5">
        <v>61.61</v>
      </c>
      <c r="I36" s="1">
        <v>52.14</v>
      </c>
      <c r="J36" s="12">
        <v>54</v>
      </c>
      <c r="K36" s="9">
        <v>52.86</v>
      </c>
      <c r="L36" s="9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95" customHeight="1" x14ac:dyDescent="0.3">
      <c r="A37" s="83"/>
      <c r="B37" s="84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5">
        <v>61.78</v>
      </c>
      <c r="I37" s="1">
        <v>52.08</v>
      </c>
      <c r="J37" s="12">
        <v>53.99</v>
      </c>
      <c r="K37" s="9">
        <v>53.38</v>
      </c>
      <c r="L37" s="9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95" customHeight="1" x14ac:dyDescent="0.3">
      <c r="A38" s="83"/>
      <c r="B38" s="84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5">
        <v>61.62</v>
      </c>
      <c r="I38" s="1">
        <v>52.11</v>
      </c>
      <c r="J38" s="12">
        <v>53.8</v>
      </c>
      <c r="K38" s="9">
        <v>52.79</v>
      </c>
      <c r="L38" s="9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95" customHeight="1" x14ac:dyDescent="0.3">
      <c r="A39" s="83"/>
      <c r="B39" s="84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5">
        <v>61.52</v>
      </c>
      <c r="I39" s="1">
        <v>52.09</v>
      </c>
      <c r="J39" s="12">
        <v>53.98</v>
      </c>
      <c r="K39" s="9">
        <v>52.84</v>
      </c>
      <c r="L39" s="9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95" customHeight="1" x14ac:dyDescent="0.3">
      <c r="A40" s="83"/>
      <c r="B40" s="84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5">
        <v>61.39</v>
      </c>
      <c r="I40" s="1">
        <v>52.1</v>
      </c>
      <c r="J40" s="12">
        <v>53.88</v>
      </c>
      <c r="K40" s="9">
        <v>52.98</v>
      </c>
      <c r="L40" s="9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95" customHeight="1" x14ac:dyDescent="0.3">
      <c r="A41" s="83"/>
      <c r="B41" s="84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5">
        <v>61.49</v>
      </c>
      <c r="I41" s="1">
        <v>52</v>
      </c>
      <c r="J41" s="12">
        <v>54.03</v>
      </c>
      <c r="K41" s="9">
        <v>53.09</v>
      </c>
      <c r="L41" s="9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95" customHeight="1" thickBot="1" x14ac:dyDescent="0.35">
      <c r="A42" s="83"/>
      <c r="B42" s="84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5">
        <v>61.67</v>
      </c>
      <c r="I42" s="1">
        <v>52.12</v>
      </c>
      <c r="J42" s="12">
        <v>53.85</v>
      </c>
      <c r="K42" s="9">
        <v>52.84</v>
      </c>
      <c r="L42" s="9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95" customHeight="1" x14ac:dyDescent="0.3">
      <c r="A43" s="81">
        <v>15</v>
      </c>
      <c r="B43" s="82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95" customHeight="1" x14ac:dyDescent="0.3">
      <c r="A44" s="83"/>
      <c r="B44" s="84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95" customHeight="1" x14ac:dyDescent="0.3">
      <c r="A45" s="83"/>
      <c r="B45" s="84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95" customHeight="1" x14ac:dyDescent="0.3">
      <c r="A46" s="83"/>
      <c r="B46" s="84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95" customHeight="1" x14ac:dyDescent="0.3">
      <c r="A47" s="83"/>
      <c r="B47" s="84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95" customHeight="1" x14ac:dyDescent="0.3">
      <c r="A48" s="83"/>
      <c r="B48" s="84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95" customHeight="1" x14ac:dyDescent="0.3">
      <c r="A49" s="83"/>
      <c r="B49" s="84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95" customHeight="1" x14ac:dyDescent="0.3">
      <c r="A50" s="83"/>
      <c r="B50" s="84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95" customHeight="1" x14ac:dyDescent="0.3">
      <c r="A51" s="83"/>
      <c r="B51" s="84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95" customHeight="1" thickBot="1" x14ac:dyDescent="0.35">
      <c r="A52" s="83"/>
      <c r="B52" s="84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95" customHeight="1" x14ac:dyDescent="0.3">
      <c r="A53" s="81">
        <f>Punkter!$C$7</f>
        <v>30</v>
      </c>
      <c r="B53" s="82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95" customHeight="1" x14ac:dyDescent="0.3">
      <c r="A54" s="83"/>
      <c r="B54" s="84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95" customHeight="1" x14ac:dyDescent="0.3">
      <c r="A55" s="83"/>
      <c r="B55" s="84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95" customHeight="1" x14ac:dyDescent="0.3">
      <c r="A56" s="83"/>
      <c r="B56" s="84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95" customHeight="1" x14ac:dyDescent="0.3">
      <c r="A57" s="83"/>
      <c r="B57" s="84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95" customHeight="1" x14ac:dyDescent="0.3">
      <c r="A58" s="83"/>
      <c r="B58" s="84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95" customHeight="1" x14ac:dyDescent="0.3">
      <c r="A59" s="83"/>
      <c r="B59" s="84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95" customHeight="1" x14ac:dyDescent="0.3">
      <c r="A60" s="83"/>
      <c r="B60" s="84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95" customHeight="1" x14ac:dyDescent="0.3">
      <c r="A61" s="83"/>
      <c r="B61" s="84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95" customHeight="1" thickBot="1" x14ac:dyDescent="0.35">
      <c r="A62" s="85"/>
      <c r="B62" s="86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3">
      <c r="C65" s="78" t="s">
        <v>6</v>
      </c>
      <c r="D65" s="78"/>
      <c r="E65" s="78"/>
      <c r="F65" s="78"/>
      <c r="G65" s="78"/>
    </row>
    <row r="66" spans="3:10" x14ac:dyDescent="0.3">
      <c r="C66" s="78" t="s">
        <v>7</v>
      </c>
      <c r="D66" s="78"/>
      <c r="E66" s="78" t="s">
        <v>23</v>
      </c>
      <c r="F66" s="78"/>
      <c r="G66" s="78"/>
      <c r="I66" s="2" t="s">
        <v>27</v>
      </c>
      <c r="J66" s="2">
        <v>100</v>
      </c>
    </row>
    <row r="67" spans="3:10" x14ac:dyDescent="0.3">
      <c r="C67" s="78" t="s">
        <v>8</v>
      </c>
      <c r="D67" s="78"/>
      <c r="E67" s="78" t="s">
        <v>23</v>
      </c>
      <c r="F67" s="78"/>
      <c r="G67" s="78"/>
      <c r="I67" s="2" t="s">
        <v>28</v>
      </c>
      <c r="J67" s="2">
        <v>100</v>
      </c>
    </row>
    <row r="68" spans="3:10" x14ac:dyDescent="0.3">
      <c r="C68" s="78" t="s">
        <v>9</v>
      </c>
      <c r="D68" s="78"/>
      <c r="E68" s="78" t="s">
        <v>34</v>
      </c>
      <c r="F68" s="78"/>
      <c r="G68" s="78"/>
      <c r="I68" s="2" t="s">
        <v>29</v>
      </c>
      <c r="J68" s="2">
        <v>2.5798999999999999</v>
      </c>
    </row>
    <row r="69" spans="3:10" x14ac:dyDescent="0.3">
      <c r="C69" s="78" t="s">
        <v>10</v>
      </c>
      <c r="D69" s="78"/>
      <c r="E69" s="78" t="s">
        <v>25</v>
      </c>
      <c r="F69" s="78"/>
      <c r="G69" s="78"/>
      <c r="I69" s="2" t="s">
        <v>30</v>
      </c>
      <c r="J69" s="2" t="s">
        <v>35</v>
      </c>
    </row>
    <row r="70" spans="3:10" x14ac:dyDescent="0.3">
      <c r="C70" s="78" t="s">
        <v>11</v>
      </c>
      <c r="D70" s="78"/>
      <c r="E70" s="79">
        <v>42661</v>
      </c>
      <c r="F70" s="78"/>
      <c r="G70" s="78"/>
      <c r="I70" s="2" t="s">
        <v>31</v>
      </c>
      <c r="J70" s="2" t="s">
        <v>32</v>
      </c>
    </row>
    <row r="71" spans="3:10" x14ac:dyDescent="0.3">
      <c r="C71" s="78" t="s">
        <v>12</v>
      </c>
      <c r="D71" s="78"/>
      <c r="E71" s="78">
        <v>18</v>
      </c>
      <c r="F71" s="78"/>
      <c r="G71" s="78"/>
    </row>
    <row r="72" spans="3:10" x14ac:dyDescent="0.3">
      <c r="C72" s="78" t="s">
        <v>13</v>
      </c>
      <c r="D72" s="78"/>
      <c r="E72" s="78"/>
      <c r="F72" s="78"/>
      <c r="G72" s="78"/>
      <c r="I72" s="2" t="s">
        <v>2</v>
      </c>
      <c r="J72" s="2">
        <v>0</v>
      </c>
    </row>
    <row r="73" spans="3:10" x14ac:dyDescent="0.3">
      <c r="C73" s="78" t="s">
        <v>14</v>
      </c>
      <c r="D73" s="78"/>
      <c r="E73" s="78" t="s">
        <v>26</v>
      </c>
      <c r="F73" s="78"/>
      <c r="G73" s="78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87" t="s">
        <v>4</v>
      </c>
      <c r="B1" s="3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24" ht="17.399999999999999" customHeight="1" thickBot="1" x14ac:dyDescent="0.35">
      <c r="A2" s="88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81">
        <f>Punkter!$C$2</f>
        <v>1</v>
      </c>
      <c r="B3" s="82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6">
        <v>36.25</v>
      </c>
      <c r="I3" s="8">
        <v>51.95</v>
      </c>
      <c r="J3" s="11">
        <v>37.75</v>
      </c>
      <c r="K3" s="31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399999999999999" customHeight="1" x14ac:dyDescent="0.3">
      <c r="A4" s="83"/>
      <c r="B4" s="84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5">
        <v>36.22</v>
      </c>
      <c r="I4" s="1">
        <v>51.89</v>
      </c>
      <c r="J4" s="12">
        <v>37.68</v>
      </c>
      <c r="K4" s="9">
        <v>56.29</v>
      </c>
      <c r="L4" s="9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399999999999999" customHeight="1" x14ac:dyDescent="0.3">
      <c r="A5" s="83"/>
      <c r="B5" s="84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5">
        <v>36.200000000000003</v>
      </c>
      <c r="I5" s="1">
        <v>51.65</v>
      </c>
      <c r="J5" s="12">
        <v>37.51</v>
      </c>
      <c r="K5" s="9">
        <v>55.79</v>
      </c>
      <c r="L5" s="9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399999999999999" customHeight="1" x14ac:dyDescent="0.3">
      <c r="A6" s="83"/>
      <c r="B6" s="84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7">
        <v>36.25</v>
      </c>
      <c r="I6" s="1">
        <v>51.62</v>
      </c>
      <c r="J6" s="12">
        <v>37.6</v>
      </c>
      <c r="K6" s="9">
        <v>55.6</v>
      </c>
      <c r="L6" s="9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399999999999999" customHeight="1" x14ac:dyDescent="0.3">
      <c r="A7" s="83"/>
      <c r="B7" s="84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5">
        <v>35.81</v>
      </c>
      <c r="I7" s="1">
        <v>51.8</v>
      </c>
      <c r="J7" s="12">
        <v>37.54</v>
      </c>
      <c r="K7" s="9">
        <v>55.77</v>
      </c>
      <c r="L7" s="9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399999999999999" customHeight="1" x14ac:dyDescent="0.3">
      <c r="A8" s="83"/>
      <c r="B8" s="84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5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399999999999999" customHeight="1" x14ac:dyDescent="0.3">
      <c r="A9" s="83"/>
      <c r="B9" s="84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5">
        <v>35.93</v>
      </c>
      <c r="I9" s="1">
        <v>51.85</v>
      </c>
      <c r="J9" s="12">
        <v>37.64</v>
      </c>
      <c r="K9" s="9">
        <v>55.74</v>
      </c>
      <c r="L9" s="9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399999999999999" customHeight="1" x14ac:dyDescent="0.3">
      <c r="A10" s="83"/>
      <c r="B10" s="84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5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399999999999999" customHeight="1" x14ac:dyDescent="0.3">
      <c r="A11" s="83"/>
      <c r="B11" s="84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5">
        <v>36.020000000000003</v>
      </c>
      <c r="I11" s="1">
        <v>51.73</v>
      </c>
      <c r="J11" s="12">
        <v>37.64</v>
      </c>
      <c r="K11" s="9">
        <v>56.21</v>
      </c>
      <c r="L11" s="9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399999999999999" customHeight="1" thickBot="1" x14ac:dyDescent="0.35">
      <c r="A12" s="83"/>
      <c r="B12" s="84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54">
        <v>35.94</v>
      </c>
      <c r="I12" s="7">
        <v>51.94</v>
      </c>
      <c r="J12" s="13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95" customHeight="1" x14ac:dyDescent="0.3">
      <c r="A13" s="81">
        <f>Punkter!$C$3</f>
        <v>2</v>
      </c>
      <c r="B13" s="82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5">
        <v>41.57</v>
      </c>
      <c r="I13" s="1">
        <v>52.36</v>
      </c>
      <c r="J13" s="12">
        <v>45.34</v>
      </c>
      <c r="K13" s="9">
        <v>50.53</v>
      </c>
      <c r="L13" s="9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95" customHeight="1" x14ac:dyDescent="0.3">
      <c r="A14" s="83"/>
      <c r="B14" s="84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5">
        <v>41.38</v>
      </c>
      <c r="I14" s="1">
        <v>51.79</v>
      </c>
      <c r="J14" s="12">
        <v>44.66</v>
      </c>
      <c r="K14" s="9">
        <v>50.54</v>
      </c>
      <c r="L14" s="9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95" customHeight="1" x14ac:dyDescent="0.3">
      <c r="A15" s="83"/>
      <c r="B15" s="84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5">
        <v>41.4</v>
      </c>
      <c r="I15" s="1">
        <v>51.52</v>
      </c>
      <c r="J15" s="12">
        <v>45.13</v>
      </c>
      <c r="K15" s="9">
        <v>50.56</v>
      </c>
      <c r="L15" s="9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95" customHeight="1" x14ac:dyDescent="0.3">
      <c r="A16" s="83"/>
      <c r="B16" s="84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5">
        <v>41.42</v>
      </c>
      <c r="I16" s="1">
        <v>51.28</v>
      </c>
      <c r="J16" s="12">
        <v>44.61</v>
      </c>
      <c r="K16" s="9">
        <v>50.88</v>
      </c>
      <c r="L16" s="9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95" customHeight="1" x14ac:dyDescent="0.3">
      <c r="A17" s="83"/>
      <c r="B17" s="84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5">
        <v>41.38</v>
      </c>
      <c r="I17" s="1">
        <v>51.3</v>
      </c>
      <c r="J17" s="12">
        <v>45.2</v>
      </c>
      <c r="K17" s="9">
        <v>50.77</v>
      </c>
      <c r="L17" s="9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95" customHeight="1" x14ac:dyDescent="0.3">
      <c r="A18" s="83"/>
      <c r="B18" s="84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5">
        <v>41.29</v>
      </c>
      <c r="I18" s="1">
        <v>51.33</v>
      </c>
      <c r="J18" s="12">
        <v>44.52</v>
      </c>
      <c r="K18" s="9">
        <v>50.48</v>
      </c>
      <c r="L18" s="9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95" customHeight="1" x14ac:dyDescent="0.3">
      <c r="A19" s="83"/>
      <c r="B19" s="84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5">
        <v>41.45</v>
      </c>
      <c r="I19" s="1">
        <v>51.24</v>
      </c>
      <c r="J19" s="12">
        <v>44.69</v>
      </c>
      <c r="K19" s="9">
        <v>50.42</v>
      </c>
      <c r="L19" s="9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95" customHeight="1" x14ac:dyDescent="0.3">
      <c r="A20" s="83"/>
      <c r="B20" s="84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5">
        <v>41.43</v>
      </c>
      <c r="I20" s="1">
        <v>51.29</v>
      </c>
      <c r="J20" s="12">
        <v>44.63</v>
      </c>
      <c r="K20" s="9">
        <v>50.28</v>
      </c>
      <c r="L20" s="9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95" customHeight="1" x14ac:dyDescent="0.3">
      <c r="A21" s="83"/>
      <c r="B21" s="84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5">
        <v>41.41</v>
      </c>
      <c r="I21" s="1">
        <v>51.01</v>
      </c>
      <c r="J21" s="12">
        <v>44.55</v>
      </c>
      <c r="K21" s="9">
        <v>50.51</v>
      </c>
      <c r="L21" s="9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95" customHeight="1" thickBot="1" x14ac:dyDescent="0.35">
      <c r="A22" s="83"/>
      <c r="B22" s="84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5">
        <v>41.42</v>
      </c>
      <c r="I22" s="1">
        <v>50.98</v>
      </c>
      <c r="J22" s="12">
        <v>44.57</v>
      </c>
      <c r="K22" s="9">
        <v>50.42</v>
      </c>
      <c r="L22" s="9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95" customHeight="1" x14ac:dyDescent="0.3">
      <c r="A23" s="81">
        <v>4</v>
      </c>
      <c r="B23" s="82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6">
        <v>50.18</v>
      </c>
      <c r="I23" s="8">
        <v>51.46</v>
      </c>
      <c r="J23" s="11">
        <v>47.32</v>
      </c>
      <c r="K23" s="31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95" customHeight="1" x14ac:dyDescent="0.3">
      <c r="A24" s="83"/>
      <c r="B24" s="84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5">
        <v>50.4</v>
      </c>
      <c r="I24" s="1">
        <v>51.14</v>
      </c>
      <c r="J24" s="12">
        <v>47.58</v>
      </c>
      <c r="K24" s="9">
        <v>51.07</v>
      </c>
      <c r="L24" s="9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95" customHeight="1" x14ac:dyDescent="0.3">
      <c r="A25" s="83"/>
      <c r="B25" s="84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5">
        <v>50.22</v>
      </c>
      <c r="I25" s="1">
        <v>51.18</v>
      </c>
      <c r="J25" s="12">
        <v>47.31</v>
      </c>
      <c r="K25" s="9">
        <v>51.14</v>
      </c>
      <c r="L25" s="9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95" customHeight="1" x14ac:dyDescent="0.3">
      <c r="A26" s="83"/>
      <c r="B26" s="84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5">
        <v>50.39</v>
      </c>
      <c r="I26" s="1">
        <v>50.7</v>
      </c>
      <c r="J26" s="12">
        <v>47.67</v>
      </c>
      <c r="K26" s="9">
        <v>50.98</v>
      </c>
      <c r="L26" s="9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95" customHeight="1" x14ac:dyDescent="0.3">
      <c r="A27" s="83"/>
      <c r="B27" s="84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5">
        <v>50.63</v>
      </c>
      <c r="I27" s="1">
        <v>50.85</v>
      </c>
      <c r="J27" s="12">
        <v>47.28</v>
      </c>
      <c r="K27" s="9">
        <v>50.9</v>
      </c>
      <c r="L27" s="9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95" customHeight="1" x14ac:dyDescent="0.3">
      <c r="A28" s="83"/>
      <c r="B28" s="84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5">
        <v>50.58</v>
      </c>
      <c r="I28" s="1">
        <v>50.56</v>
      </c>
      <c r="J28" s="12">
        <v>47.8</v>
      </c>
      <c r="K28" s="9">
        <v>51.05</v>
      </c>
      <c r="L28" s="9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95" customHeight="1" x14ac:dyDescent="0.3">
      <c r="A29" s="83"/>
      <c r="B29" s="84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55">
        <v>50.36</v>
      </c>
      <c r="I29" s="1">
        <v>50.39</v>
      </c>
      <c r="J29" s="12">
        <v>47.17</v>
      </c>
      <c r="K29" s="9">
        <v>51.04</v>
      </c>
      <c r="L29" s="9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95" customHeight="1" x14ac:dyDescent="0.3">
      <c r="A30" s="83"/>
      <c r="B30" s="84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5">
        <v>50.38</v>
      </c>
      <c r="I30" s="1">
        <v>51.05</v>
      </c>
      <c r="J30" s="12">
        <v>48</v>
      </c>
      <c r="K30" s="9">
        <v>51.08</v>
      </c>
      <c r="L30" s="9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95" customHeight="1" x14ac:dyDescent="0.3">
      <c r="A31" s="83"/>
      <c r="B31" s="84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5">
        <v>50.85</v>
      </c>
      <c r="I31" s="1">
        <v>51.08</v>
      </c>
      <c r="J31" s="12">
        <v>47.27</v>
      </c>
      <c r="K31" s="9">
        <v>50.86</v>
      </c>
      <c r="L31" s="9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95" customHeight="1" thickBot="1" x14ac:dyDescent="0.35">
      <c r="A32" s="83"/>
      <c r="B32" s="84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54">
        <v>51.12</v>
      </c>
      <c r="I32" s="7">
        <v>50.64</v>
      </c>
      <c r="J32" s="13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95" customHeight="1" x14ac:dyDescent="0.3">
      <c r="A33" s="81">
        <v>8</v>
      </c>
      <c r="B33" s="82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5">
        <v>58.68</v>
      </c>
      <c r="I33" s="1">
        <v>54.67</v>
      </c>
      <c r="J33" s="12">
        <v>54.48</v>
      </c>
      <c r="K33" s="9">
        <v>54.64</v>
      </c>
      <c r="L33" s="9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95" customHeight="1" x14ac:dyDescent="0.3">
      <c r="A34" s="83"/>
      <c r="B34" s="84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5">
        <v>58.66</v>
      </c>
      <c r="I34" s="1">
        <v>54.74</v>
      </c>
      <c r="J34" s="12">
        <v>54.52</v>
      </c>
      <c r="K34" s="9">
        <v>54.84</v>
      </c>
      <c r="L34" s="9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95" customHeight="1" x14ac:dyDescent="0.3">
      <c r="A35" s="83"/>
      <c r="B35" s="84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5">
        <v>58.82</v>
      </c>
      <c r="I35" s="1">
        <v>54.79</v>
      </c>
      <c r="J35" s="12">
        <v>54.56</v>
      </c>
      <c r="K35" s="9">
        <v>54.85</v>
      </c>
      <c r="L35" s="9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95" customHeight="1" x14ac:dyDescent="0.3">
      <c r="A36" s="83"/>
      <c r="B36" s="84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5">
        <v>58.91</v>
      </c>
      <c r="I36" s="1">
        <v>54.9</v>
      </c>
      <c r="J36" s="12">
        <v>54.5</v>
      </c>
      <c r="K36" s="9">
        <v>54.7</v>
      </c>
      <c r="L36" s="9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95" customHeight="1" x14ac:dyDescent="0.3">
      <c r="A37" s="83"/>
      <c r="B37" s="84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5">
        <v>58.84</v>
      </c>
      <c r="I37" s="1">
        <v>54.96</v>
      </c>
      <c r="J37" s="12">
        <v>54.57</v>
      </c>
      <c r="K37" s="9">
        <v>54.99</v>
      </c>
      <c r="L37" s="9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95" customHeight="1" x14ac:dyDescent="0.3">
      <c r="A38" s="83"/>
      <c r="B38" s="84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5">
        <v>58.53</v>
      </c>
      <c r="I38" s="1">
        <v>54.77</v>
      </c>
      <c r="J38" s="12">
        <v>54.68</v>
      </c>
      <c r="K38" s="9">
        <v>54.73</v>
      </c>
      <c r="L38" s="9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95" customHeight="1" x14ac:dyDescent="0.3">
      <c r="A39" s="83"/>
      <c r="B39" s="84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5">
        <v>58.42</v>
      </c>
      <c r="I39" s="1">
        <v>55.06</v>
      </c>
      <c r="J39" s="12">
        <v>54.43</v>
      </c>
      <c r="K39" s="9">
        <v>55.04</v>
      </c>
      <c r="L39" s="9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95" customHeight="1" x14ac:dyDescent="0.3">
      <c r="A40" s="83"/>
      <c r="B40" s="84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5">
        <v>58.55</v>
      </c>
      <c r="I40" s="1">
        <v>55</v>
      </c>
      <c r="J40" s="12">
        <v>54.51</v>
      </c>
      <c r="K40" s="9">
        <v>54.83</v>
      </c>
      <c r="L40" s="9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95" customHeight="1" x14ac:dyDescent="0.3">
      <c r="A41" s="83"/>
      <c r="B41" s="84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5">
        <v>58.53</v>
      </c>
      <c r="I41" s="1">
        <v>54.89</v>
      </c>
      <c r="J41" s="12">
        <v>54.59</v>
      </c>
      <c r="K41" s="9">
        <v>54.88</v>
      </c>
      <c r="L41" s="9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95" customHeight="1" thickBot="1" x14ac:dyDescent="0.35">
      <c r="A42" s="83"/>
      <c r="B42" s="84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5">
        <v>58.64</v>
      </c>
      <c r="I42" s="1">
        <v>55.05</v>
      </c>
      <c r="J42" s="12">
        <v>54.54</v>
      </c>
      <c r="K42" s="9">
        <v>54.98</v>
      </c>
      <c r="L42" s="9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95" customHeight="1" x14ac:dyDescent="0.3">
      <c r="A43" s="81">
        <v>15</v>
      </c>
      <c r="B43" s="82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95" customHeight="1" x14ac:dyDescent="0.3">
      <c r="A44" s="83"/>
      <c r="B44" s="84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95" customHeight="1" x14ac:dyDescent="0.3">
      <c r="A45" s="83"/>
      <c r="B45" s="84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95" customHeight="1" x14ac:dyDescent="0.3">
      <c r="A46" s="83"/>
      <c r="B46" s="84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95" customHeight="1" x14ac:dyDescent="0.3">
      <c r="A47" s="83"/>
      <c r="B47" s="84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95" customHeight="1" x14ac:dyDescent="0.3">
      <c r="A48" s="83"/>
      <c r="B48" s="84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95" customHeight="1" x14ac:dyDescent="0.3">
      <c r="A49" s="83"/>
      <c r="B49" s="84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95" customHeight="1" x14ac:dyDescent="0.3">
      <c r="A50" s="83"/>
      <c r="B50" s="84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95" customHeight="1" x14ac:dyDescent="0.3">
      <c r="A51" s="83"/>
      <c r="B51" s="84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95" customHeight="1" thickBot="1" x14ac:dyDescent="0.35">
      <c r="A52" s="83"/>
      <c r="B52" s="84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95" customHeight="1" x14ac:dyDescent="0.3">
      <c r="A53" s="81">
        <f>Punkter!$C$7</f>
        <v>30</v>
      </c>
      <c r="B53" s="82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95" customHeight="1" x14ac:dyDescent="0.3">
      <c r="A54" s="83"/>
      <c r="B54" s="84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95" customHeight="1" x14ac:dyDescent="0.3">
      <c r="A55" s="83"/>
      <c r="B55" s="84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95" customHeight="1" x14ac:dyDescent="0.3">
      <c r="A56" s="83"/>
      <c r="B56" s="84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95" customHeight="1" x14ac:dyDescent="0.3">
      <c r="A57" s="83"/>
      <c r="B57" s="84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95" customHeight="1" x14ac:dyDescent="0.3">
      <c r="A58" s="83"/>
      <c r="B58" s="84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95" customHeight="1" x14ac:dyDescent="0.3">
      <c r="A59" s="83"/>
      <c r="B59" s="84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95" customHeight="1" x14ac:dyDescent="0.3">
      <c r="A60" s="83"/>
      <c r="B60" s="84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95" customHeight="1" x14ac:dyDescent="0.3">
      <c r="A61" s="83"/>
      <c r="B61" s="84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95" customHeight="1" thickBot="1" x14ac:dyDescent="0.35">
      <c r="A62" s="85"/>
      <c r="B62" s="86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3">
      <c r="N63" s="2">
        <f>COUNTA(C3:L62)</f>
        <v>600</v>
      </c>
    </row>
    <row r="65" spans="3:10" x14ac:dyDescent="0.3">
      <c r="C65" s="78" t="s">
        <v>6</v>
      </c>
      <c r="D65" s="78"/>
      <c r="E65" s="78"/>
      <c r="F65" s="78"/>
      <c r="G65" s="78"/>
    </row>
    <row r="66" spans="3:10" x14ac:dyDescent="0.3">
      <c r="C66" s="78" t="s">
        <v>7</v>
      </c>
      <c r="D66" s="78"/>
      <c r="E66" s="78" t="s">
        <v>23</v>
      </c>
      <c r="F66" s="78"/>
      <c r="G66" s="78"/>
      <c r="I66" s="2" t="s">
        <v>27</v>
      </c>
      <c r="J66" s="2">
        <v>100</v>
      </c>
    </row>
    <row r="67" spans="3:10" x14ac:dyDescent="0.3">
      <c r="C67" s="78" t="s">
        <v>8</v>
      </c>
      <c r="D67" s="78"/>
      <c r="E67" s="78" t="s">
        <v>23</v>
      </c>
      <c r="F67" s="78"/>
      <c r="G67" s="78"/>
      <c r="I67" s="2" t="s">
        <v>28</v>
      </c>
      <c r="J67" s="2">
        <v>100</v>
      </c>
    </row>
    <row r="68" spans="3:10" x14ac:dyDescent="0.3">
      <c r="C68" s="78" t="s">
        <v>9</v>
      </c>
      <c r="D68" s="78"/>
      <c r="E68" s="78" t="s">
        <v>24</v>
      </c>
      <c r="F68" s="78"/>
      <c r="G68" s="78"/>
      <c r="I68" s="2" t="s">
        <v>29</v>
      </c>
      <c r="J68" s="2">
        <v>2.5798999999999999</v>
      </c>
    </row>
    <row r="69" spans="3:10" x14ac:dyDescent="0.3">
      <c r="C69" s="78" t="s">
        <v>10</v>
      </c>
      <c r="D69" s="78"/>
      <c r="E69" s="78" t="s">
        <v>25</v>
      </c>
      <c r="F69" s="78"/>
      <c r="G69" s="78"/>
      <c r="I69" s="2" t="s">
        <v>30</v>
      </c>
      <c r="J69" s="2" t="s">
        <v>35</v>
      </c>
    </row>
    <row r="70" spans="3:10" x14ac:dyDescent="0.3">
      <c r="C70" s="78" t="s">
        <v>11</v>
      </c>
      <c r="D70" s="78"/>
      <c r="E70" s="79">
        <v>42661</v>
      </c>
      <c r="F70" s="78"/>
      <c r="G70" s="78"/>
      <c r="I70" s="2" t="s">
        <v>31</v>
      </c>
      <c r="J70" s="2" t="s">
        <v>32</v>
      </c>
    </row>
    <row r="71" spans="3:10" x14ac:dyDescent="0.3">
      <c r="C71" s="78" t="s">
        <v>12</v>
      </c>
      <c r="D71" s="78"/>
      <c r="E71" s="78">
        <v>18</v>
      </c>
      <c r="F71" s="78"/>
      <c r="G71" s="78"/>
    </row>
    <row r="72" spans="3:10" x14ac:dyDescent="0.3">
      <c r="C72" s="78" t="s">
        <v>13</v>
      </c>
      <c r="D72" s="78"/>
      <c r="E72" s="78"/>
      <c r="F72" s="78"/>
      <c r="G72" s="78"/>
    </row>
    <row r="73" spans="3:10" x14ac:dyDescent="0.3">
      <c r="C73" s="78" t="s">
        <v>14</v>
      </c>
      <c r="D73" s="78"/>
      <c r="E73" s="78" t="s">
        <v>26</v>
      </c>
      <c r="F73" s="78"/>
      <c r="G73" s="78"/>
    </row>
  </sheetData>
  <mergeCells count="27"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opLeftCell="G1" zoomScaleNormal="100" workbookViewId="0">
      <selection activeCell="K30" sqref="K30"/>
    </sheetView>
  </sheetViews>
  <sheetFormatPr defaultRowHeight="14.4" x14ac:dyDescent="0.3"/>
  <cols>
    <col min="3" max="3" width="8.88671875" customWidth="1"/>
  </cols>
  <sheetData>
    <row r="1" spans="1:29" x14ac:dyDescent="0.3">
      <c r="A1" s="87" t="s">
        <v>5</v>
      </c>
      <c r="B1" s="5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  <c r="N1" t="str">
        <f>Meas1!C66</f>
        <v>TX</v>
      </c>
      <c r="O1">
        <f>Meas1!D66</f>
        <v>0</v>
      </c>
      <c r="R1" s="87" t="s">
        <v>53</v>
      </c>
      <c r="S1" s="52" t="s">
        <v>3</v>
      </c>
      <c r="T1" s="87">
        <f>Punkter!$A$2</f>
        <v>0.01</v>
      </c>
      <c r="U1" s="89"/>
      <c r="V1" s="89"/>
      <c r="W1" s="90"/>
      <c r="X1" s="87">
        <f>Punkter!$A$3</f>
        <v>0.08</v>
      </c>
      <c r="Y1" s="89"/>
      <c r="Z1" s="90"/>
      <c r="AA1" s="87">
        <f>Punkter!$A$4</f>
        <v>0.34</v>
      </c>
      <c r="AB1" s="90"/>
      <c r="AC1" s="26">
        <f>Punkter!$A$5</f>
        <v>2</v>
      </c>
    </row>
    <row r="2" spans="1:29" ht="15" thickBot="1" x14ac:dyDescent="0.35">
      <c r="A2" s="88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88"/>
      <c r="S2" s="4" t="s">
        <v>2</v>
      </c>
      <c r="T2" s="53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53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" thickBot="1" x14ac:dyDescent="0.35">
      <c r="A3" s="91">
        <f>Punkter!$C$2</f>
        <v>1</v>
      </c>
      <c r="B3" s="93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91">
        <f>Punkter!$C$2</f>
        <v>1</v>
      </c>
      <c r="S3" s="93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" thickBot="1" x14ac:dyDescent="0.35">
      <c r="A4" s="91">
        <f>Punkter!$C$3</f>
        <v>2</v>
      </c>
      <c r="B4" s="93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91">
        <f>Punkter!$C$3</f>
        <v>2</v>
      </c>
      <c r="S4" s="93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" thickBot="1" x14ac:dyDescent="0.35">
      <c r="A5" s="91">
        <f>Punkter!$C$4</f>
        <v>4</v>
      </c>
      <c r="B5" s="93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91">
        <f>Punkter!$C$4</f>
        <v>4</v>
      </c>
      <c r="S5" s="93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" thickBot="1" x14ac:dyDescent="0.35">
      <c r="A6" s="91">
        <f>Punkter!$C$5</f>
        <v>8</v>
      </c>
      <c r="B6" s="93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91">
        <f>Punkter!$C$5</f>
        <v>8</v>
      </c>
      <c r="S6" s="93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" thickBot="1" x14ac:dyDescent="0.35">
      <c r="A7" s="91">
        <f>Punkter!$C$6</f>
        <v>15</v>
      </c>
      <c r="B7" s="93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91">
        <f>Punkter!$C$6</f>
        <v>15</v>
      </c>
      <c r="S7" s="93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" thickBot="1" x14ac:dyDescent="0.35">
      <c r="A8" s="91">
        <f>Punkter!$C$7</f>
        <v>30</v>
      </c>
      <c r="B8" s="93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91">
        <f>Punkter!$C$7</f>
        <v>30</v>
      </c>
      <c r="S8" s="93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3">
      <c r="F9" t="s">
        <v>40</v>
      </c>
      <c r="X9" t="s">
        <v>41</v>
      </c>
    </row>
    <row r="10" spans="1:29" x14ac:dyDescent="0.3">
      <c r="B10" t="s">
        <v>36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3">
      <c r="B11" t="s">
        <v>37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3">
      <c r="B12" t="s">
        <v>38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3">
      <c r="B13" t="s">
        <v>39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3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3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1:29" x14ac:dyDescent="0.3">
      <c r="C18">
        <f>-C3-2*C10</f>
        <v>-62.826000000000001</v>
      </c>
      <c r="D18">
        <f>-D3-2*D10</f>
        <v>-59.7288</v>
      </c>
      <c r="E18" s="58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59">
        <f t="shared" si="0"/>
        <v>-55.911999999999992</v>
      </c>
      <c r="T18">
        <f t="shared" ref="T18:AC23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1:29" x14ac:dyDescent="0.3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59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1:29" x14ac:dyDescent="0.3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59">
        <f t="shared" si="3"/>
        <v>-68.677999999999997</v>
      </c>
      <c r="H20" s="59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59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1:29" x14ac:dyDescent="0.3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59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1:29" x14ac:dyDescent="0.3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59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1:29" x14ac:dyDescent="0.3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59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5" spans="1:29" ht="15" thickBot="1" x14ac:dyDescent="0.35"/>
    <row r="26" spans="1:29" x14ac:dyDescent="0.3">
      <c r="A26" s="87" t="s">
        <v>53</v>
      </c>
      <c r="B26" s="65" t="s">
        <v>2</v>
      </c>
      <c r="C26" s="87">
        <f>[1]Punkter!$A$2</f>
        <v>0.01</v>
      </c>
      <c r="D26" s="89"/>
      <c r="E26" s="89"/>
      <c r="F26" s="90"/>
      <c r="G26" s="87">
        <f>[1]Punkter!$A$3</f>
        <v>0.08</v>
      </c>
      <c r="H26" s="89"/>
      <c r="I26" s="90"/>
      <c r="J26" s="87">
        <f>[1]Punkter!$A$4</f>
        <v>0.34</v>
      </c>
      <c r="K26" s="90"/>
      <c r="L26" s="26">
        <f>[1]Punkter!$A$5</f>
        <v>2</v>
      </c>
      <c r="N26" t="str">
        <f>[1]Meas1!C66</f>
        <v>TX</v>
      </c>
      <c r="O26" t="str">
        <f>[1]Meas1!E66</f>
        <v>patch</v>
      </c>
    </row>
    <row r="27" spans="1:29" ht="15" thickBot="1" x14ac:dyDescent="0.35">
      <c r="A27" s="88"/>
      <c r="B27" s="4" t="s">
        <v>3</v>
      </c>
      <c r="C27" s="66">
        <f>[1]Punkter!$A$2</f>
        <v>0.01</v>
      </c>
      <c r="D27" s="7">
        <f>[1]Punkter!$A$3</f>
        <v>0.08</v>
      </c>
      <c r="E27" s="7">
        <f>[1]Punkter!$A$4</f>
        <v>0.34</v>
      </c>
      <c r="F27" s="4">
        <f>[1]Punkter!$A$5</f>
        <v>2</v>
      </c>
      <c r="G27" s="66">
        <f>[1]Punkter!$A$3</f>
        <v>0.08</v>
      </c>
      <c r="H27" s="7">
        <f>[1]Punkter!$A$4</f>
        <v>0.34</v>
      </c>
      <c r="I27" s="4">
        <f>[1]Punkter!$A$5</f>
        <v>2</v>
      </c>
      <c r="J27" s="7">
        <f>[1]Punkter!$A$4</f>
        <v>0.34</v>
      </c>
      <c r="K27" s="4">
        <f>[1]Punkter!$A$5</f>
        <v>2</v>
      </c>
      <c r="L27" s="4">
        <f>[1]Punkter!$A$5</f>
        <v>2</v>
      </c>
      <c r="N27" t="str">
        <f>[1]Meas1!C67</f>
        <v>RX</v>
      </c>
      <c r="O27" t="str">
        <f>[1]Meas1!E67</f>
        <v>patch</v>
      </c>
      <c r="S27" s="61">
        <f>C18-T18</f>
        <v>3.8891999999999953</v>
      </c>
      <c r="T27" s="62">
        <f t="shared" ref="T27:AB27" si="7">D18-U18</f>
        <v>-1.4226000000000028</v>
      </c>
      <c r="U27" s="62">
        <f t="shared" si="7"/>
        <v>-4.9054000000000144</v>
      </c>
      <c r="V27" s="62">
        <f t="shared" si="7"/>
        <v>-0.20920000000000272</v>
      </c>
      <c r="W27" s="62">
        <f t="shared" si="7"/>
        <v>-2.7588000000000079</v>
      </c>
      <c r="X27" s="62">
        <f t="shared" si="7"/>
        <v>-3.6615999999999929</v>
      </c>
      <c r="Y27" s="61">
        <f>I18-Z18</f>
        <v>7.0511999999999802</v>
      </c>
      <c r="Z27" s="62">
        <f t="shared" si="7"/>
        <v>-7.3800000000005639E-2</v>
      </c>
      <c r="AA27" s="61">
        <f t="shared" si="7"/>
        <v>2.0894000000000119</v>
      </c>
      <c r="AB27" s="62">
        <f t="shared" si="7"/>
        <v>-0.10879999999999512</v>
      </c>
    </row>
    <row r="28" spans="1:29" ht="15" thickBot="1" x14ac:dyDescent="0.35">
      <c r="A28" s="91">
        <f>[1]Punkter!$C$2</f>
        <v>1</v>
      </c>
      <c r="B28" s="92"/>
      <c r="C28" s="69">
        <f>SUM(Meas2!C$3:'Meas2'!C$12)/10</f>
        <v>49.122999999999998</v>
      </c>
      <c r="D28" s="69">
        <f>SUM(Meas2!D$3:'Meas2'!D$12)/10</f>
        <v>41.067999999999998</v>
      </c>
      <c r="E28" s="69">
        <f>SUM(Meas2!E$3:'Meas2'!E$12)/10</f>
        <v>37.385999999999996</v>
      </c>
      <c r="F28" s="69">
        <f>SUM(Meas2!F$3:'Meas2'!F$12)/10</f>
        <v>65.032999999999987</v>
      </c>
      <c r="G28" s="69">
        <f>SUM(Meas2!G$3:'Meas2'!G$12)/10</f>
        <v>36.999999999999993</v>
      </c>
      <c r="H28" s="69">
        <f>SUM(Meas2!H$3:'Meas2'!H$12)/10</f>
        <v>36.036000000000008</v>
      </c>
      <c r="I28" s="69">
        <f>SUM(Meas2!I$3:'Meas2'!I$12)/10</f>
        <v>63.816999999999993</v>
      </c>
      <c r="J28" s="69">
        <f>SUM(Meas2!J$3:'Meas2'!J$12)/10</f>
        <v>37.580999999999996</v>
      </c>
      <c r="K28" s="69">
        <f>SUM(Meas2!K$3:'Meas2'!K$12)/10</f>
        <v>62.842000000000006</v>
      </c>
      <c r="L28" s="69">
        <f>SUM(Meas2!L$3:'Meas2'!L$12)/10</f>
        <v>38.210999999999999</v>
      </c>
      <c r="N28" t="str">
        <f>[1]Meas1!C68</f>
        <v>Polar</v>
      </c>
      <c r="O28" t="str">
        <f>[1]Meas1!E68</f>
        <v>vertical</v>
      </c>
      <c r="S28" s="61">
        <f t="shared" ref="S28:S32" si="8">C19-T19</f>
        <v>5.6492000000000218</v>
      </c>
      <c r="T28" s="61">
        <f t="shared" ref="T28:T32" si="9">D19-U19</f>
        <v>2.6187999999999931</v>
      </c>
      <c r="U28" s="62">
        <f t="shared" ref="U28:U32" si="10">E19-V19</f>
        <v>-1.4377999999999957</v>
      </c>
      <c r="V28" s="62">
        <f t="shared" ref="V28:V32" si="11">F19-W19</f>
        <v>-5.1854000000000084</v>
      </c>
      <c r="W28" s="61">
        <f t="shared" ref="W28:W32" si="12">G19-X19</f>
        <v>2.6200000000002888E-2</v>
      </c>
      <c r="X28" s="62">
        <f t="shared" ref="X28:X32" si="13">H19-Y19</f>
        <v>-1.8016000000000076</v>
      </c>
      <c r="Y28" s="62">
        <f t="shared" ref="Y28:Y32" si="14">I19-Z19</f>
        <v>-1.230400000000003</v>
      </c>
      <c r="Z28" s="61">
        <f t="shared" ref="Z28:Z32" si="15">J19-AA19</f>
        <v>6.9052000000000007</v>
      </c>
      <c r="AA28" s="61">
        <f t="shared" ref="AA28:AA32" si="16">K19-AB19</f>
        <v>2.7109999999999914</v>
      </c>
      <c r="AB28" s="61">
        <f t="shared" ref="AB28:AB32" si="17">L19-AC19</f>
        <v>0.81820000000000448</v>
      </c>
    </row>
    <row r="29" spans="1:29" ht="15" thickBot="1" x14ac:dyDescent="0.35">
      <c r="A29" s="91">
        <f>[1]Punkter!$C$3</f>
        <v>2</v>
      </c>
      <c r="B29" s="92"/>
      <c r="C29" s="36">
        <f>SUM(Meas2!C$13:'Meas2'!C$22)/10</f>
        <v>62.575000000000003</v>
      </c>
      <c r="D29" s="36">
        <f>SUM(Meas2!D$13:'Meas2'!D$22)/10</f>
        <v>52.777000000000001</v>
      </c>
      <c r="E29" s="36">
        <f>SUM(Meas2!E$13:'Meas2'!E$22)/10</f>
        <v>46.013999999999996</v>
      </c>
      <c r="F29" s="36">
        <f>SUM(Meas2!F$13:'Meas2'!F$22)/10</f>
        <v>53.177999999999997</v>
      </c>
      <c r="G29" s="36">
        <f>SUM(Meas2!G$13:'Meas2'!G$22)/10</f>
        <v>46.825000000000003</v>
      </c>
      <c r="H29" s="36">
        <f>SUM(Meas2!H$13:'Meas2'!H$22)/10</f>
        <v>41.280999999999999</v>
      </c>
      <c r="I29" s="36">
        <f>SUM(Meas2!I$13:'Meas2'!I$22)/10</f>
        <v>53.386000000000003</v>
      </c>
      <c r="J29" s="36">
        <f>SUM(Meas2!J$13:'Meas2'!J$22)/10</f>
        <v>51.722000000000001</v>
      </c>
      <c r="K29" s="36">
        <f>SUM(Meas2!K$13:'Meas2'!K$22)/10</f>
        <v>56.79699999999999</v>
      </c>
      <c r="L29" s="36">
        <f>SUM(Meas2!L$13:'Meas2'!L$22)/10</f>
        <v>45.293000000000006</v>
      </c>
      <c r="N29" t="str">
        <f>[1]Meas1!C69</f>
        <v>Frekvens</v>
      </c>
      <c r="O29" t="str">
        <f>[1]Meas1!E69</f>
        <v>2,58GHz</v>
      </c>
      <c r="S29" s="61">
        <f t="shared" si="8"/>
        <v>3.5691999999999808</v>
      </c>
      <c r="T29" s="61">
        <f t="shared" si="9"/>
        <v>2.3607999999999976</v>
      </c>
      <c r="U29" s="61">
        <f t="shared" si="10"/>
        <v>1.7253999999999792</v>
      </c>
      <c r="V29" s="62">
        <f t="shared" si="11"/>
        <v>-7.4975999999999985</v>
      </c>
      <c r="W29" s="61">
        <f t="shared" si="12"/>
        <v>5.8542000000000201</v>
      </c>
      <c r="X29" s="62">
        <f t="shared" si="13"/>
        <v>-1.6355999999999966</v>
      </c>
      <c r="Y29" s="61">
        <f t="shared" si="14"/>
        <v>9.1810000000000187</v>
      </c>
      <c r="Z29" s="62">
        <f t="shared" si="15"/>
        <v>-2.9117999999999995</v>
      </c>
      <c r="AA29" s="62">
        <f t="shared" si="16"/>
        <v>-4.7395999999999958</v>
      </c>
      <c r="AB29" s="62">
        <f t="shared" si="17"/>
        <v>-0.57380000000000564</v>
      </c>
    </row>
    <row r="30" spans="1:29" ht="15" thickBot="1" x14ac:dyDescent="0.35">
      <c r="A30" s="91">
        <f>[1]Punkter!$C$4</f>
        <v>4</v>
      </c>
      <c r="B30" s="92"/>
      <c r="C30" s="36">
        <f>SUM(Meas2!C$23:'Meas2'!C$32)/10</f>
        <v>71.236999999999995</v>
      </c>
      <c r="D30" s="36">
        <f>SUM(Meas2!D$23:'Meas2'!D$32)/10</f>
        <v>62.907999999999994</v>
      </c>
      <c r="E30" s="36">
        <f>SUM(Meas2!E$23:'Meas2'!E$32)/10</f>
        <v>57.809999999999988</v>
      </c>
      <c r="F30" s="36">
        <f>SUM(Meas2!F$23:'Meas2'!F$32)/10</f>
        <v>49.581000000000003</v>
      </c>
      <c r="G30" s="36">
        <f>SUM(Meas2!G$23:'Meas2'!G$32)/10</f>
        <v>56.940000000000012</v>
      </c>
      <c r="H30" s="36">
        <f>SUM(Meas2!H$23:'Meas2'!H$32)/10</f>
        <v>49.869</v>
      </c>
      <c r="I30" s="36">
        <f>SUM(Meas2!I$23:'Meas2'!I$32)/10</f>
        <v>64.385000000000005</v>
      </c>
      <c r="J30" s="36">
        <f>SUM(Meas2!J$23:'Meas2'!J$32)/10</f>
        <v>44.567</v>
      </c>
      <c r="K30" s="36">
        <f>SUM(Meas2!K$23:'Meas2'!K$32)/10</f>
        <v>50.616</v>
      </c>
      <c r="L30" s="36">
        <f>SUM(Meas2!L$23:'Meas2'!L$32)/10</f>
        <v>50.674999999999997</v>
      </c>
      <c r="N30" t="str">
        <f>[1]Meas1!C70</f>
        <v>Date</v>
      </c>
      <c r="O30">
        <f>[1]Meas1!E70</f>
        <v>42661</v>
      </c>
      <c r="S30" s="61">
        <f t="shared" si="8"/>
        <v>3.1172000000000111</v>
      </c>
      <c r="T30" s="61">
        <f t="shared" si="9"/>
        <v>1.3427999999999969</v>
      </c>
      <c r="U30" s="61">
        <f t="shared" si="10"/>
        <v>7.0008000000000123</v>
      </c>
      <c r="V30" s="62">
        <f t="shared" si="11"/>
        <v>-3.4748000000000161</v>
      </c>
      <c r="W30" s="61">
        <f t="shared" si="12"/>
        <v>0.78719999999999857</v>
      </c>
      <c r="X30" s="61">
        <f t="shared" si="13"/>
        <v>2.510799999999989</v>
      </c>
      <c r="Y30" s="62">
        <f t="shared" si="14"/>
        <v>-5.8567999999999927</v>
      </c>
      <c r="Z30" s="62">
        <f t="shared" si="15"/>
        <v>-0.66879999999999029</v>
      </c>
      <c r="AA30" s="62">
        <f t="shared" si="16"/>
        <v>-4.9347999999999956</v>
      </c>
      <c r="AB30" s="62">
        <f t="shared" si="17"/>
        <v>-0.61879999999999313</v>
      </c>
    </row>
    <row r="31" spans="1:29" ht="15" thickBot="1" x14ac:dyDescent="0.35">
      <c r="A31" s="91">
        <f>[1]Punkter!$C$5</f>
        <v>8</v>
      </c>
      <c r="B31" s="92"/>
      <c r="C31" s="36">
        <f>SUM(Meas2!C$33:'Meas2'!C$42)/10</f>
        <v>83.478000000000009</v>
      </c>
      <c r="D31" s="36">
        <f>SUM(Meas2!D$33:'Meas2'!D$42)/10</f>
        <v>73.734999999999999</v>
      </c>
      <c r="E31" s="36">
        <f>SUM(Meas2!E$33:'Meas2'!E$42)/10</f>
        <v>73.103999999999999</v>
      </c>
      <c r="F31" s="36">
        <f>SUM(Meas2!F$33:'Meas2'!F$42)/10</f>
        <v>55.960999999999999</v>
      </c>
      <c r="G31" s="36">
        <f>SUM(Meas2!G$33:'Meas2'!G$42)/10</f>
        <v>67.781000000000006</v>
      </c>
      <c r="H31" s="36">
        <f>SUM(Meas2!H$33:'Meas2'!H$42)/10</f>
        <v>61.506999999999991</v>
      </c>
      <c r="I31" s="36">
        <f>SUM(Meas2!I$33:'Meas2'!I$42)/10</f>
        <v>52.059000000000005</v>
      </c>
      <c r="J31" s="36">
        <f>SUM(Meas2!J$33:'Meas2'!J$42)/10</f>
        <v>53.896000000000001</v>
      </c>
      <c r="K31" s="36">
        <f>SUM(Meas2!K$33:'Meas2'!K$42)/10</f>
        <v>52.946000000000012</v>
      </c>
      <c r="L31" s="36">
        <f>SUM(Meas2!L$33:'Meas2'!L$42)/10</f>
        <v>56.272000000000006</v>
      </c>
      <c r="N31" t="str">
        <f>[1]Meas1!C71</f>
        <v>Start time</v>
      </c>
      <c r="O31">
        <f>[1]Meas1!E71</f>
        <v>18</v>
      </c>
      <c r="S31" s="61">
        <f t="shared" si="8"/>
        <v>6.718199999999996</v>
      </c>
      <c r="T31" s="61">
        <f t="shared" si="9"/>
        <v>3.6467999999999847</v>
      </c>
      <c r="U31" s="61">
        <f t="shared" si="10"/>
        <v>4.2938000000000187</v>
      </c>
      <c r="V31" s="62">
        <f t="shared" si="11"/>
        <v>-0.76059999999999661</v>
      </c>
      <c r="W31" s="61">
        <f t="shared" si="12"/>
        <v>1.6642000000000223</v>
      </c>
      <c r="X31" s="61">
        <f t="shared" si="13"/>
        <v>0.88380000000000791</v>
      </c>
      <c r="Y31" s="62">
        <f t="shared" si="14"/>
        <v>-2.6226000000000056</v>
      </c>
      <c r="Z31" s="61">
        <f t="shared" si="15"/>
        <v>0.78619999999999379</v>
      </c>
      <c r="AA31" s="62">
        <f t="shared" si="16"/>
        <v>-0.8686000000000007</v>
      </c>
      <c r="AB31" s="62">
        <f t="shared" si="17"/>
        <v>-5.1228000000000122</v>
      </c>
    </row>
    <row r="32" spans="1:29" ht="15" thickBot="1" x14ac:dyDescent="0.35">
      <c r="A32" s="91">
        <f>[1]Punkter!$C$6</f>
        <v>15</v>
      </c>
      <c r="B32" s="92"/>
      <c r="C32" s="36">
        <f>SUM(Meas2!C$43:'Meas2'!C$52)/10</f>
        <v>94.597000000000008</v>
      </c>
      <c r="D32" s="36">
        <f>SUM(Meas2!D$43:'Meas2'!D$52)/10</f>
        <v>87.367999999999995</v>
      </c>
      <c r="E32" s="36">
        <f>SUM(Meas2!E$43:'Meas2'!E$52)/10</f>
        <v>80.753000000000014</v>
      </c>
      <c r="F32" s="36">
        <f>SUM(Meas2!F$43:'Meas2'!F$52)/10</f>
        <v>65.278000000000006</v>
      </c>
      <c r="G32" s="36">
        <f>SUM(Meas2!G$43:'Meas2'!G$52)/10</f>
        <v>80.451000000000008</v>
      </c>
      <c r="H32" s="36">
        <f>SUM(Meas2!H$43:'Meas2'!H$52)/10</f>
        <v>72.635000000000005</v>
      </c>
      <c r="I32" s="36">
        <f>SUM(Meas2!I$43:'Meas2'!I$52)/10</f>
        <v>58.686999999999998</v>
      </c>
      <c r="J32" s="36">
        <f>SUM(Meas2!J$43:'Meas2'!J$52)/10</f>
        <v>63.410000000000004</v>
      </c>
      <c r="K32" s="36">
        <f>SUM(Meas2!K$43:'Meas2'!K$52)/10</f>
        <v>59.944000000000003</v>
      </c>
      <c r="L32" s="36">
        <f>SUM(Meas2!L$43:'Meas2'!L$52)/10</f>
        <v>57.016999999999996</v>
      </c>
      <c r="N32" t="str">
        <f>[1]Meas1!C72</f>
        <v>End time</v>
      </c>
      <c r="O32">
        <f>[1]Meas1!E72</f>
        <v>0</v>
      </c>
      <c r="S32" s="61">
        <f t="shared" si="8"/>
        <v>2.4642000000000053</v>
      </c>
      <c r="T32" s="62">
        <f t="shared" si="9"/>
        <v>-1.6199999999997772E-2</v>
      </c>
      <c r="U32" s="61">
        <f t="shared" si="10"/>
        <v>1.2398000000000167</v>
      </c>
      <c r="V32" s="62">
        <f t="shared" si="11"/>
        <v>-0.11959999999999127</v>
      </c>
      <c r="W32" s="61">
        <f t="shared" si="12"/>
        <v>2.0222000000000122</v>
      </c>
      <c r="X32" s="62">
        <f t="shared" si="13"/>
        <v>-0.96019999999998618</v>
      </c>
      <c r="Y32" s="62">
        <f t="shared" si="14"/>
        <v>-0.74960000000001514</v>
      </c>
      <c r="Z32" s="62">
        <f t="shared" si="15"/>
        <v>-1.9800000000003593E-2</v>
      </c>
      <c r="AA32" s="62">
        <f t="shared" si="16"/>
        <v>-4.4835999999999956</v>
      </c>
      <c r="AB32" s="62">
        <f t="shared" si="17"/>
        <v>-4.7578000000000173</v>
      </c>
    </row>
    <row r="33" spans="1:24" ht="15" thickBot="1" x14ac:dyDescent="0.35">
      <c r="A33" s="91">
        <f>[1]Punkter!$C$7</f>
        <v>30</v>
      </c>
      <c r="B33" s="92"/>
      <c r="C33" s="45">
        <f>SUM(Meas2!C$53:'Meas2'!C$62)/10</f>
        <v>104.026</v>
      </c>
      <c r="D33" s="45">
        <f>SUM(Meas2!D$53:'Meas2'!D$62)/10</f>
        <v>95.846000000000004</v>
      </c>
      <c r="E33" s="45">
        <f>SUM(Meas2!E$53:'Meas2'!E$62)/10</f>
        <v>90.4</v>
      </c>
      <c r="F33" s="45">
        <f>SUM(Meas2!F$53:'Meas2'!F$62)/10</f>
        <v>75.587000000000003</v>
      </c>
      <c r="G33" s="45">
        <f>SUM(Meas2!G$53:'Meas2'!G$62)/10</f>
        <v>94.425000000000011</v>
      </c>
      <c r="H33" s="45">
        <f>SUM(Meas2!H$53:'Meas2'!H$62)/10</f>
        <v>82.491</v>
      </c>
      <c r="I33" s="45">
        <f>SUM(Meas2!I$53:'Meas2'!I$62)/10</f>
        <v>69.808999999999997</v>
      </c>
      <c r="J33" s="45">
        <f>SUM(Meas2!J$53:'Meas2'!J$62)/10</f>
        <v>73.486999999999995</v>
      </c>
      <c r="K33" s="45">
        <f>SUM(Meas2!K$53:'Meas2'!K$62)/10</f>
        <v>62.951999999999998</v>
      </c>
      <c r="L33" s="45">
        <f>SUM(Meas2!L$53:'Meas2'!L$62)/10</f>
        <v>62.786000000000001</v>
      </c>
      <c r="N33" t="str">
        <f>[1]Meas1!C73</f>
        <v>Place</v>
      </c>
      <c r="O33" t="str">
        <f>[1]Meas1!E73</f>
        <v>P-Plads</v>
      </c>
    </row>
    <row r="36" spans="1:24" x14ac:dyDescent="0.3">
      <c r="X36">
        <f>MAX(S27:AB32)</f>
        <v>9.1810000000000187</v>
      </c>
    </row>
    <row r="37" spans="1:24" x14ac:dyDescent="0.3">
      <c r="S37" s="58" t="s">
        <v>42</v>
      </c>
      <c r="T37" s="63">
        <f>AVERAGE(T32,T27,U27:U28,V27:V32,W27,X27:X29,X32:AB32,Y28,Z27,AB27,Y30:Y31,AA31:AB31,Z29:AB30)</f>
        <v>-2.3809125000000013</v>
      </c>
      <c r="U37" s="64">
        <f>AVERAGE(S27:AB32)</f>
        <v>0.27896333333333367</v>
      </c>
    </row>
    <row r="38" spans="1:24" x14ac:dyDescent="0.3">
      <c r="S38" s="60" t="s">
        <v>43</v>
      </c>
      <c r="T38" s="63">
        <f>AVERAGE(T28:T31,S27:S32,U29:U32,W28:W32,X30:X31,Y29,Y27,Z31,AA27,Z28:AB28)</f>
        <v>3.318821428571431</v>
      </c>
    </row>
    <row r="41" spans="1:24" x14ac:dyDescent="0.3">
      <c r="S41">
        <v>9.18</v>
      </c>
    </row>
    <row r="42" spans="1:24" x14ac:dyDescent="0.3">
      <c r="S42">
        <v>7.05</v>
      </c>
    </row>
    <row r="43" spans="1:24" x14ac:dyDescent="0.3">
      <c r="S43">
        <v>7</v>
      </c>
      <c r="V43">
        <v>1</v>
      </c>
      <c r="W43">
        <v>2</v>
      </c>
      <c r="X43">
        <v>3</v>
      </c>
    </row>
    <row r="44" spans="1:24" x14ac:dyDescent="0.3">
      <c r="S44">
        <v>6.91</v>
      </c>
    </row>
    <row r="45" spans="1:24" x14ac:dyDescent="0.3">
      <c r="S45">
        <v>6.72</v>
      </c>
    </row>
    <row r="46" spans="1:24" x14ac:dyDescent="0.3">
      <c r="S46">
        <v>5.85</v>
      </c>
    </row>
    <row r="47" spans="1:24" x14ac:dyDescent="0.3">
      <c r="S47">
        <v>5.65</v>
      </c>
    </row>
    <row r="48" spans="1:24" x14ac:dyDescent="0.3">
      <c r="S48">
        <v>4.29</v>
      </c>
    </row>
    <row r="49" spans="19:19" x14ac:dyDescent="0.3">
      <c r="S49">
        <v>3.89</v>
      </c>
    </row>
    <row r="50" spans="19:19" x14ac:dyDescent="0.3">
      <c r="S50">
        <v>3.65</v>
      </c>
    </row>
    <row r="51" spans="19:19" x14ac:dyDescent="0.3">
      <c r="S51">
        <v>3.57</v>
      </c>
    </row>
    <row r="52" spans="19:19" x14ac:dyDescent="0.3">
      <c r="S52">
        <v>3.12</v>
      </c>
    </row>
    <row r="53" spans="19:19" x14ac:dyDescent="0.3">
      <c r="S53">
        <v>2.71</v>
      </c>
    </row>
    <row r="54" spans="19:19" x14ac:dyDescent="0.3">
      <c r="S54">
        <v>2.62</v>
      </c>
    </row>
    <row r="55" spans="19:19" x14ac:dyDescent="0.3">
      <c r="S55">
        <v>2.5099999999999998</v>
      </c>
    </row>
    <row r="56" spans="19:19" x14ac:dyDescent="0.3">
      <c r="S56">
        <v>2.46</v>
      </c>
    </row>
    <row r="57" spans="19:19" x14ac:dyDescent="0.3">
      <c r="S57">
        <v>2.36</v>
      </c>
    </row>
    <row r="58" spans="19:19" x14ac:dyDescent="0.3">
      <c r="S58">
        <v>2.09</v>
      </c>
    </row>
    <row r="59" spans="19:19" x14ac:dyDescent="0.3">
      <c r="S59">
        <v>2.02</v>
      </c>
    </row>
    <row r="60" spans="19:19" x14ac:dyDescent="0.3">
      <c r="S60">
        <v>1.73</v>
      </c>
    </row>
    <row r="61" spans="19:19" x14ac:dyDescent="0.3">
      <c r="S61">
        <v>1.66</v>
      </c>
    </row>
    <row r="62" spans="19:19" x14ac:dyDescent="0.3">
      <c r="S62">
        <v>1.34</v>
      </c>
    </row>
    <row r="63" spans="19:19" x14ac:dyDescent="0.3">
      <c r="S63">
        <v>1.24</v>
      </c>
    </row>
    <row r="64" spans="19:19" x14ac:dyDescent="0.3">
      <c r="S64">
        <v>0.88</v>
      </c>
    </row>
    <row r="65" spans="19:19" x14ac:dyDescent="0.3">
      <c r="S65">
        <v>0.82</v>
      </c>
    </row>
    <row r="66" spans="19:19" x14ac:dyDescent="0.3">
      <c r="S66">
        <v>0.79</v>
      </c>
    </row>
    <row r="67" spans="19:19" x14ac:dyDescent="0.3">
      <c r="S67">
        <v>0.79</v>
      </c>
    </row>
    <row r="68" spans="19:19" x14ac:dyDescent="0.3">
      <c r="S68">
        <v>0.03</v>
      </c>
    </row>
    <row r="69" spans="19:19" x14ac:dyDescent="0.3">
      <c r="S69">
        <v>-0.02</v>
      </c>
    </row>
    <row r="70" spans="19:19" x14ac:dyDescent="0.3">
      <c r="S70">
        <v>-0.02</v>
      </c>
    </row>
    <row r="71" spans="19:19" x14ac:dyDescent="0.3">
      <c r="S71">
        <v>-7.0000000000000007E-2</v>
      </c>
    </row>
    <row r="72" spans="19:19" x14ac:dyDescent="0.3">
      <c r="S72">
        <v>-0.11</v>
      </c>
    </row>
    <row r="73" spans="19:19" x14ac:dyDescent="0.3">
      <c r="S73">
        <v>-0.12</v>
      </c>
    </row>
    <row r="74" spans="19:19" x14ac:dyDescent="0.3">
      <c r="S74">
        <v>-0.21</v>
      </c>
    </row>
    <row r="75" spans="19:19" x14ac:dyDescent="0.3">
      <c r="S75">
        <v>-0.56999999999999995</v>
      </c>
    </row>
    <row r="76" spans="19:19" x14ac:dyDescent="0.3">
      <c r="S76">
        <v>-0.62</v>
      </c>
    </row>
    <row r="77" spans="19:19" x14ac:dyDescent="0.3">
      <c r="S77">
        <v>-0.67</v>
      </c>
    </row>
    <row r="78" spans="19:19" x14ac:dyDescent="0.3">
      <c r="S78">
        <v>-0.75</v>
      </c>
    </row>
    <row r="79" spans="19:19" x14ac:dyDescent="0.3">
      <c r="S79">
        <v>-0.76</v>
      </c>
    </row>
    <row r="80" spans="19:19" x14ac:dyDescent="0.3">
      <c r="S80">
        <v>-0.87</v>
      </c>
    </row>
    <row r="81" spans="19:19" x14ac:dyDescent="0.3">
      <c r="S81">
        <v>-0.96</v>
      </c>
    </row>
    <row r="82" spans="19:19" x14ac:dyDescent="0.3">
      <c r="S82">
        <v>-1.23</v>
      </c>
    </row>
    <row r="83" spans="19:19" x14ac:dyDescent="0.3">
      <c r="S83">
        <v>-1.42</v>
      </c>
    </row>
    <row r="84" spans="19:19" x14ac:dyDescent="0.3">
      <c r="S84">
        <v>-1.44</v>
      </c>
    </row>
    <row r="85" spans="19:19" x14ac:dyDescent="0.3">
      <c r="S85">
        <v>-1.64</v>
      </c>
    </row>
    <row r="86" spans="19:19" x14ac:dyDescent="0.3">
      <c r="S86">
        <v>-1.8</v>
      </c>
    </row>
    <row r="87" spans="19:19" x14ac:dyDescent="0.3">
      <c r="S87">
        <v>-2.62</v>
      </c>
    </row>
    <row r="88" spans="19:19" x14ac:dyDescent="0.3">
      <c r="S88">
        <v>-2.76</v>
      </c>
    </row>
    <row r="89" spans="19:19" x14ac:dyDescent="0.3">
      <c r="S89">
        <v>-2.91</v>
      </c>
    </row>
    <row r="90" spans="19:19" x14ac:dyDescent="0.3">
      <c r="S90">
        <v>-3.47</v>
      </c>
    </row>
    <row r="91" spans="19:19" x14ac:dyDescent="0.3">
      <c r="S91">
        <v>-3.66</v>
      </c>
    </row>
    <row r="92" spans="19:19" x14ac:dyDescent="0.3">
      <c r="S92">
        <v>-4.4800000000000004</v>
      </c>
    </row>
    <row r="93" spans="19:19" x14ac:dyDescent="0.3">
      <c r="S93">
        <v>-4.74</v>
      </c>
    </row>
    <row r="94" spans="19:19" x14ac:dyDescent="0.3">
      <c r="S94">
        <v>-4.76</v>
      </c>
    </row>
    <row r="95" spans="19:19" x14ac:dyDescent="0.3">
      <c r="S95">
        <v>-4.91</v>
      </c>
    </row>
    <row r="96" spans="19:19" x14ac:dyDescent="0.3">
      <c r="S96">
        <v>-4.93</v>
      </c>
    </row>
    <row r="97" spans="19:19" x14ac:dyDescent="0.3">
      <c r="S97">
        <v>-5.12</v>
      </c>
    </row>
    <row r="98" spans="19:19" x14ac:dyDescent="0.3">
      <c r="S98">
        <v>-5.19</v>
      </c>
    </row>
    <row r="99" spans="19:19" x14ac:dyDescent="0.3">
      <c r="S99">
        <v>-5.86</v>
      </c>
    </row>
    <row r="100" spans="19:19" x14ac:dyDescent="0.3">
      <c r="S100">
        <v>-7.5</v>
      </c>
    </row>
  </sheetData>
  <sortState ref="S41:S100">
    <sortCondition descending="1" ref="S41"/>
  </sortState>
  <mergeCells count="3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R1:R2"/>
    <mergeCell ref="T1:W1"/>
    <mergeCell ref="X1:Z1"/>
    <mergeCell ref="AA1:AB1"/>
    <mergeCell ref="R3:S3"/>
    <mergeCell ref="R4:S4"/>
    <mergeCell ref="R5:S5"/>
    <mergeCell ref="R6:S6"/>
    <mergeCell ref="R7:S7"/>
    <mergeCell ref="R8:S8"/>
    <mergeCell ref="A26:A27"/>
    <mergeCell ref="C26:F26"/>
    <mergeCell ref="G26:I26"/>
    <mergeCell ref="J26:K26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67" bestFit="1" customWidth="1"/>
  </cols>
  <sheetData>
    <row r="1" spans="1:15" x14ac:dyDescent="0.3">
      <c r="A1" s="87" t="s">
        <v>5</v>
      </c>
      <c r="B1" s="65" t="s">
        <v>2</v>
      </c>
      <c r="C1" s="87">
        <f>[1]Punkter!$A$2</f>
        <v>0.01</v>
      </c>
      <c r="D1" s="89"/>
      <c r="E1" s="89"/>
      <c r="F1" s="90"/>
      <c r="G1" s="87">
        <f>[1]Punkter!$A$3</f>
        <v>0.08</v>
      </c>
      <c r="H1" s="89"/>
      <c r="I1" s="90"/>
      <c r="J1" s="87">
        <f>[1]Punkter!$A$4</f>
        <v>0.34</v>
      </c>
      <c r="K1" s="90"/>
      <c r="L1" s="26">
        <f>[1]Punkter!$A$5</f>
        <v>2</v>
      </c>
      <c r="N1" t="str">
        <f>[1]Meas1!C66</f>
        <v>TX</v>
      </c>
      <c r="O1" s="67" t="str">
        <f>[1]Meas1!E66</f>
        <v>patch</v>
      </c>
    </row>
    <row r="2" spans="1:15" ht="15" thickBot="1" x14ac:dyDescent="0.35">
      <c r="A2" s="88"/>
      <c r="B2" s="4" t="s">
        <v>3</v>
      </c>
      <c r="C2" s="32">
        <f>[1]Punkter!$A$2</f>
        <v>0.01</v>
      </c>
      <c r="D2" s="1">
        <f>[1]Punkter!$A$3</f>
        <v>0.08</v>
      </c>
      <c r="E2" s="1">
        <f>[1]Punkter!$A$4</f>
        <v>0.34</v>
      </c>
      <c r="F2" s="9">
        <f>[1]Punkter!$A$5</f>
        <v>2</v>
      </c>
      <c r="G2" s="32">
        <f>[1]Punkter!$A$3</f>
        <v>0.08</v>
      </c>
      <c r="H2" s="1">
        <f>[1]Punkter!$A$4</f>
        <v>0.34</v>
      </c>
      <c r="I2" s="9">
        <f>[1]Punkter!$A$5</f>
        <v>2</v>
      </c>
      <c r="J2" s="1">
        <f>[1]Punkter!$A$4</f>
        <v>0.34</v>
      </c>
      <c r="K2" s="9">
        <f>[1]Punkter!$A$5</f>
        <v>2</v>
      </c>
      <c r="L2" s="9">
        <f>[1]Punkter!$A$5</f>
        <v>2</v>
      </c>
      <c r="N2" t="str">
        <f>[1]Meas1!C67</f>
        <v>RX</v>
      </c>
      <c r="O2" s="67" t="str">
        <f>[1]Meas1!E67</f>
        <v>patch</v>
      </c>
    </row>
    <row r="3" spans="1:15" ht="15" thickBot="1" x14ac:dyDescent="0.35">
      <c r="A3" s="91">
        <f>[1]Punkter!$C$2</f>
        <v>1</v>
      </c>
      <c r="B3" s="92"/>
      <c r="C3" s="33">
        <f>SUM(Meas1!O$3:'Meas1'!O$12)/9</f>
        <v>6.7823333333333874E-2</v>
      </c>
      <c r="D3" s="33">
        <f>SUM(Meas1!P$3:'Meas1'!P$12)/9</f>
        <v>4.0289999999999611E-2</v>
      </c>
      <c r="E3" s="33">
        <f>SUM(Meas1!Q$3:'Meas1'!Q$12)/9</f>
        <v>4.3667777777777396E-2</v>
      </c>
      <c r="F3" s="33">
        <f>SUM(Meas1!R$3:'Meas1'!R$12)/9</f>
        <v>4.2387777777777878E-2</v>
      </c>
      <c r="G3" s="33">
        <f>SUM(Meas1!S$3:'Meas1'!S$12)/9</f>
        <v>5.4528888888888648E-2</v>
      </c>
      <c r="H3" s="33">
        <f>SUM(Meas1!T$3:'Meas1'!T$12)/9</f>
        <v>2.8516666666666728E-2</v>
      </c>
      <c r="I3" s="33">
        <f>SUM(Meas1!U$3:'Meas1'!U$12)/9</f>
        <v>1.2512222222222485E-2</v>
      </c>
      <c r="J3" s="33">
        <f>SUM(Meas1!V$3:'Meas1'!V$12)/9</f>
        <v>1.0217777777777833E-2</v>
      </c>
      <c r="K3" s="33">
        <f>SUM(Meas1!W$3:'Meas1'!W$12)/9</f>
        <v>0.11111111111111067</v>
      </c>
      <c r="L3" s="33">
        <f>SUM(Meas1!X$3:'Meas1'!X$12)/9</f>
        <v>3.6677777777777082E-3</v>
      </c>
      <c r="N3" t="str">
        <f>[1]Meas1!C68</f>
        <v>Polar</v>
      </c>
      <c r="O3" s="67" t="str">
        <f>[1]Meas1!E68</f>
        <v>vertical</v>
      </c>
    </row>
    <row r="4" spans="1:15" ht="15" thickBot="1" x14ac:dyDescent="0.35">
      <c r="A4" s="91">
        <f>[1]Punkter!$C$3</f>
        <v>2</v>
      </c>
      <c r="B4" s="92"/>
      <c r="C4" s="36">
        <f>SUM(Meas1!O$13:'Meas1'!O$22)/9</f>
        <v>3.0521111111110763E-2</v>
      </c>
      <c r="D4" s="36">
        <f>SUM(Meas1!P$13:'Meas1'!P$22)/9</f>
        <v>3.4977777777777677E-2</v>
      </c>
      <c r="E4" s="36">
        <f>SUM(Meas1!Q$13:'Meas1'!Q$22)/9</f>
        <v>6.8884444444444651E-2</v>
      </c>
      <c r="F4" s="36">
        <f>SUM(Meas1!R$13:'Meas1'!R$22)/9</f>
        <v>0.13857888888888853</v>
      </c>
      <c r="G4" s="36">
        <f>SUM(Meas1!S$13:'Meas1'!S$22)/9</f>
        <v>6.4817777777777821E-2</v>
      </c>
      <c r="H4" s="36">
        <f>SUM(Meas1!T$13:'Meas1'!T$22)/9</f>
        <v>4.8722222222222483E-3</v>
      </c>
      <c r="I4" s="36">
        <f>SUM(Meas1!U$13:'Meas1'!U$22)/9</f>
        <v>0.16473333333333368</v>
      </c>
      <c r="J4" s="36">
        <f>SUM(Meas1!V$13:'Meas1'!V$22)/9</f>
        <v>9.4444444444445344E-2</v>
      </c>
      <c r="K4" s="36">
        <f>SUM(Meas1!W$13:'Meas1'!W$22)/9</f>
        <v>2.998777777777804E-2</v>
      </c>
      <c r="L4" s="36">
        <f>SUM(Meas1!X$13:'Meas1'!X$22)/9</f>
        <v>3.0622222222221728E-3</v>
      </c>
      <c r="N4" t="str">
        <f>[1]Meas1!C69</f>
        <v>Frekvens</v>
      </c>
      <c r="O4" s="67" t="str">
        <f>[1]Meas1!E69</f>
        <v>2,58GHz</v>
      </c>
    </row>
    <row r="5" spans="1:15" ht="15" thickBot="1" x14ac:dyDescent="0.35">
      <c r="A5" s="91">
        <f>[1]Punkter!$C$4</f>
        <v>4</v>
      </c>
      <c r="B5" s="92"/>
      <c r="C5" s="33">
        <f>SUM(Meas1!O$23:'Meas1'!O$32)/9</f>
        <v>0.1050988888888893</v>
      </c>
      <c r="D5" s="33">
        <f>SUM(Meas1!P$23:'Meas1'!P$32)/9</f>
        <v>3.6187777777777923E-2</v>
      </c>
      <c r="E5" s="33">
        <f>SUM(Meas1!Q$23:'Meas1'!Q$32)/9</f>
        <v>1.6476666666666813E-2</v>
      </c>
      <c r="F5" s="33">
        <f>SUM(Meas1!R$23:'Meas1'!R$32)/9</f>
        <v>0.51943222222222318</v>
      </c>
      <c r="G5" s="33" t="e">
        <f>SUM(Meas1!S$23:'Meas1'!S$32)/9</f>
        <v>#VALUE!</v>
      </c>
      <c r="H5" s="33">
        <f>SUM(Meas1!T$23:'Meas1'!T$32)/9</f>
        <v>8.5098888888888752E-2</v>
      </c>
      <c r="I5" s="33">
        <f>SUM(Meas1!U$23:'Meas1'!U$32)/9</f>
        <v>0.11000555555555509</v>
      </c>
      <c r="J5" s="33">
        <f>SUM(Meas1!V$23:'Meas1'!V$32)/9</f>
        <v>8.6151111111110748E-2</v>
      </c>
      <c r="K5" s="33">
        <f>SUM(Meas1!W$23:'Meas1'!W$32)/9</f>
        <v>7.1877777777778163E-3</v>
      </c>
      <c r="L5" s="33">
        <f>SUM(Meas1!X$23:'Meas1'!X$32)/9</f>
        <v>1.3039999999999984E-2</v>
      </c>
      <c r="N5" t="str">
        <f>[1]Meas1!C70</f>
        <v>Date</v>
      </c>
      <c r="O5" s="68">
        <f>[1]Meas1!E70</f>
        <v>42661</v>
      </c>
    </row>
    <row r="6" spans="1:15" ht="15" thickBot="1" x14ac:dyDescent="0.35">
      <c r="A6" s="91">
        <f>[1]Punkter!$C$5</f>
        <v>8</v>
      </c>
      <c r="B6" s="92"/>
      <c r="C6" s="36">
        <f>SUM(Meas1!O$33:'Meas1'!O$42)/9</f>
        <v>0.45280444444444395</v>
      </c>
      <c r="D6" s="36">
        <f>SUM(Meas1!P$33:'Meas1'!P$42)/9</f>
        <v>9.8715555555556098E-2</v>
      </c>
      <c r="E6" s="36">
        <f>SUM(Meas1!Q$33:'Meas1'!Q$42)/9</f>
        <v>1.0827777777777457E-2</v>
      </c>
      <c r="F6" s="36">
        <f>SUM(Meas1!R$33:'Meas1'!R$42)/9</f>
        <v>1.9112222222222131E-2</v>
      </c>
      <c r="G6" s="36">
        <f>SUM(Meas1!S$33:'Meas1'!S$42)/9</f>
        <v>5.6401111111111582E-2</v>
      </c>
      <c r="H6" s="36">
        <f>SUM(Meas1!T$33:'Meas1'!T$42)/9</f>
        <v>2.4973333333333195E-2</v>
      </c>
      <c r="I6" s="36">
        <f>SUM(Meas1!U$33:'Meas1'!U$42)/9</f>
        <v>1.8489999999999791E-2</v>
      </c>
      <c r="J6" s="36">
        <f>SUM(Meas1!V$33:'Meas1'!V$42)/9</f>
        <v>4.6622222222223123E-3</v>
      </c>
      <c r="K6" s="36">
        <f>SUM(Meas1!W$33:'Meas1'!W$42)/9</f>
        <v>1.721777777777769E-2</v>
      </c>
      <c r="L6" s="36">
        <f>SUM(Meas1!X$33:'Meas1'!X$42)/9</f>
        <v>5.7155555555557219E-3</v>
      </c>
      <c r="N6" t="str">
        <f>[1]Meas1!C71</f>
        <v>Start time</v>
      </c>
      <c r="O6" s="67">
        <f>[1]Meas1!E71</f>
        <v>18</v>
      </c>
    </row>
    <row r="7" spans="1:15" ht="15" thickBot="1" x14ac:dyDescent="0.35">
      <c r="A7" s="91">
        <f>[1]Punkter!$C$6</f>
        <v>15</v>
      </c>
      <c r="B7" s="92"/>
      <c r="C7" s="33">
        <f>SUM(Meas1!O$43:'Meas1'!O$52)/9</f>
        <v>9.0573333333332437E-2</v>
      </c>
      <c r="D7" s="33">
        <f>SUM(Meas1!P$43:'Meas1'!P$52)/9</f>
        <v>9.8378888888888474E-2</v>
      </c>
      <c r="E7" s="33">
        <f>SUM(Meas1!Q$43:'Meas1'!Q$52)/9</f>
        <v>1.3409877777777754</v>
      </c>
      <c r="F7" s="33">
        <f>SUM(Meas1!R$43:'Meas1'!R$52)/9</f>
        <v>2.7898888888888362E-2</v>
      </c>
      <c r="G7" s="33">
        <f>SUM(Meas1!S$43:'Meas1'!S$52)/9</f>
        <v>2.4866666666667387E-2</v>
      </c>
      <c r="H7" s="33">
        <f>SUM(Meas1!T$43:'Meas1'!T$52)/9</f>
        <v>0.27091222222221994</v>
      </c>
      <c r="I7" s="33">
        <f>SUM(Meas1!U$43:'Meas1'!U$52)/9</f>
        <v>6.2195555555554921E-2</v>
      </c>
      <c r="J7" s="33">
        <f>SUM(Meas1!V$43:'Meas1'!V$52)/9</f>
        <v>3.7344444444444022E-3</v>
      </c>
      <c r="K7" s="33">
        <f>SUM(Meas1!W$43:'Meas1'!W$52)/9</f>
        <v>9.6111111111106019E-4</v>
      </c>
      <c r="L7" s="33">
        <f>SUM(Meas1!X$43:'Meas1'!X$52)/9</f>
        <v>1.5712222222222239E-2</v>
      </c>
      <c r="N7" t="str">
        <f>[1]Meas1!C72</f>
        <v>End time</v>
      </c>
      <c r="O7" s="67">
        <f>[1]Meas1!E72</f>
        <v>0</v>
      </c>
    </row>
    <row r="8" spans="1:15" ht="15" thickBot="1" x14ac:dyDescent="0.35">
      <c r="A8" s="91">
        <f>[1]Punkter!$C$7</f>
        <v>30</v>
      </c>
      <c r="B8" s="92"/>
      <c r="C8" s="36">
        <f>SUM(Meas1!O$53:'Meas1'!O$62)/9</f>
        <v>1.0888277777777731</v>
      </c>
      <c r="D8" s="36">
        <f>SUM(Meas1!P$53:'Meas1'!P$62)/9</f>
        <v>0.41298222222222053</v>
      </c>
      <c r="E8" s="36">
        <f>SUM(Meas1!Q$53:'Meas1'!Q$62)/9</f>
        <v>0.14346222222222252</v>
      </c>
      <c r="F8" s="36">
        <f>SUM(Meas1!R$53:'Meas1'!R$62)/9</f>
        <v>2.9134444444443932E-2</v>
      </c>
      <c r="G8" s="36">
        <f>SUM(Meas1!S$53:'Meas1'!S$62)/9</f>
        <v>0.49398222222222138</v>
      </c>
      <c r="H8" s="36">
        <f>SUM(Meas1!T$53:'Meas1'!T$62)/9</f>
        <v>0.32193444444444413</v>
      </c>
      <c r="I8" s="36">
        <f>SUM(Meas1!U$53:'Meas1'!U$62)/9</f>
        <v>0.12838333333333354</v>
      </c>
      <c r="J8" s="36">
        <f>SUM(Meas1!V$53:'Meas1'!V$62)/9</f>
        <v>3.4066666666667043E-2</v>
      </c>
      <c r="K8" s="36">
        <f>SUM(Meas1!W$53:'Meas1'!W$62)/9</f>
        <v>1.8173333333333035E-2</v>
      </c>
      <c r="L8" s="36">
        <f>SUM(Meas1!X$53:'Meas1'!X$62)/9</f>
        <v>2.0178888888889045E-2</v>
      </c>
      <c r="N8" t="str">
        <f>[1]Meas1!C73</f>
        <v>Place</v>
      </c>
      <c r="O8" s="67" t="str">
        <f>[1]Meas1!E73</f>
        <v>P-Plads</v>
      </c>
    </row>
    <row r="9" spans="1:15" ht="15" thickBot="1" x14ac:dyDescent="0.35"/>
    <row r="10" spans="1:15" x14ac:dyDescent="0.3">
      <c r="A10" s="87" t="s">
        <v>53</v>
      </c>
      <c r="B10" s="65" t="s">
        <v>2</v>
      </c>
      <c r="C10" s="87">
        <f>[1]Punkter!$A$2</f>
        <v>0.01</v>
      </c>
      <c r="D10" s="89"/>
      <c r="E10" s="89"/>
      <c r="F10" s="90"/>
      <c r="G10" s="87">
        <f>[1]Punkter!$A$3</f>
        <v>0.08</v>
      </c>
      <c r="H10" s="89"/>
      <c r="I10" s="90"/>
      <c r="J10" s="87">
        <f>[1]Punkter!$A$4</f>
        <v>0.34</v>
      </c>
      <c r="K10" s="90"/>
      <c r="L10" s="26">
        <f>[1]Punkter!$A$5</f>
        <v>2</v>
      </c>
      <c r="N10" t="str">
        <f>[1]Meas1!C66</f>
        <v>TX</v>
      </c>
      <c r="O10" s="67" t="str">
        <f>[1]Meas2!E66</f>
        <v>patch</v>
      </c>
    </row>
    <row r="11" spans="1:15" ht="15" thickBot="1" x14ac:dyDescent="0.35">
      <c r="A11" s="88"/>
      <c r="B11" s="4" t="s">
        <v>3</v>
      </c>
      <c r="C11" s="32">
        <f>[1]Punkter!$A$2</f>
        <v>0.01</v>
      </c>
      <c r="D11" s="1">
        <f>[1]Punkter!$A$3</f>
        <v>0.08</v>
      </c>
      <c r="E11" s="1">
        <f>[1]Punkter!$A$4</f>
        <v>0.34</v>
      </c>
      <c r="F11" s="9">
        <f>[1]Punkter!$A$5</f>
        <v>2</v>
      </c>
      <c r="G11" s="32">
        <f>[1]Punkter!$A$3</f>
        <v>0.08</v>
      </c>
      <c r="H11" s="1">
        <f>[1]Punkter!$A$4</f>
        <v>0.34</v>
      </c>
      <c r="I11" s="9">
        <f>[1]Punkter!$A$5</f>
        <v>2</v>
      </c>
      <c r="J11" s="1">
        <f>[1]Punkter!$A$4</f>
        <v>0.34</v>
      </c>
      <c r="K11" s="9">
        <f>[1]Punkter!$A$5</f>
        <v>2</v>
      </c>
      <c r="L11" s="9">
        <f>[1]Punkter!$A$5</f>
        <v>2</v>
      </c>
      <c r="N11" t="str">
        <f>[1]Meas1!C67</f>
        <v>RX</v>
      </c>
      <c r="O11" s="67" t="str">
        <f>[1]Meas2!E67</f>
        <v>patch</v>
      </c>
    </row>
    <row r="12" spans="1:15" ht="15" thickBot="1" x14ac:dyDescent="0.35">
      <c r="A12" s="91">
        <f>[1]Punkter!$C$2</f>
        <v>1</v>
      </c>
      <c r="B12" s="92"/>
      <c r="C12" s="33">
        <f>SUM(Meas2!O$3:'Meas2'!O$12)/9</f>
        <v>5.8556666666666736E-2</v>
      </c>
      <c r="D12" s="33">
        <f>SUM(Meas2!P$3:'Meas2'!P$12)/9</f>
        <v>6.2106666666666657E-2</v>
      </c>
      <c r="E12" s="33">
        <f>SUM(Meas2!Q$3:'Meas2'!Q$12)/9</f>
        <v>4.9959999999999921E-2</v>
      </c>
      <c r="F12" s="33">
        <f>SUM(Meas2!R$3:'Meas2'!R$12)/9</f>
        <v>0.1770677777777791</v>
      </c>
      <c r="G12" s="33">
        <f>SUM(Meas2!S$3:'Meas2'!S$12)/9</f>
        <v>0.12137777777777765</v>
      </c>
      <c r="H12" s="33">
        <f>SUM(Meas2!T$3:'Meas2'!T$12)/9</f>
        <v>0.15547111111111153</v>
      </c>
      <c r="I12" s="33">
        <f>SUM(Meas2!U$3:'Meas2'!U$12)/9</f>
        <v>0.1900900000000017</v>
      </c>
      <c r="J12" s="33">
        <f>SUM(Meas2!V$3:'Meas2'!V$12)/9</f>
        <v>8.2544444444442484E-3</v>
      </c>
      <c r="K12" s="33">
        <f>SUM(Meas2!W$3:'Meas2'!W$12)/9</f>
        <v>8.7173333333333464E-2</v>
      </c>
      <c r="L12" s="33">
        <f>SUM(Meas2!X$3:'Meas2'!X$12)/9</f>
        <v>6.0543333333332477E-2</v>
      </c>
      <c r="N12" t="str">
        <f>[1]Meas1!C68</f>
        <v>Polar</v>
      </c>
      <c r="O12" s="67" t="str">
        <f>[1]Meas2!E68</f>
        <v>horizontal</v>
      </c>
    </row>
    <row r="13" spans="1:15" ht="15" thickBot="1" x14ac:dyDescent="0.35">
      <c r="A13" s="91">
        <f>[1]Punkter!$C$3</f>
        <v>2</v>
      </c>
      <c r="B13" s="92"/>
      <c r="C13" s="33">
        <f>SUM(Meas2!O$13:'Meas2'!O$22)/9</f>
        <v>1.6100499999999989</v>
      </c>
      <c r="D13" s="33">
        <f>SUM(Meas2!P$13:'Meas2'!P$22)/9</f>
        <v>0.13684555555555555</v>
      </c>
      <c r="E13" s="33">
        <f>SUM(Meas2!Q$13:'Meas2'!Q$22)/9</f>
        <v>1.4115555555555563E-2</v>
      </c>
      <c r="F13" s="33">
        <f>SUM(Meas2!R$13:'Meas2'!R$22)/9</f>
        <v>1.7306666666666793E-2</v>
      </c>
      <c r="G13" s="33">
        <f>SUM(Meas2!S$13:'Meas2'!S$22)/9</f>
        <v>0.11791666666666645</v>
      </c>
      <c r="H13" s="33">
        <f>SUM(Meas2!T$13:'Meas2'!T$22)/9</f>
        <v>3.7009999999999918E-2</v>
      </c>
      <c r="I13" s="33">
        <f>SUM(Meas2!U$13:'Meas2'!U$22)/9</f>
        <v>2.0937777777777871E-2</v>
      </c>
      <c r="J13" s="33">
        <f>SUM(Meas2!V$13:'Meas2'!V$22)/9</f>
        <v>2.292888888888904E-2</v>
      </c>
      <c r="K13" s="33">
        <f>SUM(Meas2!W$13:'Meas2'!W$22)/9</f>
        <v>9.8890000000000852E-2</v>
      </c>
      <c r="L13" s="33">
        <f>SUM(Meas2!X$13:'Meas2'!X$22)/9</f>
        <v>3.3423333333333395E-2</v>
      </c>
      <c r="N13" t="str">
        <f>[1]Meas1!C69</f>
        <v>Frekvens</v>
      </c>
      <c r="O13" s="67" t="str">
        <f>[1]Meas2!E69</f>
        <v>2,58GHz</v>
      </c>
    </row>
    <row r="14" spans="1:15" ht="15" thickBot="1" x14ac:dyDescent="0.35">
      <c r="A14" s="91">
        <f>[1]Punkter!$C$4</f>
        <v>4</v>
      </c>
      <c r="B14" s="92"/>
      <c r="C14" s="33">
        <f>SUM(Meas2!O$23:'Meas2'!O$32)/9</f>
        <v>0.74553444444444417</v>
      </c>
      <c r="D14" s="33">
        <f>SUM(Meas2!P$23:'Meas2'!P$32)/9</f>
        <v>4.60844444444444E-2</v>
      </c>
      <c r="E14" s="33">
        <f>SUM(Meas2!Q$23:'Meas2'!Q$32)/9</f>
        <v>3.5622222222222444E-2</v>
      </c>
      <c r="F14" s="33">
        <f>SUM(Meas2!R$23:'Meas2'!R$32)/9</f>
        <v>8.6965555555555338E-2</v>
      </c>
      <c r="G14" s="33">
        <f>SUM(Meas2!S$23:'Meas2'!S$32)/9</f>
        <v>2.6866666666666508E-2</v>
      </c>
      <c r="H14" s="33">
        <f>SUM(Meas2!T$23:'Meas2'!T$32)/9</f>
        <v>7.758777777777788E-2</v>
      </c>
      <c r="I14" s="33">
        <f>SUM(Meas2!U$23:'Meas2'!U$32)/9</f>
        <v>0.48324999999999857</v>
      </c>
      <c r="J14" s="33">
        <f>SUM(Meas2!V$23:'Meas2'!V$32)/9</f>
        <v>1.0756666666666541E-2</v>
      </c>
      <c r="K14" s="33">
        <f>SUM(Meas2!W$23:'Meas2'!W$32)/9</f>
        <v>0.19838222222222143</v>
      </c>
      <c r="L14" s="33">
        <f>SUM(Meas2!X$23:'Meas2'!X$32)/9</f>
        <v>9.2499999999998729E-3</v>
      </c>
      <c r="N14" t="str">
        <f>[1]Meas1!C70</f>
        <v>Date</v>
      </c>
      <c r="O14" s="68">
        <f>[1]Meas2!E70</f>
        <v>42661</v>
      </c>
    </row>
    <row r="15" spans="1:15" ht="15" thickBot="1" x14ac:dyDescent="0.35">
      <c r="A15" s="91">
        <f>[1]Punkter!$C$5</f>
        <v>8</v>
      </c>
      <c r="B15" s="92"/>
      <c r="C15" s="33">
        <f>SUM(Meas2!O$33:'Meas2'!O$42)/9</f>
        <v>0.75441777777778507</v>
      </c>
      <c r="D15" s="33">
        <f>SUM(Meas2!P$33:'Meas2'!P$42)/9</f>
        <v>8.9405555555556127E-2</v>
      </c>
      <c r="E15" s="33">
        <f>SUM(Meas2!Q$33:'Meas2'!Q$42)/9</f>
        <v>8.9582222222222549E-2</v>
      </c>
      <c r="F15" s="33">
        <f>SUM(Meas2!R$33:'Meas2'!R$42)/9</f>
        <v>1.5587777777777876E-2</v>
      </c>
      <c r="G15" s="33">
        <f>SUM(Meas2!S$33:'Meas2'!S$42)/9</f>
        <v>0.16743222222222456</v>
      </c>
      <c r="H15" s="33">
        <f>SUM(Meas2!T$33:'Meas2'!T$42)/9</f>
        <v>3.2134444444444132E-2</v>
      </c>
      <c r="I15" s="33">
        <f>SUM(Meas2!U$33:'Meas2'!U$42)/9</f>
        <v>4.8322222222222672E-3</v>
      </c>
      <c r="J15" s="33">
        <f>SUM(Meas2!V$33:'Meas2'!V$42)/9</f>
        <v>1.2337777777777711E-2</v>
      </c>
      <c r="K15" s="33">
        <f>SUM(Meas2!W$33:'Meas2'!W$42)/9</f>
        <v>3.4360000000000307E-2</v>
      </c>
      <c r="L15" s="33">
        <f>SUM(Meas2!X$33:'Meas2'!X$42)/9</f>
        <v>7.506666666666632E-3</v>
      </c>
      <c r="N15" t="str">
        <f>[1]Meas1!C71</f>
        <v>Start time</v>
      </c>
      <c r="O15" s="67">
        <f>[1]Meas2!E71</f>
        <v>18</v>
      </c>
    </row>
    <row r="16" spans="1:15" ht="15" thickBot="1" x14ac:dyDescent="0.35">
      <c r="A16" s="91">
        <f>[1]Punkter!$C$6</f>
        <v>15</v>
      </c>
      <c r="B16" s="92"/>
      <c r="C16" s="33">
        <f>SUM(Meas2!O$43:'Meas2'!O$52)/9</f>
        <v>0.92371222222222316</v>
      </c>
      <c r="D16" s="33">
        <f>SUM(Meas2!P$43:'Meas2'!P$52)/9</f>
        <v>0.13866222222222277</v>
      </c>
      <c r="E16" s="33">
        <f>SUM(Meas2!Q$43:'Meas2'!Q$52)/9</f>
        <v>0.253601111111112</v>
      </c>
      <c r="F16" s="33">
        <f>SUM(Meas2!R$43:'Meas2'!R$52)/9</f>
        <v>9.8573333333333277E-2</v>
      </c>
      <c r="G16" s="33">
        <f>SUM(Meas2!S$43:'Meas2'!S$52)/9</f>
        <v>0.4136988888888895</v>
      </c>
      <c r="H16" s="33">
        <f>SUM(Meas2!T$43:'Meas2'!T$52)/9</f>
        <v>0.20384999999999781</v>
      </c>
      <c r="I16" s="33">
        <f>SUM(Meas2!U$43:'Meas2'!U$52)/9</f>
        <v>5.0245555555555134E-2</v>
      </c>
      <c r="J16" s="33">
        <f>SUM(Meas2!V$43:'Meas2'!V$52)/9</f>
        <v>9.0666666666664383E-3</v>
      </c>
      <c r="K16" s="33">
        <f>SUM(Meas2!W$43:'Meas2'!W$52)/9</f>
        <v>0.13798222222222142</v>
      </c>
      <c r="L16" s="33">
        <f>SUM(Meas2!X$43:'Meas2'!X$52)/9</f>
        <v>3.0899999999999942E-3</v>
      </c>
      <c r="N16" t="str">
        <f>[1]Meas1!C72</f>
        <v>End time</v>
      </c>
      <c r="O16" s="67">
        <f>[1]Meas2!E72</f>
        <v>0</v>
      </c>
    </row>
    <row r="17" spans="1:15" ht="15" thickBot="1" x14ac:dyDescent="0.35">
      <c r="A17" s="91">
        <f>[1]Punkter!$C$7</f>
        <v>30</v>
      </c>
      <c r="B17" s="92"/>
      <c r="C17" s="33">
        <f>SUM(Meas2!O$53:'Meas2'!O$62)/9</f>
        <v>2.5614266666666694</v>
      </c>
      <c r="D17" s="33">
        <f>SUM(Meas2!P$53:'Meas2'!P$62)/9</f>
        <v>4.077737777777787</v>
      </c>
      <c r="E17" s="33">
        <f>SUM(Meas2!Q$53:'Meas2'!Q$62)/9</f>
        <v>0.49115555555555723</v>
      </c>
      <c r="F17" s="33">
        <f>SUM(Meas2!R$53:'Meas2'!R$62)/9</f>
        <v>6.9578888888889939E-2</v>
      </c>
      <c r="G17" s="33">
        <f>SUM(Meas2!S$53:'Meas2'!S$62)/9</f>
        <v>0.48198333333333182</v>
      </c>
      <c r="H17" s="33">
        <f>SUM(Meas2!T$53:'Meas2'!T$62)/9</f>
        <v>4.7632222222222569E-2</v>
      </c>
      <c r="I17" s="33">
        <f>SUM(Meas2!U$53:'Meas2'!U$62)/9</f>
        <v>0.5086544444444443</v>
      </c>
      <c r="J17" s="33">
        <f>SUM(Meas2!V$53:'Meas2'!V$62)/9</f>
        <v>5.2956666666667818E-2</v>
      </c>
      <c r="K17" s="33">
        <f>SUM(Meas2!W$53:'Meas2'!W$62)/9</f>
        <v>0.1249733333333337</v>
      </c>
      <c r="L17" s="33">
        <f>SUM(Meas2!X$53:'Meas2'!X$62)/9</f>
        <v>5.782222222222029E-3</v>
      </c>
      <c r="N17" t="str">
        <f>[1]Meas1!C73</f>
        <v>Place</v>
      </c>
      <c r="O17" s="67" t="str">
        <f>[1]Meas2!E73</f>
        <v>P-Plads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0:A11"/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3" sqref="F13"/>
    </sheetView>
  </sheetViews>
  <sheetFormatPr defaultRowHeight="14.4" x14ac:dyDescent="0.3"/>
  <cols>
    <col min="15" max="15" width="11" bestFit="1" customWidth="1"/>
  </cols>
  <sheetData>
    <row r="1" spans="1:15" x14ac:dyDescent="0.3">
      <c r="A1" s="87" t="s">
        <v>16</v>
      </c>
      <c r="B1" s="30" t="s">
        <v>2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  <c r="O1" t="s">
        <v>21</v>
      </c>
    </row>
    <row r="2" spans="1:15" ht="15" thickBot="1" x14ac:dyDescent="0.35">
      <c r="A2" s="88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91">
        <f>Punkter!$C$2</f>
        <v>1</v>
      </c>
      <c r="B3" s="92"/>
      <c r="C3" s="33">
        <f>$O$2+$O$3+$O$4+20*LOG10($O$5/(4*PI()*$A3))</f>
        <v>-37.045997020280801</v>
      </c>
      <c r="D3" s="34">
        <f t="shared" ref="C3:L8" si="0">$O$2+$O$3+$O$4+20*LOG10($O$5/(4*PI()*$A3))</f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91">
        <f>Punkter!$C$3</f>
        <v>2</v>
      </c>
      <c r="B4" s="92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91">
        <f>Punkter!$C$4</f>
        <v>4</v>
      </c>
      <c r="B5" s="92"/>
      <c r="C5" s="39">
        <f t="shared" si="0"/>
        <v>-49.087196846840044</v>
      </c>
      <c r="D5" s="40">
        <f t="shared" si="0"/>
        <v>-49.087196846840044</v>
      </c>
      <c r="E5" s="40">
        <f t="shared" si="0"/>
        <v>-49.087196846840044</v>
      </c>
      <c r="F5" s="40">
        <f t="shared" si="0"/>
        <v>-49.087196846840044</v>
      </c>
      <c r="G5" s="39">
        <f t="shared" si="0"/>
        <v>-49.087196846840044</v>
      </c>
      <c r="H5" s="40">
        <f t="shared" si="0"/>
        <v>-49.087196846840044</v>
      </c>
      <c r="I5" s="41">
        <f t="shared" si="0"/>
        <v>-49.087196846840044</v>
      </c>
      <c r="J5" s="40">
        <f t="shared" si="0"/>
        <v>-49.087196846840044</v>
      </c>
      <c r="K5" s="41">
        <f t="shared" si="0"/>
        <v>-49.087196846840044</v>
      </c>
      <c r="L5" s="41">
        <f t="shared" si="0"/>
        <v>-49.087196846840044</v>
      </c>
      <c r="N5" t="s">
        <v>20</v>
      </c>
      <c r="O5" s="48">
        <f>(3*10^8)/(2.4*10^9)</f>
        <v>0.125</v>
      </c>
    </row>
    <row r="6" spans="1:15" ht="15" thickBot="1" x14ac:dyDescent="0.35">
      <c r="A6" s="91">
        <f>Punkter!$C$5</f>
        <v>8</v>
      </c>
      <c r="B6" s="92"/>
      <c r="C6" s="36">
        <f t="shared" si="0"/>
        <v>-55.107796760119669</v>
      </c>
      <c r="D6" s="37">
        <f t="shared" si="0"/>
        <v>-55.107796760119669</v>
      </c>
      <c r="E6" s="37">
        <f t="shared" si="0"/>
        <v>-55.107796760119669</v>
      </c>
      <c r="F6" s="37">
        <f t="shared" si="0"/>
        <v>-55.107796760119669</v>
      </c>
      <c r="G6" s="36">
        <f t="shared" si="0"/>
        <v>-55.107796760119669</v>
      </c>
      <c r="H6" s="37">
        <f t="shared" si="0"/>
        <v>-55.107796760119669</v>
      </c>
      <c r="I6" s="38">
        <f t="shared" si="0"/>
        <v>-55.107796760119669</v>
      </c>
      <c r="J6" s="37">
        <f t="shared" si="0"/>
        <v>-55.107796760119669</v>
      </c>
      <c r="K6" s="38">
        <f t="shared" si="0"/>
        <v>-55.107796760119669</v>
      </c>
      <c r="L6" s="38">
        <f t="shared" si="0"/>
        <v>-55.107796760119669</v>
      </c>
    </row>
    <row r="7" spans="1:15" ht="15" thickBot="1" x14ac:dyDescent="0.35">
      <c r="A7" s="91">
        <f>Punkter!$C$6</f>
        <v>15</v>
      </c>
      <c r="B7" s="92"/>
      <c r="C7" s="42">
        <f t="shared" si="0"/>
        <v>-60.567822201394421</v>
      </c>
      <c r="D7" s="43">
        <f t="shared" si="0"/>
        <v>-60.567822201394421</v>
      </c>
      <c r="E7" s="43">
        <f t="shared" si="0"/>
        <v>-60.567822201394421</v>
      </c>
      <c r="F7" s="43">
        <f t="shared" si="0"/>
        <v>-60.567822201394421</v>
      </c>
      <c r="G7" s="42">
        <f t="shared" si="0"/>
        <v>-60.567822201394421</v>
      </c>
      <c r="H7" s="43">
        <f t="shared" si="0"/>
        <v>-60.567822201394421</v>
      </c>
      <c r="I7" s="44">
        <f t="shared" si="0"/>
        <v>-60.567822201394421</v>
      </c>
      <c r="J7" s="43">
        <f t="shared" si="0"/>
        <v>-60.567822201394421</v>
      </c>
      <c r="K7" s="44">
        <f t="shared" si="0"/>
        <v>-60.567822201394421</v>
      </c>
      <c r="L7" s="44">
        <f t="shared" si="0"/>
        <v>-60.567822201394421</v>
      </c>
    </row>
    <row r="8" spans="1:15" ht="15" thickBot="1" x14ac:dyDescent="0.35">
      <c r="A8" s="91">
        <f>Punkter!$C$7</f>
        <v>30</v>
      </c>
      <c r="B8" s="92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" thickBot="1" x14ac:dyDescent="0.35"/>
    <row r="11" spans="1:15" x14ac:dyDescent="0.3">
      <c r="A11" s="87" t="s">
        <v>22</v>
      </c>
      <c r="B11" s="30" t="s">
        <v>2</v>
      </c>
      <c r="C11" s="87">
        <f>Punkter!$A$2</f>
        <v>0.01</v>
      </c>
      <c r="D11" s="89"/>
      <c r="E11" s="89"/>
      <c r="F11" s="90"/>
      <c r="G11" s="87">
        <f>Punkter!$A$3</f>
        <v>0.08</v>
      </c>
      <c r="H11" s="89"/>
      <c r="I11" s="90"/>
      <c r="J11" s="87">
        <f>Punkter!$A$4</f>
        <v>0.34</v>
      </c>
      <c r="K11" s="90"/>
      <c r="L11" s="26">
        <f>Punkter!$A$5</f>
        <v>2</v>
      </c>
      <c r="O11" t="s">
        <v>21</v>
      </c>
    </row>
    <row r="12" spans="1:15" ht="15" thickBot="1" x14ac:dyDescent="0.35">
      <c r="A12" s="88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91">
        <f>Punkter!$C$2</f>
        <v>1</v>
      </c>
      <c r="B13" s="92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>$O$2+$O$3+$O$4+20*LOG10($O$5/(4*PI()*$A13))</f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91">
        <f>Punkter!$C$3</f>
        <v>2</v>
      </c>
      <c r="B14" s="92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91">
        <f>Punkter!$C$4</f>
        <v>4</v>
      </c>
      <c r="B15" s="92"/>
      <c r="C15" s="39">
        <f t="shared" si="1"/>
        <v>-49.087196846840044</v>
      </c>
      <c r="D15" s="40">
        <f t="shared" si="1"/>
        <v>-49.087196846840044</v>
      </c>
      <c r="E15" s="40">
        <f t="shared" si="1"/>
        <v>-49.087196846840044</v>
      </c>
      <c r="F15" s="40">
        <f t="shared" si="1"/>
        <v>-49.087196846840044</v>
      </c>
      <c r="G15" s="39">
        <f t="shared" si="1"/>
        <v>-49.087196846840044</v>
      </c>
      <c r="H15" s="40">
        <f t="shared" si="1"/>
        <v>-49.087196846840044</v>
      </c>
      <c r="I15" s="41">
        <f t="shared" si="1"/>
        <v>-49.087196846840044</v>
      </c>
      <c r="J15" s="40">
        <f t="shared" si="1"/>
        <v>-49.087196846840044</v>
      </c>
      <c r="K15" s="41">
        <f t="shared" si="1"/>
        <v>-49.087196846840044</v>
      </c>
      <c r="L15" s="41">
        <f t="shared" si="1"/>
        <v>-49.087196846840044</v>
      </c>
      <c r="N15" t="s">
        <v>20</v>
      </c>
      <c r="O15" s="48">
        <f>(3*10^8)/(2.4*10^9)</f>
        <v>0.125</v>
      </c>
    </row>
    <row r="16" spans="1:15" ht="15" thickBot="1" x14ac:dyDescent="0.35">
      <c r="A16" s="91">
        <f>Punkter!$C$5</f>
        <v>8</v>
      </c>
      <c r="B16" s="92"/>
      <c r="C16" s="36">
        <f t="shared" si="1"/>
        <v>-55.107796760119669</v>
      </c>
      <c r="D16" s="37">
        <f t="shared" si="1"/>
        <v>-55.107796760119669</v>
      </c>
      <c r="E16" s="37">
        <f t="shared" si="1"/>
        <v>-55.107796760119669</v>
      </c>
      <c r="F16" s="37">
        <f t="shared" si="1"/>
        <v>-55.107796760119669</v>
      </c>
      <c r="G16" s="36">
        <f t="shared" si="1"/>
        <v>-55.107796760119669</v>
      </c>
      <c r="H16" s="37">
        <f t="shared" si="1"/>
        <v>-55.107796760119669</v>
      </c>
      <c r="I16" s="38">
        <f t="shared" si="1"/>
        <v>-55.107796760119669</v>
      </c>
      <c r="J16" s="37">
        <f t="shared" si="1"/>
        <v>-55.107796760119669</v>
      </c>
      <c r="K16" s="38">
        <f t="shared" si="1"/>
        <v>-55.107796760119669</v>
      </c>
      <c r="L16" s="38">
        <f t="shared" si="1"/>
        <v>-55.107796760119669</v>
      </c>
    </row>
    <row r="17" spans="1:12" ht="15" thickBot="1" x14ac:dyDescent="0.35">
      <c r="A17" s="91">
        <f>Punkter!$C$6</f>
        <v>15</v>
      </c>
      <c r="B17" s="92"/>
      <c r="C17" s="42">
        <f t="shared" si="1"/>
        <v>-60.567822201394421</v>
      </c>
      <c r="D17" s="43">
        <f t="shared" si="1"/>
        <v>-60.567822201394421</v>
      </c>
      <c r="E17" s="43">
        <f t="shared" si="1"/>
        <v>-60.567822201394421</v>
      </c>
      <c r="F17" s="43">
        <f t="shared" si="1"/>
        <v>-60.567822201394421</v>
      </c>
      <c r="G17" s="42">
        <f t="shared" si="1"/>
        <v>-60.567822201394421</v>
      </c>
      <c r="H17" s="43">
        <f t="shared" si="1"/>
        <v>-60.567822201394421</v>
      </c>
      <c r="I17" s="44">
        <f t="shared" si="1"/>
        <v>-60.567822201394421</v>
      </c>
      <c r="J17" s="43">
        <f t="shared" si="1"/>
        <v>-60.567822201394421</v>
      </c>
      <c r="K17" s="44">
        <f t="shared" si="1"/>
        <v>-60.567822201394421</v>
      </c>
      <c r="L17" s="44">
        <f t="shared" si="1"/>
        <v>-60.567822201394421</v>
      </c>
    </row>
    <row r="18" spans="1:12" ht="15" thickBot="1" x14ac:dyDescent="0.35">
      <c r="A18" s="91">
        <f>Punkter!$C$7</f>
        <v>30</v>
      </c>
      <c r="B18" s="92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  <mergeCell ref="A5:B5"/>
    <mergeCell ref="A6:B6"/>
    <mergeCell ref="A7:B7"/>
    <mergeCell ref="A8:B8"/>
    <mergeCell ref="A11:A12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2"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1">
        <f>Punkter!$C$2</f>
        <v>1</v>
      </c>
      <c r="B3" s="82"/>
      <c r="C3" s="2">
        <v>63.12</v>
      </c>
      <c r="D3" s="15">
        <v>53.71</v>
      </c>
      <c r="E3" s="14">
        <v>48.33</v>
      </c>
      <c r="F3" s="74">
        <v>50.52</v>
      </c>
      <c r="G3" s="14">
        <v>42.54</v>
      </c>
      <c r="H3" s="56">
        <v>41.44</v>
      </c>
      <c r="I3" s="76">
        <v>49.99</v>
      </c>
      <c r="J3" s="11">
        <v>47.99</v>
      </c>
      <c r="K3" s="74">
        <v>58.66</v>
      </c>
      <c r="L3" s="74">
        <v>43.31</v>
      </c>
    </row>
    <row r="4" spans="1:18" ht="17.399999999999999" customHeight="1" x14ac:dyDescent="0.3">
      <c r="A4" s="83"/>
      <c r="B4" s="84"/>
      <c r="C4" s="2">
        <v>62.83</v>
      </c>
      <c r="D4" s="15">
        <v>53.3</v>
      </c>
      <c r="E4" s="15">
        <v>49</v>
      </c>
      <c r="F4" s="9">
        <v>50.13</v>
      </c>
      <c r="G4" s="15">
        <v>42.57</v>
      </c>
      <c r="H4" s="55">
        <v>41.48</v>
      </c>
      <c r="I4" s="1">
        <v>49.01</v>
      </c>
      <c r="J4" s="12">
        <v>47.87</v>
      </c>
      <c r="K4" s="9">
        <v>59.37</v>
      </c>
      <c r="L4" s="9">
        <v>43.34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63</v>
      </c>
      <c r="D5" s="15">
        <v>54.31</v>
      </c>
      <c r="E5" s="15">
        <v>49.57</v>
      </c>
      <c r="F5" s="10">
        <v>50.28</v>
      </c>
      <c r="G5" s="15">
        <v>42.28</v>
      </c>
      <c r="H5" s="55">
        <v>41.28</v>
      </c>
      <c r="I5" s="1">
        <v>49.85</v>
      </c>
      <c r="J5" s="12">
        <v>48.11</v>
      </c>
      <c r="K5" s="9">
        <v>58.69</v>
      </c>
      <c r="L5" s="9">
        <v>43.04</v>
      </c>
      <c r="N5" s="78" t="s">
        <v>7</v>
      </c>
      <c r="O5" s="78"/>
      <c r="P5" s="78" t="s">
        <v>74</v>
      </c>
      <c r="Q5" s="78"/>
      <c r="R5" s="78"/>
    </row>
    <row r="6" spans="1:18" ht="17.399999999999999" customHeight="1" x14ac:dyDescent="0.3">
      <c r="A6" s="83"/>
      <c r="B6" s="84"/>
      <c r="C6" s="2">
        <v>62.8</v>
      </c>
      <c r="D6" s="15">
        <v>53.05</v>
      </c>
      <c r="E6" s="15">
        <v>48.23</v>
      </c>
      <c r="F6" s="10">
        <v>50.62</v>
      </c>
      <c r="G6" s="15">
        <v>42.25</v>
      </c>
      <c r="H6" s="57">
        <v>41.16</v>
      </c>
      <c r="I6" s="1">
        <v>49.38</v>
      </c>
      <c r="J6" s="12">
        <v>47.69</v>
      </c>
      <c r="K6" s="9">
        <v>59.06</v>
      </c>
      <c r="L6" s="9">
        <v>42.94</v>
      </c>
      <c r="N6" s="78" t="s">
        <v>8</v>
      </c>
      <c r="O6" s="78"/>
      <c r="P6" s="78" t="s">
        <v>74</v>
      </c>
      <c r="Q6" s="78"/>
      <c r="R6" s="78"/>
    </row>
    <row r="7" spans="1:18" ht="17.399999999999999" customHeight="1" x14ac:dyDescent="0.3">
      <c r="A7" s="83"/>
      <c r="B7" s="84"/>
      <c r="C7" s="2">
        <v>63.17</v>
      </c>
      <c r="D7" s="15">
        <v>52.53</v>
      </c>
      <c r="E7" s="15">
        <v>48.57</v>
      </c>
      <c r="F7" s="9">
        <v>50.4</v>
      </c>
      <c r="G7" s="15">
        <v>42.38</v>
      </c>
      <c r="H7" s="55">
        <v>41.31</v>
      </c>
      <c r="I7" s="1">
        <v>49.79</v>
      </c>
      <c r="J7" s="12">
        <v>47.43</v>
      </c>
      <c r="K7" s="9">
        <v>58.11</v>
      </c>
      <c r="L7" s="9">
        <v>42.99</v>
      </c>
      <c r="N7" s="78" t="s">
        <v>9</v>
      </c>
      <c r="O7" s="78"/>
      <c r="P7" s="78" t="s">
        <v>59</v>
      </c>
      <c r="Q7" s="78"/>
      <c r="R7" s="78"/>
    </row>
    <row r="8" spans="1:18" ht="17.399999999999999" customHeight="1" x14ac:dyDescent="0.3">
      <c r="A8" s="83"/>
      <c r="B8" s="84"/>
      <c r="C8" s="2">
        <v>62.95</v>
      </c>
      <c r="D8" s="15">
        <v>52.51</v>
      </c>
      <c r="E8" s="15">
        <v>48.13</v>
      </c>
      <c r="F8" s="9">
        <v>50.22</v>
      </c>
      <c r="G8" s="15">
        <v>42.54</v>
      </c>
      <c r="H8" s="55">
        <v>41.11</v>
      </c>
      <c r="I8" s="1">
        <v>49.63</v>
      </c>
      <c r="J8" s="12">
        <v>47.86</v>
      </c>
      <c r="K8" s="9">
        <v>59.87</v>
      </c>
      <c r="L8" s="9">
        <v>42.78</v>
      </c>
      <c r="N8" s="78" t="s">
        <v>10</v>
      </c>
      <c r="O8" s="78"/>
      <c r="P8" s="78">
        <v>2.59</v>
      </c>
      <c r="Q8" s="78"/>
      <c r="R8" s="78"/>
    </row>
    <row r="9" spans="1:18" ht="17.399999999999999" customHeight="1" x14ac:dyDescent="0.3">
      <c r="A9" s="83"/>
      <c r="B9" s="84"/>
      <c r="C9" s="2">
        <v>63</v>
      </c>
      <c r="D9" s="15">
        <v>52.37</v>
      </c>
      <c r="E9" s="15">
        <v>48.03</v>
      </c>
      <c r="F9" s="9">
        <v>50.44</v>
      </c>
      <c r="G9" s="15">
        <v>42.45</v>
      </c>
      <c r="H9" s="55">
        <v>41.25</v>
      </c>
      <c r="I9" s="1">
        <v>50.32</v>
      </c>
      <c r="J9" s="12">
        <v>47.75</v>
      </c>
      <c r="K9" s="9">
        <v>59.18</v>
      </c>
      <c r="L9" s="9">
        <v>42.8</v>
      </c>
      <c r="N9" s="78" t="s">
        <v>11</v>
      </c>
      <c r="O9" s="78"/>
      <c r="P9" s="79">
        <v>42674</v>
      </c>
      <c r="Q9" s="78"/>
      <c r="R9" s="78"/>
    </row>
    <row r="10" spans="1:18" ht="17.399999999999999" customHeight="1" x14ac:dyDescent="0.3">
      <c r="A10" s="83"/>
      <c r="B10" s="84"/>
      <c r="C10" s="2">
        <v>63.25</v>
      </c>
      <c r="D10" s="15">
        <v>52.09</v>
      </c>
      <c r="E10" s="15">
        <v>48.21</v>
      </c>
      <c r="F10" s="9">
        <v>50.4</v>
      </c>
      <c r="G10" s="15">
        <v>42.39</v>
      </c>
      <c r="H10" s="55">
        <v>41.42</v>
      </c>
      <c r="I10" s="1">
        <v>50.33</v>
      </c>
      <c r="J10" s="12">
        <v>47.6</v>
      </c>
      <c r="K10" s="9">
        <v>59.34</v>
      </c>
      <c r="L10" s="9">
        <v>42.54</v>
      </c>
      <c r="N10" s="78" t="s">
        <v>12</v>
      </c>
      <c r="O10" s="78"/>
      <c r="P10" s="80"/>
      <c r="Q10" s="78"/>
      <c r="R10" s="78"/>
    </row>
    <row r="11" spans="1:18" ht="17.399999999999999" customHeight="1" x14ac:dyDescent="0.3">
      <c r="A11" s="83"/>
      <c r="B11" s="84"/>
      <c r="C11" s="2">
        <v>63.35</v>
      </c>
      <c r="D11" s="15">
        <v>52.13</v>
      </c>
      <c r="E11" s="15">
        <v>48.08</v>
      </c>
      <c r="F11" s="9">
        <v>50.66</v>
      </c>
      <c r="G11" s="15">
        <v>42.46</v>
      </c>
      <c r="H11" s="55">
        <v>41.53</v>
      </c>
      <c r="I11" s="1">
        <v>50.36</v>
      </c>
      <c r="J11" s="12">
        <v>47.47</v>
      </c>
      <c r="K11" s="9">
        <v>58.48</v>
      </c>
      <c r="L11" s="9">
        <v>42.7</v>
      </c>
      <c r="N11" s="78" t="s">
        <v>13</v>
      </c>
      <c r="O11" s="78"/>
      <c r="P11" s="78"/>
      <c r="Q11" s="78"/>
      <c r="R11" s="78"/>
    </row>
    <row r="12" spans="1:18" ht="17.399999999999999" customHeight="1" thickBot="1" x14ac:dyDescent="0.35">
      <c r="A12" s="83"/>
      <c r="B12" s="84"/>
      <c r="C12" s="75">
        <v>63.14</v>
      </c>
      <c r="D12" s="16">
        <v>52.21</v>
      </c>
      <c r="E12" s="16">
        <v>48.18</v>
      </c>
      <c r="F12" s="4">
        <v>50.5</v>
      </c>
      <c r="G12" s="16">
        <v>42.4</v>
      </c>
      <c r="H12" s="54">
        <v>41.2</v>
      </c>
      <c r="I12" s="7">
        <v>50.32</v>
      </c>
      <c r="J12" s="13">
        <v>47.75</v>
      </c>
      <c r="K12" s="4">
        <v>59.62</v>
      </c>
      <c r="L12" s="4">
        <v>42.52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62.09</v>
      </c>
      <c r="D13" s="15">
        <v>60.62</v>
      </c>
      <c r="E13" s="15">
        <v>60.41</v>
      </c>
      <c r="F13" s="9">
        <v>49.02</v>
      </c>
      <c r="G13" s="15">
        <v>52.12</v>
      </c>
      <c r="H13" s="55">
        <v>50.72</v>
      </c>
      <c r="I13" s="1">
        <v>46.5</v>
      </c>
      <c r="J13" s="12">
        <v>54.62</v>
      </c>
      <c r="K13" s="9">
        <v>53.34</v>
      </c>
      <c r="L13" s="9">
        <v>50.07</v>
      </c>
    </row>
    <row r="14" spans="1:18" ht="16.95" customHeight="1" x14ac:dyDescent="0.3">
      <c r="A14" s="83"/>
      <c r="B14" s="84"/>
      <c r="C14" s="2">
        <v>61.66</v>
      </c>
      <c r="D14" s="15">
        <v>60.38</v>
      </c>
      <c r="E14" s="15">
        <v>58.55</v>
      </c>
      <c r="F14" s="9">
        <v>49.03</v>
      </c>
      <c r="G14" s="15">
        <v>52.84</v>
      </c>
      <c r="H14" s="55">
        <v>50.38</v>
      </c>
      <c r="I14" s="1">
        <v>46.93</v>
      </c>
      <c r="J14" s="12">
        <v>54.76</v>
      </c>
      <c r="K14" s="9">
        <v>53.71</v>
      </c>
      <c r="L14" s="9">
        <v>50.26</v>
      </c>
    </row>
    <row r="15" spans="1:18" ht="16.95" customHeight="1" x14ac:dyDescent="0.3">
      <c r="A15" s="83"/>
      <c r="B15" s="84"/>
      <c r="C15" s="2">
        <v>60.76</v>
      </c>
      <c r="D15" s="15">
        <v>59.79</v>
      </c>
      <c r="E15" s="15">
        <v>58.31</v>
      </c>
      <c r="F15" s="9">
        <v>48.5</v>
      </c>
      <c r="G15" s="15">
        <v>52.95</v>
      </c>
      <c r="H15" s="55">
        <v>49.8</v>
      </c>
      <c r="I15" s="1">
        <v>46.74</v>
      </c>
      <c r="J15" s="12">
        <v>54.85</v>
      </c>
      <c r="K15" s="9">
        <v>53.57</v>
      </c>
      <c r="L15" s="9">
        <v>50.41</v>
      </c>
    </row>
    <row r="16" spans="1:18" ht="16.95" customHeight="1" x14ac:dyDescent="0.3">
      <c r="A16" s="83"/>
      <c r="B16" s="84"/>
      <c r="C16" s="2">
        <v>61.24</v>
      </c>
      <c r="D16" s="15">
        <v>60.39</v>
      </c>
      <c r="E16" s="15">
        <v>58.18</v>
      </c>
      <c r="F16" s="9">
        <v>49.32</v>
      </c>
      <c r="G16" s="15">
        <v>53.14</v>
      </c>
      <c r="H16" s="55">
        <v>50.3</v>
      </c>
      <c r="I16" s="1">
        <v>46.77</v>
      </c>
      <c r="J16" s="12">
        <v>54.58</v>
      </c>
      <c r="K16" s="9">
        <v>53.65</v>
      </c>
      <c r="L16" s="9">
        <v>49.96</v>
      </c>
    </row>
    <row r="17" spans="1:12" ht="16.95" customHeight="1" x14ac:dyDescent="0.3">
      <c r="A17" s="83"/>
      <c r="B17" s="84"/>
      <c r="C17" s="2">
        <v>61.59</v>
      </c>
      <c r="D17" s="15">
        <v>58.83</v>
      </c>
      <c r="E17" s="15">
        <v>58.22</v>
      </c>
      <c r="F17" s="9">
        <v>49.28</v>
      </c>
      <c r="G17" s="15">
        <v>52.78</v>
      </c>
      <c r="H17" s="55">
        <v>50.4</v>
      </c>
      <c r="I17" s="1">
        <v>46.76</v>
      </c>
      <c r="J17" s="12">
        <v>54.6</v>
      </c>
      <c r="K17" s="9">
        <v>53.44</v>
      </c>
      <c r="L17" s="9">
        <v>50.14</v>
      </c>
    </row>
    <row r="18" spans="1:12" ht="16.95" customHeight="1" x14ac:dyDescent="0.3">
      <c r="A18" s="83"/>
      <c r="B18" s="84"/>
      <c r="C18" s="2">
        <v>61.38</v>
      </c>
      <c r="D18" s="15">
        <v>59.05</v>
      </c>
      <c r="E18" s="15">
        <v>58.09</v>
      </c>
      <c r="F18" s="9">
        <v>49.45</v>
      </c>
      <c r="G18" s="15">
        <v>53.21</v>
      </c>
      <c r="H18" s="55">
        <v>50.17</v>
      </c>
      <c r="I18" s="1">
        <v>46.68</v>
      </c>
      <c r="J18" s="12">
        <v>54.62</v>
      </c>
      <c r="K18" s="9">
        <v>53.5</v>
      </c>
      <c r="L18" s="9">
        <v>50.06</v>
      </c>
    </row>
    <row r="19" spans="1:12" ht="16.95" customHeight="1" x14ac:dyDescent="0.3">
      <c r="A19" s="83"/>
      <c r="B19" s="84"/>
      <c r="C19" s="2">
        <v>61.42</v>
      </c>
      <c r="D19" s="15">
        <v>59.1</v>
      </c>
      <c r="E19" s="15">
        <v>58.07</v>
      </c>
      <c r="F19" s="9">
        <v>49.39</v>
      </c>
      <c r="G19" s="15">
        <v>52.75</v>
      </c>
      <c r="H19" s="55">
        <v>50.48</v>
      </c>
      <c r="I19" s="1">
        <v>46.64</v>
      </c>
      <c r="J19" s="12">
        <v>53.99</v>
      </c>
      <c r="K19" s="9">
        <v>53.72</v>
      </c>
      <c r="L19" s="9">
        <v>50</v>
      </c>
    </row>
    <row r="20" spans="1:12" ht="16.95" customHeight="1" x14ac:dyDescent="0.3">
      <c r="A20" s="83"/>
      <c r="B20" s="84"/>
      <c r="C20" s="2">
        <v>61.34</v>
      </c>
      <c r="D20" s="15">
        <v>59.26</v>
      </c>
      <c r="E20" s="15">
        <v>58.01</v>
      </c>
      <c r="F20" s="9">
        <v>49.16</v>
      </c>
      <c r="G20" s="15">
        <v>52.88</v>
      </c>
      <c r="H20" s="55">
        <v>50.14</v>
      </c>
      <c r="I20" s="1">
        <v>46.67</v>
      </c>
      <c r="J20" s="12">
        <v>54.54</v>
      </c>
      <c r="K20" s="9">
        <v>53.62</v>
      </c>
      <c r="L20" s="9">
        <v>49.95</v>
      </c>
    </row>
    <row r="21" spans="1:12" ht="16.95" customHeight="1" x14ac:dyDescent="0.3">
      <c r="A21" s="83"/>
      <c r="B21" s="84"/>
      <c r="C21" s="2">
        <v>61.7</v>
      </c>
      <c r="D21" s="15">
        <v>59.06</v>
      </c>
      <c r="E21" s="15">
        <v>57.79</v>
      </c>
      <c r="F21" s="9">
        <v>48.86</v>
      </c>
      <c r="G21" s="15">
        <v>52.29</v>
      </c>
      <c r="H21" s="55">
        <v>50.24</v>
      </c>
      <c r="I21" s="1">
        <v>46.66</v>
      </c>
      <c r="J21" s="12">
        <v>54.31</v>
      </c>
      <c r="K21" s="9">
        <v>53.47</v>
      </c>
      <c r="L21" s="9">
        <v>50</v>
      </c>
    </row>
    <row r="22" spans="1:12" ht="16.95" customHeight="1" thickBot="1" x14ac:dyDescent="0.35">
      <c r="A22" s="83"/>
      <c r="B22" s="84"/>
      <c r="C22" s="75">
        <v>61.78</v>
      </c>
      <c r="D22" s="16">
        <v>59.48</v>
      </c>
      <c r="E22" s="15">
        <v>57.93</v>
      </c>
      <c r="F22" s="9">
        <v>48.85</v>
      </c>
      <c r="G22" s="15">
        <v>52.27</v>
      </c>
      <c r="H22" s="55">
        <v>50.24</v>
      </c>
      <c r="I22" s="1">
        <v>46.59</v>
      </c>
      <c r="J22" s="12">
        <v>54.11</v>
      </c>
      <c r="K22" s="9">
        <v>54.1</v>
      </c>
      <c r="L22" s="9">
        <v>50.02</v>
      </c>
    </row>
    <row r="23" spans="1:12" ht="16.95" customHeight="1" x14ac:dyDescent="0.3">
      <c r="A23" s="81">
        <v>4</v>
      </c>
      <c r="B23" s="82"/>
      <c r="C23" s="2">
        <v>81.83</v>
      </c>
      <c r="D23" s="15">
        <v>64.42</v>
      </c>
      <c r="E23" s="14">
        <v>70.319999999999993</v>
      </c>
      <c r="F23" s="74">
        <v>55.57</v>
      </c>
      <c r="G23" s="14">
        <v>71.17</v>
      </c>
      <c r="H23" s="56">
        <v>57.58</v>
      </c>
      <c r="I23" s="76">
        <v>68.87</v>
      </c>
      <c r="J23" s="11">
        <v>51.95</v>
      </c>
      <c r="K23" s="74">
        <v>52.1</v>
      </c>
      <c r="L23" s="74">
        <v>54.39</v>
      </c>
    </row>
    <row r="24" spans="1:12" ht="16.95" customHeight="1" x14ac:dyDescent="0.3">
      <c r="A24" s="83"/>
      <c r="B24" s="84"/>
      <c r="C24" s="2">
        <v>82.82</v>
      </c>
      <c r="D24" s="15">
        <v>64.97</v>
      </c>
      <c r="E24" s="15">
        <v>71.62</v>
      </c>
      <c r="F24" s="9">
        <v>55.62</v>
      </c>
      <c r="G24" s="15">
        <v>70.05</v>
      </c>
      <c r="H24" s="55">
        <v>57.61</v>
      </c>
      <c r="I24" s="1">
        <v>70.709999999999994</v>
      </c>
      <c r="J24" s="12">
        <v>51.97</v>
      </c>
      <c r="K24" s="9">
        <v>52.14</v>
      </c>
      <c r="L24" s="9">
        <v>54.51</v>
      </c>
    </row>
    <row r="25" spans="1:12" ht="16.95" customHeight="1" x14ac:dyDescent="0.3">
      <c r="A25" s="83"/>
      <c r="B25" s="84"/>
      <c r="C25" s="2">
        <v>82.87</v>
      </c>
      <c r="D25" s="15">
        <v>65.349999999999994</v>
      </c>
      <c r="E25" s="15">
        <v>70.819999999999993</v>
      </c>
      <c r="F25" s="9">
        <v>55.8</v>
      </c>
      <c r="G25" s="15">
        <v>69.989999999999995</v>
      </c>
      <c r="H25" s="55">
        <v>57.47</v>
      </c>
      <c r="I25" s="1">
        <v>70.28</v>
      </c>
      <c r="J25" s="12">
        <v>52.18</v>
      </c>
      <c r="K25" s="9">
        <v>52.07</v>
      </c>
      <c r="L25" s="9">
        <v>54.59</v>
      </c>
    </row>
    <row r="26" spans="1:12" ht="16.95" customHeight="1" x14ac:dyDescent="0.3">
      <c r="A26" s="83"/>
      <c r="B26" s="84"/>
      <c r="C26" s="2">
        <v>82.43</v>
      </c>
      <c r="D26" s="15">
        <v>65.3</v>
      </c>
      <c r="E26" s="15">
        <v>71.03</v>
      </c>
      <c r="F26" s="9">
        <v>55.12</v>
      </c>
      <c r="G26" s="15">
        <v>70.8</v>
      </c>
      <c r="H26" s="55">
        <v>57.58</v>
      </c>
      <c r="I26" s="1">
        <v>71.2</v>
      </c>
      <c r="J26" s="12">
        <v>52</v>
      </c>
      <c r="K26" s="9">
        <v>51.72</v>
      </c>
      <c r="L26" s="9">
        <v>54.9</v>
      </c>
    </row>
    <row r="27" spans="1:12" ht="16.95" customHeight="1" x14ac:dyDescent="0.3">
      <c r="A27" s="83"/>
      <c r="B27" s="84"/>
      <c r="C27" s="2">
        <v>80.98</v>
      </c>
      <c r="D27" s="15">
        <v>65.599999999999994</v>
      </c>
      <c r="E27" s="15">
        <v>71.14</v>
      </c>
      <c r="F27" s="9">
        <v>55.01</v>
      </c>
      <c r="G27" s="15">
        <v>70.84</v>
      </c>
      <c r="H27" s="55">
        <v>57.62</v>
      </c>
      <c r="I27" s="1">
        <v>71.08</v>
      </c>
      <c r="J27" s="12">
        <v>51.98</v>
      </c>
      <c r="K27" s="9">
        <v>52.27</v>
      </c>
      <c r="L27" s="9">
        <v>54.63</v>
      </c>
    </row>
    <row r="28" spans="1:12" ht="16.95" customHeight="1" x14ac:dyDescent="0.3">
      <c r="A28" s="83"/>
      <c r="B28" s="84"/>
      <c r="C28" s="2">
        <v>83.79</v>
      </c>
      <c r="D28" s="15">
        <v>65.56</v>
      </c>
      <c r="E28" s="15">
        <v>72.239999999999995</v>
      </c>
      <c r="F28" s="9">
        <v>55.15</v>
      </c>
      <c r="G28" s="15">
        <v>70.72</v>
      </c>
      <c r="H28" s="55">
        <v>57.7</v>
      </c>
      <c r="I28" s="1">
        <v>70.62</v>
      </c>
      <c r="J28" s="12">
        <v>51.88</v>
      </c>
      <c r="K28" s="9">
        <v>51.68</v>
      </c>
      <c r="L28" s="9">
        <v>54.97</v>
      </c>
    </row>
    <row r="29" spans="1:12" ht="16.95" customHeight="1" x14ac:dyDescent="0.3">
      <c r="A29" s="83"/>
      <c r="B29" s="84"/>
      <c r="C29" s="2">
        <v>83.11</v>
      </c>
      <c r="D29" s="15">
        <v>65.56</v>
      </c>
      <c r="E29" s="15">
        <v>72.36</v>
      </c>
      <c r="F29" s="9">
        <v>55.4</v>
      </c>
      <c r="G29" s="15">
        <v>70.02</v>
      </c>
      <c r="H29" s="55">
        <v>57.05</v>
      </c>
      <c r="I29" s="1">
        <v>70.41</v>
      </c>
      <c r="J29" s="12">
        <v>52.36</v>
      </c>
      <c r="K29" s="9">
        <v>51.93</v>
      </c>
      <c r="L29" s="9">
        <v>54.65</v>
      </c>
    </row>
    <row r="30" spans="1:12" ht="16.95" customHeight="1" x14ac:dyDescent="0.3">
      <c r="A30" s="83"/>
      <c r="B30" s="84"/>
      <c r="C30" s="2">
        <v>83.33</v>
      </c>
      <c r="D30" s="15">
        <v>65.55</v>
      </c>
      <c r="E30" s="15">
        <v>72.42</v>
      </c>
      <c r="F30" s="9">
        <v>55.63</v>
      </c>
      <c r="G30" s="15">
        <v>68.62</v>
      </c>
      <c r="H30" s="55">
        <v>57.48</v>
      </c>
      <c r="I30" s="1">
        <v>69.8</v>
      </c>
      <c r="J30" s="12">
        <v>51.78</v>
      </c>
      <c r="K30" s="9">
        <v>51.82</v>
      </c>
      <c r="L30" s="9">
        <v>54.6</v>
      </c>
    </row>
    <row r="31" spans="1:12" ht="16.95" customHeight="1" x14ac:dyDescent="0.3">
      <c r="A31" s="83"/>
      <c r="B31" s="84"/>
      <c r="C31" s="2">
        <v>83.55</v>
      </c>
      <c r="D31" s="15">
        <v>65.650000000000006</v>
      </c>
      <c r="E31" s="15">
        <v>72.680000000000007</v>
      </c>
      <c r="F31" s="9">
        <v>55.52</v>
      </c>
      <c r="G31" s="15">
        <v>68.260000000000005</v>
      </c>
      <c r="H31" s="55">
        <v>57.1</v>
      </c>
      <c r="I31" s="1">
        <v>69.16</v>
      </c>
      <c r="J31" s="12">
        <v>52.17</v>
      </c>
      <c r="K31" s="9">
        <v>51.67</v>
      </c>
      <c r="L31" s="9">
        <v>54.69</v>
      </c>
    </row>
    <row r="32" spans="1:12" ht="16.95" customHeight="1" thickBot="1" x14ac:dyDescent="0.35">
      <c r="A32" s="83"/>
      <c r="B32" s="84"/>
      <c r="C32" s="75">
        <v>83.1</v>
      </c>
      <c r="D32" s="16">
        <v>65.55</v>
      </c>
      <c r="E32" s="16">
        <v>72.72</v>
      </c>
      <c r="F32" s="4">
        <v>55.39</v>
      </c>
      <c r="G32" s="16">
        <v>68.430000000000007</v>
      </c>
      <c r="H32" s="54">
        <v>57.39</v>
      </c>
      <c r="I32" s="7">
        <v>69.23</v>
      </c>
      <c r="J32" s="13">
        <v>51.86</v>
      </c>
      <c r="K32" s="4">
        <v>51.59</v>
      </c>
      <c r="L32" s="4">
        <v>54.91</v>
      </c>
    </row>
    <row r="33" spans="1:12" ht="16.95" customHeight="1" x14ac:dyDescent="0.3">
      <c r="A33" s="81">
        <v>8</v>
      </c>
      <c r="B33" s="82"/>
      <c r="C33" s="2">
        <v>88.54</v>
      </c>
      <c r="D33" s="15">
        <v>73.44</v>
      </c>
      <c r="E33" s="15">
        <v>78.13</v>
      </c>
      <c r="F33" s="9">
        <v>65.900000000000006</v>
      </c>
      <c r="G33" s="15">
        <v>74.84</v>
      </c>
      <c r="H33" s="55">
        <v>69.489999999999995</v>
      </c>
      <c r="I33" s="1">
        <v>59.21</v>
      </c>
      <c r="J33" s="12">
        <v>60.85</v>
      </c>
      <c r="K33" s="9">
        <v>65.61</v>
      </c>
      <c r="L33" s="9">
        <v>62.16</v>
      </c>
    </row>
    <row r="34" spans="1:12" ht="16.95" customHeight="1" x14ac:dyDescent="0.3">
      <c r="A34" s="83"/>
      <c r="B34" s="84"/>
      <c r="C34" s="2">
        <v>88.96</v>
      </c>
      <c r="D34" s="15">
        <v>73.81</v>
      </c>
      <c r="E34" s="15">
        <v>76.680000000000007</v>
      </c>
      <c r="F34" s="9">
        <v>66.569999999999993</v>
      </c>
      <c r="G34" s="15">
        <v>75.930000000000007</v>
      </c>
      <c r="H34" s="55">
        <v>69.900000000000006</v>
      </c>
      <c r="I34" s="1">
        <v>58.86</v>
      </c>
      <c r="J34" s="12">
        <v>61.44</v>
      </c>
      <c r="K34" s="9">
        <v>65.69</v>
      </c>
      <c r="L34" s="9">
        <v>61.82</v>
      </c>
    </row>
    <row r="35" spans="1:12" ht="16.95" customHeight="1" x14ac:dyDescent="0.3">
      <c r="A35" s="83"/>
      <c r="B35" s="84"/>
      <c r="C35" s="2">
        <v>89.59</v>
      </c>
      <c r="D35" s="15">
        <v>74.22</v>
      </c>
      <c r="E35" s="15">
        <v>79.39</v>
      </c>
      <c r="F35" s="9">
        <v>66.849999999999994</v>
      </c>
      <c r="G35" s="15">
        <v>73.69</v>
      </c>
      <c r="H35" s="55">
        <v>70.39</v>
      </c>
      <c r="I35" s="1">
        <v>59.14</v>
      </c>
      <c r="J35" s="12">
        <v>61.39</v>
      </c>
      <c r="K35" s="9">
        <v>65.5</v>
      </c>
      <c r="L35" s="9">
        <v>62.21</v>
      </c>
    </row>
    <row r="36" spans="1:12" ht="16.95" customHeight="1" x14ac:dyDescent="0.3">
      <c r="A36" s="83"/>
      <c r="B36" s="84"/>
      <c r="C36" s="2">
        <v>91.23</v>
      </c>
      <c r="D36" s="15">
        <v>74.150000000000006</v>
      </c>
      <c r="E36" s="15">
        <v>79.53</v>
      </c>
      <c r="F36" s="9">
        <v>65.260000000000005</v>
      </c>
      <c r="G36" s="15">
        <v>74.099999999999994</v>
      </c>
      <c r="H36" s="55">
        <v>70.2</v>
      </c>
      <c r="I36" s="1">
        <v>59.42</v>
      </c>
      <c r="J36" s="12">
        <v>61.41</v>
      </c>
      <c r="K36" s="9">
        <v>66.05</v>
      </c>
      <c r="L36" s="9">
        <v>62.84</v>
      </c>
    </row>
    <row r="37" spans="1:12" ht="16.95" customHeight="1" x14ac:dyDescent="0.3">
      <c r="A37" s="83"/>
      <c r="B37" s="84"/>
      <c r="C37" s="2">
        <v>91.59</v>
      </c>
      <c r="D37" s="15">
        <v>74.22</v>
      </c>
      <c r="E37" s="15">
        <v>79.64</v>
      </c>
      <c r="F37" s="9">
        <v>66.58</v>
      </c>
      <c r="G37" s="15">
        <v>74.430000000000007</v>
      </c>
      <c r="H37" s="55">
        <v>70.28</v>
      </c>
      <c r="I37" s="1">
        <v>58.97</v>
      </c>
      <c r="J37" s="12">
        <v>61.31</v>
      </c>
      <c r="K37" s="9">
        <v>65.239999999999995</v>
      </c>
      <c r="L37" s="9">
        <v>62.37</v>
      </c>
    </row>
    <row r="38" spans="1:12" ht="16.95" customHeight="1" x14ac:dyDescent="0.3">
      <c r="A38" s="83"/>
      <c r="B38" s="84"/>
      <c r="C38" s="2">
        <v>91.62</v>
      </c>
      <c r="D38" s="15">
        <v>74.11</v>
      </c>
      <c r="E38" s="15">
        <v>78.88</v>
      </c>
      <c r="F38" s="9">
        <v>67.42</v>
      </c>
      <c r="G38" s="15">
        <v>73.55</v>
      </c>
      <c r="H38" s="55">
        <v>70.069999999999993</v>
      </c>
      <c r="I38" s="1">
        <v>59.23</v>
      </c>
      <c r="J38" s="12">
        <v>60.65</v>
      </c>
      <c r="K38" s="9">
        <v>66.260000000000005</v>
      </c>
      <c r="L38" s="9">
        <v>61.6</v>
      </c>
    </row>
    <row r="39" spans="1:12" ht="16.95" customHeight="1" x14ac:dyDescent="0.3">
      <c r="A39" s="83"/>
      <c r="B39" s="84"/>
      <c r="C39" s="2">
        <v>90.7</v>
      </c>
      <c r="D39" s="15">
        <v>74.260000000000005</v>
      </c>
      <c r="E39" s="15">
        <v>78.98</v>
      </c>
      <c r="F39" s="9">
        <v>67.319999999999993</v>
      </c>
      <c r="G39" s="15">
        <v>74.319999999999993</v>
      </c>
      <c r="H39" s="55">
        <v>70.459999999999994</v>
      </c>
      <c r="I39" s="1">
        <v>59.31</v>
      </c>
      <c r="J39" s="12">
        <v>61.11</v>
      </c>
      <c r="K39" s="9">
        <v>65.239999999999995</v>
      </c>
      <c r="L39" s="9">
        <v>62.04</v>
      </c>
    </row>
    <row r="40" spans="1:12" ht="16.95" customHeight="1" x14ac:dyDescent="0.3">
      <c r="A40" s="83"/>
      <c r="B40" s="84"/>
      <c r="C40" s="2">
        <v>88.54</v>
      </c>
      <c r="D40" s="15">
        <v>74.209999999999994</v>
      </c>
      <c r="E40" s="15">
        <v>79.2</v>
      </c>
      <c r="F40" s="9">
        <v>66.97</v>
      </c>
      <c r="G40" s="15">
        <v>73.67</v>
      </c>
      <c r="H40" s="55">
        <v>70</v>
      </c>
      <c r="I40" s="1">
        <v>59.31</v>
      </c>
      <c r="J40" s="12">
        <v>61.45</v>
      </c>
      <c r="K40" s="9">
        <v>65.3</v>
      </c>
      <c r="L40" s="9">
        <v>62.33</v>
      </c>
    </row>
    <row r="41" spans="1:12" ht="16.95" customHeight="1" x14ac:dyDescent="0.3">
      <c r="A41" s="83"/>
      <c r="B41" s="84"/>
      <c r="C41" s="2">
        <v>88.4</v>
      </c>
      <c r="D41" s="15">
        <v>74.290000000000006</v>
      </c>
      <c r="E41" s="15">
        <v>78.06</v>
      </c>
      <c r="F41" s="9">
        <v>65</v>
      </c>
      <c r="G41" s="15">
        <v>73.540000000000006</v>
      </c>
      <c r="H41" s="55">
        <v>70.09</v>
      </c>
      <c r="I41" s="1">
        <v>59.29</v>
      </c>
      <c r="J41" s="12">
        <v>61.85</v>
      </c>
      <c r="K41" s="9">
        <v>65.959999999999994</v>
      </c>
      <c r="L41" s="9">
        <v>61.94</v>
      </c>
    </row>
    <row r="42" spans="1:12" ht="16.95" customHeight="1" thickBot="1" x14ac:dyDescent="0.35">
      <c r="A42" s="83"/>
      <c r="B42" s="84"/>
      <c r="C42" s="75">
        <v>88.08</v>
      </c>
      <c r="D42" s="16">
        <v>74.58</v>
      </c>
      <c r="E42" s="16">
        <v>78.56</v>
      </c>
      <c r="F42" s="9">
        <v>66.010000000000005</v>
      </c>
      <c r="G42" s="15">
        <v>73.989999999999995</v>
      </c>
      <c r="H42" s="55">
        <v>70.12</v>
      </c>
      <c r="I42" s="1">
        <v>59.36</v>
      </c>
      <c r="J42" s="12">
        <v>61.74</v>
      </c>
      <c r="K42" s="9">
        <v>65.63</v>
      </c>
      <c r="L42" s="9">
        <v>62.7</v>
      </c>
    </row>
    <row r="43" spans="1:12" ht="16.95" customHeight="1" x14ac:dyDescent="0.3">
      <c r="A43" s="81">
        <v>15</v>
      </c>
      <c r="B43" s="82"/>
      <c r="C43" s="12">
        <v>86.68</v>
      </c>
      <c r="D43" s="15">
        <v>82.83</v>
      </c>
      <c r="E43" s="15">
        <v>82.21</v>
      </c>
      <c r="F43" s="74">
        <v>73.73</v>
      </c>
      <c r="G43" s="14">
        <v>77.27</v>
      </c>
      <c r="H43" s="14">
        <v>88.99</v>
      </c>
      <c r="I43" s="76">
        <v>62.47</v>
      </c>
      <c r="J43" s="11">
        <v>77.22</v>
      </c>
      <c r="K43" s="74">
        <v>68.239999999999995</v>
      </c>
      <c r="L43" s="74">
        <v>60</v>
      </c>
    </row>
    <row r="44" spans="1:12" ht="16.95" customHeight="1" x14ac:dyDescent="0.3">
      <c r="A44" s="83"/>
      <c r="B44" s="84"/>
      <c r="C44" s="12">
        <v>88.23</v>
      </c>
      <c r="D44" s="15">
        <v>82.35</v>
      </c>
      <c r="E44" s="15">
        <v>84.92</v>
      </c>
      <c r="F44" s="9">
        <v>74.510000000000005</v>
      </c>
      <c r="G44" s="15">
        <v>77.290000000000006</v>
      </c>
      <c r="H44" s="15">
        <v>87.45</v>
      </c>
      <c r="I44" s="1">
        <v>62.96</v>
      </c>
      <c r="J44" s="12">
        <v>76.569999999999993</v>
      </c>
      <c r="K44" s="9">
        <v>67.489999999999995</v>
      </c>
      <c r="L44" s="9">
        <v>59.94</v>
      </c>
    </row>
    <row r="45" spans="1:12" ht="16.95" customHeight="1" x14ac:dyDescent="0.3">
      <c r="A45" s="83"/>
      <c r="B45" s="84"/>
      <c r="C45" s="12">
        <v>87.96</v>
      </c>
      <c r="D45" s="15">
        <v>83.1</v>
      </c>
      <c r="E45" s="15">
        <v>83.93</v>
      </c>
      <c r="F45" s="9">
        <v>74.11</v>
      </c>
      <c r="G45" s="15">
        <v>77.5</v>
      </c>
      <c r="H45" s="15">
        <v>88.08</v>
      </c>
      <c r="I45" s="1">
        <v>63.2</v>
      </c>
      <c r="J45" s="12">
        <v>76.680000000000007</v>
      </c>
      <c r="K45" s="9">
        <v>67.27</v>
      </c>
      <c r="L45" s="9">
        <v>60.25</v>
      </c>
    </row>
    <row r="46" spans="1:12" ht="16.95" customHeight="1" x14ac:dyDescent="0.3">
      <c r="A46" s="83"/>
      <c r="B46" s="84"/>
      <c r="C46" s="12">
        <v>88.03</v>
      </c>
      <c r="D46" s="15">
        <v>83.12</v>
      </c>
      <c r="E46" s="15">
        <v>84.33</v>
      </c>
      <c r="F46" s="9">
        <v>73</v>
      </c>
      <c r="G46" s="15">
        <v>77.94</v>
      </c>
      <c r="H46" s="15">
        <v>86.57</v>
      </c>
      <c r="I46" s="1">
        <v>63</v>
      </c>
      <c r="J46" s="12">
        <v>75.95</v>
      </c>
      <c r="K46" s="9">
        <v>67.180000000000007</v>
      </c>
      <c r="L46" s="9">
        <v>60.17</v>
      </c>
    </row>
    <row r="47" spans="1:12" ht="16.95" customHeight="1" x14ac:dyDescent="0.3">
      <c r="A47" s="83"/>
      <c r="B47" s="84"/>
      <c r="C47" s="12">
        <v>88.5</v>
      </c>
      <c r="D47" s="15">
        <v>83.11</v>
      </c>
      <c r="E47" s="15">
        <v>85.15</v>
      </c>
      <c r="F47" s="9">
        <v>72.64</v>
      </c>
      <c r="G47" s="15">
        <v>77.56</v>
      </c>
      <c r="H47" s="15">
        <v>86.93</v>
      </c>
      <c r="I47" s="1">
        <v>63.21</v>
      </c>
      <c r="J47" s="12">
        <v>77.23</v>
      </c>
      <c r="K47" s="9">
        <v>67.150000000000006</v>
      </c>
      <c r="L47" s="9">
        <v>59.81</v>
      </c>
    </row>
    <row r="48" spans="1:12" ht="16.95" customHeight="1" x14ac:dyDescent="0.3">
      <c r="A48" s="83"/>
      <c r="B48" s="84"/>
      <c r="C48" s="12">
        <v>87.55</v>
      </c>
      <c r="D48" s="15">
        <v>83.61</v>
      </c>
      <c r="E48" s="15">
        <v>84.1</v>
      </c>
      <c r="F48" s="9">
        <v>73.099999999999994</v>
      </c>
      <c r="G48" s="15">
        <v>77.78</v>
      </c>
      <c r="H48" s="15">
        <v>87.25</v>
      </c>
      <c r="I48" s="1">
        <v>63.27</v>
      </c>
      <c r="J48" s="12">
        <v>76.290000000000006</v>
      </c>
      <c r="K48" s="9">
        <v>67.400000000000006</v>
      </c>
      <c r="L48" s="9">
        <v>59.6</v>
      </c>
    </row>
    <row r="49" spans="1:12" ht="16.95" customHeight="1" x14ac:dyDescent="0.3">
      <c r="A49" s="83"/>
      <c r="B49" s="84"/>
      <c r="C49" s="12">
        <v>87.16</v>
      </c>
      <c r="D49" s="15">
        <v>83.29</v>
      </c>
      <c r="E49" s="15">
        <v>83.17</v>
      </c>
      <c r="F49" s="9">
        <v>73.819999999999993</v>
      </c>
      <c r="G49" s="15">
        <v>77.86</v>
      </c>
      <c r="H49" s="15">
        <v>86.24</v>
      </c>
      <c r="I49" s="1">
        <v>62.7</v>
      </c>
      <c r="J49" s="12">
        <v>75.25</v>
      </c>
      <c r="K49" s="9">
        <v>67.61</v>
      </c>
      <c r="L49" s="9">
        <v>59.7</v>
      </c>
    </row>
    <row r="50" spans="1:12" ht="16.95" customHeight="1" x14ac:dyDescent="0.3">
      <c r="A50" s="83"/>
      <c r="B50" s="84"/>
      <c r="C50" s="12">
        <v>88.44</v>
      </c>
      <c r="D50" s="15">
        <v>83.29</v>
      </c>
      <c r="E50" s="15">
        <v>83.25</v>
      </c>
      <c r="F50" s="9">
        <v>74.900000000000006</v>
      </c>
      <c r="G50" s="15">
        <v>77.44</v>
      </c>
      <c r="H50" s="15">
        <v>86.67</v>
      </c>
      <c r="I50" s="1">
        <v>62.81</v>
      </c>
      <c r="J50" s="12">
        <v>76.75</v>
      </c>
      <c r="K50" s="9">
        <v>67.41</v>
      </c>
      <c r="L50" s="9">
        <v>59.8</v>
      </c>
    </row>
    <row r="51" spans="1:12" ht="16.95" customHeight="1" x14ac:dyDescent="0.3">
      <c r="A51" s="83"/>
      <c r="B51" s="84"/>
      <c r="C51" s="12">
        <v>87.21</v>
      </c>
      <c r="D51" s="15">
        <v>83.49</v>
      </c>
      <c r="E51" s="15">
        <v>83.77</v>
      </c>
      <c r="F51" s="9">
        <v>75.319999999999993</v>
      </c>
      <c r="G51" s="15">
        <v>77.510000000000005</v>
      </c>
      <c r="H51" s="15">
        <v>89.56</v>
      </c>
      <c r="I51" s="1">
        <v>62.87</v>
      </c>
      <c r="J51" s="12">
        <v>76.48</v>
      </c>
      <c r="K51" s="9">
        <v>66.510000000000005</v>
      </c>
      <c r="L51" s="9">
        <v>60.34</v>
      </c>
    </row>
    <row r="52" spans="1:12" ht="16.95" customHeight="1" thickBot="1" x14ac:dyDescent="0.35">
      <c r="A52" s="83"/>
      <c r="B52" s="84"/>
      <c r="C52" s="13">
        <v>87.58</v>
      </c>
      <c r="D52" s="16">
        <v>83.46</v>
      </c>
      <c r="E52" s="16">
        <v>83.98</v>
      </c>
      <c r="F52" s="4">
        <v>75.790000000000006</v>
      </c>
      <c r="G52" s="16">
        <v>77.819999999999993</v>
      </c>
      <c r="H52" s="16">
        <v>89.04</v>
      </c>
      <c r="I52" s="7">
        <v>63.3</v>
      </c>
      <c r="J52" s="13">
        <v>76.150000000000006</v>
      </c>
      <c r="K52" s="4">
        <v>66.88</v>
      </c>
      <c r="L52" s="4">
        <v>60.25</v>
      </c>
    </row>
    <row r="53" spans="1:12" ht="16.95" customHeight="1" x14ac:dyDescent="0.3">
      <c r="A53" s="81">
        <f>Punkter!$C$7</f>
        <v>30</v>
      </c>
      <c r="B53" s="82"/>
      <c r="C53" s="12">
        <v>112.94</v>
      </c>
      <c r="D53" s="15">
        <v>94.15</v>
      </c>
      <c r="E53" s="15">
        <v>85.1</v>
      </c>
      <c r="F53" s="9">
        <v>82.31</v>
      </c>
      <c r="G53" s="15">
        <v>90.31</v>
      </c>
      <c r="H53" s="15">
        <v>83.99</v>
      </c>
      <c r="I53" s="1">
        <v>81.77</v>
      </c>
      <c r="J53" s="12">
        <v>84.91</v>
      </c>
      <c r="K53" s="9">
        <v>70.33</v>
      </c>
      <c r="L53" s="9">
        <v>64.69</v>
      </c>
    </row>
    <row r="54" spans="1:12" ht="16.95" customHeight="1" x14ac:dyDescent="0.3">
      <c r="A54" s="83"/>
      <c r="B54" s="84"/>
      <c r="C54" s="12">
        <v>111.18</v>
      </c>
      <c r="D54" s="15">
        <v>93.48</v>
      </c>
      <c r="E54" s="15">
        <v>85.14</v>
      </c>
      <c r="F54" s="9">
        <v>82.56</v>
      </c>
      <c r="G54" s="15">
        <v>91.44</v>
      </c>
      <c r="H54" s="15">
        <v>83.44</v>
      </c>
      <c r="I54" s="1">
        <v>80.760000000000005</v>
      </c>
      <c r="J54" s="12">
        <v>82.14</v>
      </c>
      <c r="K54" s="9">
        <v>70.680000000000007</v>
      </c>
      <c r="L54" s="9">
        <v>64.569999999999993</v>
      </c>
    </row>
    <row r="55" spans="1:12" ht="16.95" customHeight="1" x14ac:dyDescent="0.3">
      <c r="A55" s="83"/>
      <c r="B55" s="84"/>
      <c r="C55" s="12">
        <v>113.94</v>
      </c>
      <c r="D55" s="15">
        <v>93.43</v>
      </c>
      <c r="E55" s="15">
        <v>84.49</v>
      </c>
      <c r="F55" s="9">
        <v>83.99</v>
      </c>
      <c r="G55" s="15">
        <v>92.21</v>
      </c>
      <c r="H55" s="15">
        <v>84.16</v>
      </c>
      <c r="I55" s="1">
        <v>83.19</v>
      </c>
      <c r="J55" s="12">
        <v>82.46</v>
      </c>
      <c r="K55" s="9">
        <v>70.42</v>
      </c>
      <c r="L55" s="9">
        <v>64.95</v>
      </c>
    </row>
    <row r="56" spans="1:12" ht="16.95" customHeight="1" x14ac:dyDescent="0.3">
      <c r="A56" s="83"/>
      <c r="B56" s="84"/>
      <c r="C56" s="12">
        <v>112.12</v>
      </c>
      <c r="D56" s="15">
        <v>93.13</v>
      </c>
      <c r="E56" s="15">
        <v>84.3</v>
      </c>
      <c r="F56" s="9">
        <v>84.11</v>
      </c>
      <c r="G56" s="15">
        <v>92.38</v>
      </c>
      <c r="H56" s="15">
        <v>84.66</v>
      </c>
      <c r="I56" s="1">
        <v>81.7</v>
      </c>
      <c r="J56" s="12">
        <v>82.4</v>
      </c>
      <c r="K56" s="9">
        <v>71.09</v>
      </c>
      <c r="L56" s="9">
        <v>64.69</v>
      </c>
    </row>
    <row r="57" spans="1:12" ht="16.95" customHeight="1" x14ac:dyDescent="0.3">
      <c r="A57" s="83"/>
      <c r="B57" s="84"/>
      <c r="C57" s="12">
        <v>108.13</v>
      </c>
      <c r="D57" s="15">
        <v>93.82</v>
      </c>
      <c r="E57" s="15">
        <v>83.82</v>
      </c>
      <c r="F57" s="9">
        <v>83.79</v>
      </c>
      <c r="G57" s="15">
        <v>92.74</v>
      </c>
      <c r="H57" s="15">
        <v>84.78</v>
      </c>
      <c r="I57" s="1">
        <v>82.46</v>
      </c>
      <c r="J57" s="12">
        <v>83.49</v>
      </c>
      <c r="K57" s="9">
        <v>70.569999999999993</v>
      </c>
      <c r="L57" s="9">
        <v>65.14</v>
      </c>
    </row>
    <row r="58" spans="1:12" ht="16.95" customHeight="1" x14ac:dyDescent="0.3">
      <c r="A58" s="83"/>
      <c r="B58" s="84"/>
      <c r="C58" s="12">
        <v>109.15</v>
      </c>
      <c r="D58" s="15">
        <v>93.97</v>
      </c>
      <c r="E58" s="15">
        <v>83.73</v>
      </c>
      <c r="F58" s="9">
        <v>83.87</v>
      </c>
      <c r="G58" s="15">
        <v>92.92</v>
      </c>
      <c r="H58" s="15">
        <v>84.41</v>
      </c>
      <c r="I58" s="1">
        <v>81.459999999999994</v>
      </c>
      <c r="J58" s="12">
        <v>82.48</v>
      </c>
      <c r="K58" s="9">
        <v>70.989999999999995</v>
      </c>
      <c r="L58" s="9">
        <v>64.92</v>
      </c>
    </row>
    <row r="59" spans="1:12" ht="16.95" customHeight="1" x14ac:dyDescent="0.3">
      <c r="A59" s="83"/>
      <c r="B59" s="84"/>
      <c r="C59" s="12">
        <v>109.39</v>
      </c>
      <c r="D59" s="15">
        <v>93.5</v>
      </c>
      <c r="E59" s="15">
        <v>84.12</v>
      </c>
      <c r="F59" s="9">
        <v>83.67</v>
      </c>
      <c r="G59" s="15">
        <v>92.62</v>
      </c>
      <c r="H59" s="15">
        <v>84.47</v>
      </c>
      <c r="I59" s="1">
        <v>81.010000000000005</v>
      </c>
      <c r="J59" s="12">
        <v>82.37</v>
      </c>
      <c r="K59" s="9">
        <v>70.8</v>
      </c>
      <c r="L59" s="9">
        <v>64.42</v>
      </c>
    </row>
    <row r="60" spans="1:12" ht="16.95" customHeight="1" x14ac:dyDescent="0.3">
      <c r="A60" s="83"/>
      <c r="B60" s="84"/>
      <c r="C60" s="12">
        <v>110.8</v>
      </c>
      <c r="D60" s="15">
        <v>93.23</v>
      </c>
      <c r="E60" s="15">
        <v>84.4</v>
      </c>
      <c r="F60" s="9">
        <v>84.06</v>
      </c>
      <c r="G60" s="15">
        <v>93.08</v>
      </c>
      <c r="H60" s="15">
        <v>84.38</v>
      </c>
      <c r="I60" s="1">
        <v>80.83</v>
      </c>
      <c r="J60" s="12">
        <v>82.68</v>
      </c>
      <c r="K60" s="9">
        <v>71.48</v>
      </c>
      <c r="L60" s="9">
        <v>64.52</v>
      </c>
    </row>
    <row r="61" spans="1:12" ht="16.95" customHeight="1" x14ac:dyDescent="0.3">
      <c r="A61" s="83"/>
      <c r="B61" s="84"/>
      <c r="C61" s="12">
        <v>111.79</v>
      </c>
      <c r="D61" s="15">
        <v>93.07</v>
      </c>
      <c r="E61" s="15">
        <v>84.93</v>
      </c>
      <c r="F61" s="9">
        <v>84.16</v>
      </c>
      <c r="G61" s="15">
        <v>92.94</v>
      </c>
      <c r="H61" s="15">
        <v>84.19</v>
      </c>
      <c r="I61" s="1">
        <v>82.82</v>
      </c>
      <c r="J61" s="12">
        <v>83.79</v>
      </c>
      <c r="K61" s="9">
        <v>70.45</v>
      </c>
      <c r="L61" s="9">
        <v>64.989999999999995</v>
      </c>
    </row>
    <row r="62" spans="1:12" ht="16.95" customHeight="1" thickBot="1" x14ac:dyDescent="0.35">
      <c r="A62" s="85"/>
      <c r="B62" s="86"/>
      <c r="C62" s="13">
        <v>107.87</v>
      </c>
      <c r="D62" s="16">
        <v>93.08</v>
      </c>
      <c r="E62" s="16">
        <v>84.7</v>
      </c>
      <c r="F62" s="4">
        <v>83.94</v>
      </c>
      <c r="G62" s="16">
        <v>93.27</v>
      </c>
      <c r="H62" s="16">
        <v>84.14</v>
      </c>
      <c r="I62" s="7">
        <v>81.09</v>
      </c>
      <c r="J62" s="13">
        <v>83.15</v>
      </c>
      <c r="K62" s="4">
        <v>70.95</v>
      </c>
      <c r="L62" s="4">
        <v>64.53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1">
        <f>Punkter!$C$2</f>
        <v>1</v>
      </c>
      <c r="B3" s="82"/>
      <c r="C3" s="2">
        <v>56.11</v>
      </c>
      <c r="D3" s="15">
        <v>54.16</v>
      </c>
      <c r="E3" s="14">
        <v>47.59</v>
      </c>
      <c r="F3" s="74">
        <v>75.19</v>
      </c>
      <c r="G3" s="14">
        <v>45.5</v>
      </c>
      <c r="H3" s="56">
        <v>46.7</v>
      </c>
      <c r="I3" s="76">
        <v>65.39</v>
      </c>
      <c r="J3" s="11">
        <v>40.96</v>
      </c>
      <c r="K3" s="74">
        <v>76.900000000000006</v>
      </c>
      <c r="L3" s="74">
        <v>42.37</v>
      </c>
    </row>
    <row r="4" spans="1:18" ht="17.399999999999999" customHeight="1" x14ac:dyDescent="0.3">
      <c r="A4" s="83"/>
      <c r="B4" s="84"/>
      <c r="C4" s="2">
        <v>56</v>
      </c>
      <c r="D4" s="15">
        <v>54.28</v>
      </c>
      <c r="E4" s="15">
        <v>4724</v>
      </c>
      <c r="F4" s="9">
        <v>73.12</v>
      </c>
      <c r="G4" s="15">
        <v>45.51</v>
      </c>
      <c r="H4" s="55">
        <v>48.43</v>
      </c>
      <c r="I4" s="1">
        <v>65.180000000000007</v>
      </c>
      <c r="J4" s="12">
        <v>41.24</v>
      </c>
      <c r="K4" s="9">
        <v>75.290000000000006</v>
      </c>
      <c r="L4" s="9">
        <v>42.3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55.76</v>
      </c>
      <c r="D5" s="15">
        <v>53.74</v>
      </c>
      <c r="E5" s="15">
        <v>47.45</v>
      </c>
      <c r="F5" s="10">
        <v>74.150000000000006</v>
      </c>
      <c r="G5" s="15">
        <v>45.81</v>
      </c>
      <c r="H5" s="55">
        <v>48.71</v>
      </c>
      <c r="I5" s="1">
        <v>64.41</v>
      </c>
      <c r="J5" s="12">
        <v>41.46</v>
      </c>
      <c r="K5" s="9">
        <v>75.58</v>
      </c>
      <c r="L5" s="9">
        <v>42.34</v>
      </c>
      <c r="N5" s="78" t="s">
        <v>7</v>
      </c>
      <c r="O5" s="78"/>
      <c r="P5" s="78" t="s">
        <v>74</v>
      </c>
      <c r="Q5" s="78"/>
      <c r="R5" s="78"/>
    </row>
    <row r="6" spans="1:18" ht="17.399999999999999" customHeight="1" x14ac:dyDescent="0.3">
      <c r="A6" s="83"/>
      <c r="B6" s="84"/>
      <c r="C6" s="2">
        <v>55.43</v>
      </c>
      <c r="D6" s="15">
        <v>53.39</v>
      </c>
      <c r="E6" s="15">
        <v>47.46</v>
      </c>
      <c r="F6" s="10">
        <v>74.09</v>
      </c>
      <c r="G6" s="15">
        <v>45.77</v>
      </c>
      <c r="H6" s="57">
        <v>48.59</v>
      </c>
      <c r="I6" s="1">
        <v>64.27</v>
      </c>
      <c r="J6" s="12">
        <v>41.46</v>
      </c>
      <c r="K6" s="9">
        <v>76.83</v>
      </c>
      <c r="L6" s="9">
        <v>42.36</v>
      </c>
      <c r="N6" s="78" t="s">
        <v>8</v>
      </c>
      <c r="O6" s="78"/>
      <c r="P6" s="78" t="s">
        <v>74</v>
      </c>
      <c r="Q6" s="78"/>
      <c r="R6" s="78"/>
    </row>
    <row r="7" spans="1:18" ht="17.399999999999999" customHeight="1" x14ac:dyDescent="0.3">
      <c r="A7" s="83"/>
      <c r="B7" s="84"/>
      <c r="C7" s="2">
        <v>55.95</v>
      </c>
      <c r="D7" s="15">
        <v>53.22</v>
      </c>
      <c r="E7" s="15">
        <v>47.22</v>
      </c>
      <c r="F7" s="9">
        <v>73.59</v>
      </c>
      <c r="G7" s="15">
        <v>46.01</v>
      </c>
      <c r="H7" s="55">
        <v>48.41</v>
      </c>
      <c r="I7" s="1">
        <v>64.09</v>
      </c>
      <c r="J7" s="12">
        <v>41.41</v>
      </c>
      <c r="K7" s="9">
        <v>75.91</v>
      </c>
      <c r="L7" s="9">
        <v>42.23</v>
      </c>
      <c r="N7" s="78" t="s">
        <v>9</v>
      </c>
      <c r="O7" s="78"/>
      <c r="P7" s="78" t="s">
        <v>24</v>
      </c>
      <c r="Q7" s="78"/>
      <c r="R7" s="78"/>
    </row>
    <row r="8" spans="1:18" ht="17.399999999999999" customHeight="1" x14ac:dyDescent="0.3">
      <c r="A8" s="83"/>
      <c r="B8" s="84"/>
      <c r="C8" s="2">
        <v>55.84</v>
      </c>
      <c r="D8" s="15">
        <v>53.43</v>
      </c>
      <c r="E8" s="15">
        <v>47.31</v>
      </c>
      <c r="F8" s="9">
        <v>74.3</v>
      </c>
      <c r="G8" s="15">
        <v>46.01</v>
      </c>
      <c r="H8" s="55">
        <v>48.52</v>
      </c>
      <c r="I8" s="1">
        <v>64.95</v>
      </c>
      <c r="J8" s="12">
        <v>41.54</v>
      </c>
      <c r="K8" s="9">
        <v>76.39</v>
      </c>
      <c r="L8" s="9">
        <v>42.31</v>
      </c>
      <c r="N8" s="78" t="s">
        <v>10</v>
      </c>
      <c r="O8" s="78"/>
      <c r="P8" s="78">
        <v>2.59</v>
      </c>
      <c r="Q8" s="78"/>
      <c r="R8" s="78"/>
    </row>
    <row r="9" spans="1:18" ht="17.399999999999999" customHeight="1" x14ac:dyDescent="0.3">
      <c r="A9" s="83"/>
      <c r="B9" s="84"/>
      <c r="C9" s="2">
        <v>55.67</v>
      </c>
      <c r="D9" s="15">
        <v>53.86</v>
      </c>
      <c r="E9" s="15">
        <v>47.16</v>
      </c>
      <c r="F9" s="9">
        <v>74.349999999999994</v>
      </c>
      <c r="G9" s="15">
        <v>46.61</v>
      </c>
      <c r="H9" s="55">
        <v>48.72</v>
      </c>
      <c r="I9" s="1">
        <v>64.58</v>
      </c>
      <c r="J9" s="12">
        <v>41.49</v>
      </c>
      <c r="K9" s="9">
        <v>76.14</v>
      </c>
      <c r="L9" s="9">
        <v>42.38</v>
      </c>
      <c r="N9" s="78" t="s">
        <v>11</v>
      </c>
      <c r="O9" s="78"/>
      <c r="P9" s="79">
        <v>42674</v>
      </c>
      <c r="Q9" s="78"/>
      <c r="R9" s="78"/>
    </row>
    <row r="10" spans="1:18" ht="17.399999999999999" customHeight="1" x14ac:dyDescent="0.3">
      <c r="A10" s="83"/>
      <c r="B10" s="84"/>
      <c r="C10" s="2">
        <v>55.46</v>
      </c>
      <c r="D10" s="15">
        <v>53.6</v>
      </c>
      <c r="E10" s="15">
        <v>47.07</v>
      </c>
      <c r="F10" s="9">
        <v>72.239999999999995</v>
      </c>
      <c r="G10" s="15">
        <v>46.8</v>
      </c>
      <c r="H10" s="55">
        <v>48.63</v>
      </c>
      <c r="I10" s="1">
        <v>64.22</v>
      </c>
      <c r="J10" s="12">
        <v>41.25</v>
      </c>
      <c r="K10" s="9">
        <v>76.42</v>
      </c>
      <c r="L10" s="9">
        <v>42.53</v>
      </c>
      <c r="N10" s="78" t="s">
        <v>12</v>
      </c>
      <c r="O10" s="78"/>
      <c r="P10" s="80"/>
      <c r="Q10" s="78"/>
      <c r="R10" s="78"/>
    </row>
    <row r="11" spans="1:18" ht="17.399999999999999" customHeight="1" x14ac:dyDescent="0.3">
      <c r="A11" s="83"/>
      <c r="B11" s="84"/>
      <c r="C11" s="2">
        <v>55.49</v>
      </c>
      <c r="D11" s="15">
        <v>54.5</v>
      </c>
      <c r="E11" s="15">
        <v>47.21</v>
      </c>
      <c r="F11" s="9">
        <v>72.5</v>
      </c>
      <c r="G11" s="15">
        <v>46.95</v>
      </c>
      <c r="H11" s="55">
        <v>48.49</v>
      </c>
      <c r="I11" s="1">
        <v>63.2</v>
      </c>
      <c r="J11" s="12">
        <v>41.14</v>
      </c>
      <c r="K11" s="9">
        <v>76.540000000000006</v>
      </c>
      <c r="L11" s="9">
        <v>42.39</v>
      </c>
      <c r="N11" s="78" t="s">
        <v>13</v>
      </c>
      <c r="O11" s="78"/>
      <c r="P11" s="78"/>
      <c r="Q11" s="78"/>
      <c r="R11" s="78"/>
    </row>
    <row r="12" spans="1:18" ht="17.399999999999999" customHeight="1" thickBot="1" x14ac:dyDescent="0.35">
      <c r="A12" s="83"/>
      <c r="B12" s="84"/>
      <c r="C12" s="75">
        <v>55.21</v>
      </c>
      <c r="D12" s="16">
        <v>54.84</v>
      </c>
      <c r="E12" s="16">
        <v>47.19</v>
      </c>
      <c r="F12" s="4">
        <v>72.72</v>
      </c>
      <c r="G12" s="16">
        <v>47.01</v>
      </c>
      <c r="H12" s="54">
        <v>48.46</v>
      </c>
      <c r="I12" s="7">
        <v>63.8</v>
      </c>
      <c r="J12" s="13">
        <v>41.44</v>
      </c>
      <c r="K12" s="4">
        <v>76.59</v>
      </c>
      <c r="L12" s="4">
        <v>42.31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65.73</v>
      </c>
      <c r="D13" s="15">
        <v>59.37</v>
      </c>
      <c r="E13" s="15">
        <v>54.16</v>
      </c>
      <c r="F13" s="9">
        <v>67.8</v>
      </c>
      <c r="G13" s="15">
        <v>52.08</v>
      </c>
      <c r="H13" s="55">
        <v>49.34</v>
      </c>
      <c r="I13" s="1">
        <v>66.12</v>
      </c>
      <c r="J13" s="12">
        <v>48.51</v>
      </c>
      <c r="K13" s="9">
        <v>77.17</v>
      </c>
      <c r="L13" s="9">
        <v>48.38</v>
      </c>
    </row>
    <row r="14" spans="1:18" ht="16.95" customHeight="1" x14ac:dyDescent="0.3">
      <c r="A14" s="83"/>
      <c r="B14" s="84"/>
      <c r="C14" s="2">
        <v>65.900000000000006</v>
      </c>
      <c r="D14" s="15">
        <v>60.42</v>
      </c>
      <c r="E14" s="15">
        <v>53.43</v>
      </c>
      <c r="F14" s="9">
        <v>67.12</v>
      </c>
      <c r="G14" s="15">
        <v>52.09</v>
      </c>
      <c r="H14" s="55">
        <v>49.49</v>
      </c>
      <c r="I14" s="1">
        <v>63.16</v>
      </c>
      <c r="J14" s="12">
        <v>47.8</v>
      </c>
      <c r="K14" s="9">
        <v>77.73</v>
      </c>
      <c r="L14" s="9">
        <v>48.51</v>
      </c>
    </row>
    <row r="15" spans="1:18" ht="16.95" customHeight="1" x14ac:dyDescent="0.3">
      <c r="A15" s="83"/>
      <c r="B15" s="84"/>
      <c r="C15" s="2">
        <v>65.62</v>
      </c>
      <c r="D15" s="15">
        <v>60.45</v>
      </c>
      <c r="E15" s="15">
        <v>53.13</v>
      </c>
      <c r="F15" s="9">
        <v>67.2</v>
      </c>
      <c r="G15" s="15">
        <v>52.2</v>
      </c>
      <c r="H15" s="55">
        <v>49.41</v>
      </c>
      <c r="I15" s="1">
        <v>65.02</v>
      </c>
      <c r="J15" s="12">
        <v>48.07</v>
      </c>
      <c r="K15" s="9">
        <v>77.209999999999994</v>
      </c>
      <c r="L15" s="9">
        <v>48.41</v>
      </c>
    </row>
    <row r="16" spans="1:18" ht="16.95" customHeight="1" x14ac:dyDescent="0.3">
      <c r="A16" s="83"/>
      <c r="B16" s="84"/>
      <c r="C16" s="2">
        <v>64.05</v>
      </c>
      <c r="D16" s="15">
        <v>60.38</v>
      </c>
      <c r="E16" s="15">
        <v>53.41</v>
      </c>
      <c r="F16" s="9">
        <v>66.900000000000006</v>
      </c>
      <c r="G16" s="15">
        <v>52.23</v>
      </c>
      <c r="H16" s="55">
        <v>50.07</v>
      </c>
      <c r="I16" s="1">
        <v>63.39</v>
      </c>
      <c r="J16" s="12">
        <v>47.51</v>
      </c>
      <c r="K16" s="9">
        <v>77.52</v>
      </c>
      <c r="L16" s="9">
        <v>48.35</v>
      </c>
    </row>
    <row r="17" spans="1:12" ht="16.95" customHeight="1" x14ac:dyDescent="0.3">
      <c r="A17" s="83"/>
      <c r="B17" s="84"/>
      <c r="C17" s="2">
        <v>64.06</v>
      </c>
      <c r="D17" s="15">
        <v>60.88</v>
      </c>
      <c r="E17" s="15">
        <v>53.31</v>
      </c>
      <c r="F17" s="9">
        <v>66.849999999999994</v>
      </c>
      <c r="G17" s="15">
        <v>52.19</v>
      </c>
      <c r="H17" s="55">
        <v>49.61</v>
      </c>
      <c r="I17" s="1">
        <v>63.44</v>
      </c>
      <c r="J17" s="12">
        <v>47.71</v>
      </c>
      <c r="K17" s="9">
        <v>77.84</v>
      </c>
      <c r="L17" s="9">
        <v>48.42</v>
      </c>
    </row>
    <row r="18" spans="1:12" ht="16.95" customHeight="1" x14ac:dyDescent="0.3">
      <c r="A18" s="83"/>
      <c r="B18" s="84"/>
      <c r="C18" s="2">
        <v>65</v>
      </c>
      <c r="D18" s="15">
        <v>59.24</v>
      </c>
      <c r="E18" s="15">
        <v>53.41</v>
      </c>
      <c r="F18" s="9">
        <v>66.87</v>
      </c>
      <c r="G18" s="15">
        <v>52.19</v>
      </c>
      <c r="H18" s="55">
        <v>49.34</v>
      </c>
      <c r="I18" s="1">
        <v>62.81</v>
      </c>
      <c r="J18" s="12">
        <v>47.81</v>
      </c>
      <c r="K18" s="9">
        <v>77.47</v>
      </c>
      <c r="L18" s="9">
        <v>48.56</v>
      </c>
    </row>
    <row r="19" spans="1:12" ht="16.95" customHeight="1" x14ac:dyDescent="0.3">
      <c r="A19" s="83"/>
      <c r="B19" s="84"/>
      <c r="C19" s="2">
        <v>65.11</v>
      </c>
      <c r="D19" s="15">
        <v>59.59</v>
      </c>
      <c r="E19" s="15">
        <v>53.46</v>
      </c>
      <c r="F19" s="9">
        <v>66.540000000000006</v>
      </c>
      <c r="G19" s="15">
        <v>52.2</v>
      </c>
      <c r="H19" s="55">
        <v>49.64</v>
      </c>
      <c r="I19" s="1">
        <v>62.65</v>
      </c>
      <c r="J19" s="12">
        <v>47.65</v>
      </c>
      <c r="K19" s="9">
        <v>76.63</v>
      </c>
      <c r="L19" s="9">
        <v>48.49</v>
      </c>
    </row>
    <row r="20" spans="1:12" ht="16.95" customHeight="1" x14ac:dyDescent="0.3">
      <c r="A20" s="83"/>
      <c r="B20" s="84"/>
      <c r="C20" s="2">
        <v>65.38</v>
      </c>
      <c r="D20" s="15">
        <v>60.52</v>
      </c>
      <c r="E20" s="15">
        <v>53.45</v>
      </c>
      <c r="F20" s="9">
        <v>66.63</v>
      </c>
      <c r="G20" s="15">
        <v>52.17</v>
      </c>
      <c r="H20" s="55">
        <v>49.5</v>
      </c>
      <c r="I20" s="1">
        <v>62.8</v>
      </c>
      <c r="J20" s="12">
        <v>47.84</v>
      </c>
      <c r="K20" s="9">
        <v>76.12</v>
      </c>
      <c r="L20" s="9">
        <v>48.49</v>
      </c>
    </row>
    <row r="21" spans="1:12" ht="16.95" customHeight="1" x14ac:dyDescent="0.3">
      <c r="A21" s="83"/>
      <c r="B21" s="84"/>
      <c r="C21" s="2">
        <v>65.430000000000007</v>
      </c>
      <c r="D21" s="15">
        <v>59.56</v>
      </c>
      <c r="E21" s="15">
        <v>53.4</v>
      </c>
      <c r="F21" s="9">
        <v>66.7</v>
      </c>
      <c r="G21" s="15">
        <v>52.25</v>
      </c>
      <c r="H21" s="55">
        <v>49.81</v>
      </c>
      <c r="I21" s="1">
        <v>62.66</v>
      </c>
      <c r="J21" s="12">
        <v>47.85</v>
      </c>
      <c r="K21" s="9">
        <v>77.77</v>
      </c>
      <c r="L21" s="9">
        <v>48.55</v>
      </c>
    </row>
    <row r="22" spans="1:12" ht="16.95" customHeight="1" thickBot="1" x14ac:dyDescent="0.35">
      <c r="A22" s="83"/>
      <c r="B22" s="84"/>
      <c r="C22" s="75">
        <v>65.09</v>
      </c>
      <c r="D22" s="16">
        <v>59.96</v>
      </c>
      <c r="E22" s="15">
        <v>53.41</v>
      </c>
      <c r="F22" s="9">
        <v>66.91</v>
      </c>
      <c r="G22" s="15">
        <v>52.23</v>
      </c>
      <c r="H22" s="55">
        <v>49.92</v>
      </c>
      <c r="I22" s="1">
        <v>62.78</v>
      </c>
      <c r="J22" s="12">
        <v>47.82</v>
      </c>
      <c r="K22" s="9">
        <v>77.3</v>
      </c>
      <c r="L22" s="9">
        <v>48.44</v>
      </c>
    </row>
    <row r="23" spans="1:12" ht="16.95" customHeight="1" x14ac:dyDescent="0.3">
      <c r="A23" s="81">
        <v>4</v>
      </c>
      <c r="B23" s="82"/>
      <c r="C23" s="2">
        <v>78.73</v>
      </c>
      <c r="D23" s="15">
        <v>75.33</v>
      </c>
      <c r="E23" s="14">
        <v>60.9</v>
      </c>
      <c r="F23" s="74">
        <v>60.99</v>
      </c>
      <c r="G23" s="14">
        <v>69.75</v>
      </c>
      <c r="H23" s="56">
        <v>55.19</v>
      </c>
      <c r="I23" s="76">
        <v>61.7</v>
      </c>
      <c r="J23" s="11">
        <v>55.27</v>
      </c>
      <c r="K23" s="74">
        <v>54.62</v>
      </c>
      <c r="L23" s="74">
        <v>52.98</v>
      </c>
    </row>
    <row r="24" spans="1:12" ht="16.95" customHeight="1" x14ac:dyDescent="0.3">
      <c r="A24" s="83"/>
      <c r="B24" s="84"/>
      <c r="C24" s="2">
        <v>78.48</v>
      </c>
      <c r="D24" s="15">
        <v>75.92</v>
      </c>
      <c r="E24" s="15">
        <v>61.09</v>
      </c>
      <c r="F24" s="9">
        <v>61.22</v>
      </c>
      <c r="G24" s="15">
        <v>70.23</v>
      </c>
      <c r="H24" s="55">
        <v>55.41</v>
      </c>
      <c r="I24" s="1">
        <v>61.87</v>
      </c>
      <c r="J24" s="12">
        <v>55.92</v>
      </c>
      <c r="K24" s="9">
        <v>54.62</v>
      </c>
      <c r="L24" s="9">
        <v>53.01</v>
      </c>
    </row>
    <row r="25" spans="1:12" ht="16.95" customHeight="1" x14ac:dyDescent="0.3">
      <c r="A25" s="83"/>
      <c r="B25" s="84"/>
      <c r="C25" s="2">
        <v>77.39</v>
      </c>
      <c r="D25" s="15">
        <v>75.319999999999993</v>
      </c>
      <c r="E25" s="15">
        <v>61.23</v>
      </c>
      <c r="F25" s="9">
        <v>61.22</v>
      </c>
      <c r="G25" s="15">
        <v>69.16</v>
      </c>
      <c r="H25" s="55">
        <v>55.54</v>
      </c>
      <c r="I25" s="1">
        <v>62.22</v>
      </c>
      <c r="J25" s="12">
        <v>55.93</v>
      </c>
      <c r="K25" s="9">
        <v>54.67</v>
      </c>
      <c r="L25" s="9">
        <v>52.98</v>
      </c>
    </row>
    <row r="26" spans="1:12" ht="16.95" customHeight="1" x14ac:dyDescent="0.3">
      <c r="A26" s="83"/>
      <c r="B26" s="84"/>
      <c r="C26" s="2">
        <v>77.3</v>
      </c>
      <c r="D26" s="15">
        <v>76.83</v>
      </c>
      <c r="E26" s="15">
        <v>61.08</v>
      </c>
      <c r="F26" s="9">
        <v>61.33</v>
      </c>
      <c r="G26" s="15">
        <v>68.53</v>
      </c>
      <c r="H26" s="55">
        <v>55.78</v>
      </c>
      <c r="I26" s="1">
        <v>62.46</v>
      </c>
      <c r="J26" s="12">
        <v>55.5</v>
      </c>
      <c r="K26" s="9">
        <v>54.95</v>
      </c>
      <c r="L26" s="9">
        <v>52.89</v>
      </c>
    </row>
    <row r="27" spans="1:12" ht="16.95" customHeight="1" x14ac:dyDescent="0.3">
      <c r="A27" s="83"/>
      <c r="B27" s="84"/>
      <c r="C27" s="2">
        <v>77.13</v>
      </c>
      <c r="D27" s="15">
        <v>75.45</v>
      </c>
      <c r="E27" s="15">
        <v>60.59</v>
      </c>
      <c r="F27" s="9">
        <v>61.62</v>
      </c>
      <c r="G27" s="15">
        <v>68.73</v>
      </c>
      <c r="H27" s="55">
        <v>55.83</v>
      </c>
      <c r="I27" s="1">
        <v>62.25</v>
      </c>
      <c r="J27" s="12">
        <v>56.11</v>
      </c>
      <c r="K27" s="9">
        <v>54.25</v>
      </c>
      <c r="L27" s="9">
        <v>52.75</v>
      </c>
    </row>
    <row r="28" spans="1:12" ht="16.95" customHeight="1" x14ac:dyDescent="0.3">
      <c r="A28" s="83"/>
      <c r="B28" s="84"/>
      <c r="C28" s="2">
        <v>76.25</v>
      </c>
      <c r="D28" s="15">
        <v>74.3</v>
      </c>
      <c r="E28" s="15">
        <v>61.49</v>
      </c>
      <c r="F28" s="9">
        <v>61.41</v>
      </c>
      <c r="G28" s="15">
        <v>69.44</v>
      </c>
      <c r="H28" s="55">
        <v>55.89</v>
      </c>
      <c r="I28" s="1">
        <v>62.52</v>
      </c>
      <c r="J28" s="12">
        <v>56.26</v>
      </c>
      <c r="K28" s="9">
        <v>54.45</v>
      </c>
      <c r="L28" s="9">
        <v>52.85</v>
      </c>
    </row>
    <row r="29" spans="1:12" ht="16.95" customHeight="1" x14ac:dyDescent="0.3">
      <c r="A29" s="83"/>
      <c r="B29" s="84"/>
      <c r="C29" s="2">
        <v>76.260000000000005</v>
      </c>
      <c r="D29" s="15">
        <v>75.09</v>
      </c>
      <c r="E29" s="15">
        <v>62.18</v>
      </c>
      <c r="F29" s="9">
        <v>61.25</v>
      </c>
      <c r="G29" s="15">
        <v>69.17</v>
      </c>
      <c r="H29" s="55">
        <v>55.92</v>
      </c>
      <c r="I29" s="1">
        <v>61.81</v>
      </c>
      <c r="J29" s="12">
        <v>55.68</v>
      </c>
      <c r="K29" s="9">
        <v>54.39</v>
      </c>
      <c r="L29" s="9">
        <v>52.98</v>
      </c>
    </row>
    <row r="30" spans="1:12" ht="16.95" customHeight="1" x14ac:dyDescent="0.3">
      <c r="A30" s="83"/>
      <c r="B30" s="84"/>
      <c r="C30" s="2">
        <v>77.06</v>
      </c>
      <c r="D30" s="15">
        <v>75.8</v>
      </c>
      <c r="E30" s="15">
        <v>61.95</v>
      </c>
      <c r="F30" s="9">
        <v>61.13</v>
      </c>
      <c r="G30" s="15">
        <v>69.45</v>
      </c>
      <c r="H30" s="55">
        <v>55.81</v>
      </c>
      <c r="I30" s="1">
        <v>61.96</v>
      </c>
      <c r="J30" s="12">
        <v>55.26</v>
      </c>
      <c r="K30" s="9">
        <v>54.36</v>
      </c>
      <c r="L30" s="9">
        <v>52.87</v>
      </c>
    </row>
    <row r="31" spans="1:12" ht="16.95" customHeight="1" x14ac:dyDescent="0.3">
      <c r="A31" s="83"/>
      <c r="B31" s="84"/>
      <c r="C31" s="2">
        <v>77.64</v>
      </c>
      <c r="D31" s="15">
        <v>74.819999999999993</v>
      </c>
      <c r="E31" s="15">
        <v>62.15</v>
      </c>
      <c r="F31" s="9">
        <v>61.35</v>
      </c>
      <c r="G31" s="15">
        <v>69.83</v>
      </c>
      <c r="H31" s="55">
        <v>55.85</v>
      </c>
      <c r="I31" s="1">
        <v>62.14</v>
      </c>
      <c r="J31" s="12">
        <v>56.26</v>
      </c>
      <c r="K31" s="9">
        <v>54.4</v>
      </c>
      <c r="L31" s="9">
        <v>53</v>
      </c>
    </row>
    <row r="32" spans="1:12" ht="16.95" customHeight="1" thickBot="1" x14ac:dyDescent="0.35">
      <c r="A32" s="83"/>
      <c r="B32" s="84"/>
      <c r="C32" s="75">
        <v>77.680000000000007</v>
      </c>
      <c r="D32" s="16">
        <v>74.7</v>
      </c>
      <c r="E32" s="16">
        <v>62.37</v>
      </c>
      <c r="F32" s="4">
        <v>61.59</v>
      </c>
      <c r="G32" s="16">
        <v>69.87</v>
      </c>
      <c r="H32" s="54">
        <v>56.11</v>
      </c>
      <c r="I32" s="7">
        <v>62.19</v>
      </c>
      <c r="J32" s="13">
        <v>55.75</v>
      </c>
      <c r="K32" s="4">
        <v>54.36</v>
      </c>
      <c r="L32" s="4">
        <v>52.86</v>
      </c>
    </row>
    <row r="33" spans="1:12" ht="16.95" customHeight="1" x14ac:dyDescent="0.3">
      <c r="A33" s="81">
        <v>8</v>
      </c>
      <c r="B33" s="82"/>
      <c r="C33" s="2">
        <v>91.88</v>
      </c>
      <c r="D33" s="15">
        <v>78.55</v>
      </c>
      <c r="E33" s="15">
        <v>72.78</v>
      </c>
      <c r="F33" s="9">
        <v>66.66</v>
      </c>
      <c r="G33" s="15">
        <v>72.78</v>
      </c>
      <c r="H33" s="55">
        <v>65.2</v>
      </c>
      <c r="I33" s="1">
        <v>64.94</v>
      </c>
      <c r="J33" s="12">
        <v>60.17</v>
      </c>
      <c r="K33" s="9">
        <v>62.16</v>
      </c>
      <c r="L33" s="9">
        <v>60.84</v>
      </c>
    </row>
    <row r="34" spans="1:12" ht="16.95" customHeight="1" x14ac:dyDescent="0.3">
      <c r="A34" s="83"/>
      <c r="B34" s="84"/>
      <c r="C34" s="2">
        <v>90.86</v>
      </c>
      <c r="D34" s="15">
        <v>78.44</v>
      </c>
      <c r="E34" s="15">
        <v>72.3</v>
      </c>
      <c r="F34" s="9">
        <v>66.510000000000005</v>
      </c>
      <c r="G34" s="15">
        <v>72.13</v>
      </c>
      <c r="H34" s="55">
        <v>64.3</v>
      </c>
      <c r="I34" s="1">
        <v>65.319999999999993</v>
      </c>
      <c r="J34" s="12">
        <v>60.27</v>
      </c>
      <c r="K34" s="9">
        <v>62.24</v>
      </c>
      <c r="L34" s="9">
        <v>60.65</v>
      </c>
    </row>
    <row r="35" spans="1:12" ht="16.95" customHeight="1" x14ac:dyDescent="0.3">
      <c r="A35" s="83"/>
      <c r="B35" s="84"/>
      <c r="C35" s="2">
        <v>90.55</v>
      </c>
      <c r="D35" s="15">
        <v>78.180000000000007</v>
      </c>
      <c r="E35" s="15">
        <v>72.239999999999995</v>
      </c>
      <c r="F35" s="9">
        <v>66.62</v>
      </c>
      <c r="G35" s="15">
        <v>72.069999999999993</v>
      </c>
      <c r="H35" s="55">
        <v>64.38</v>
      </c>
      <c r="I35" s="1">
        <v>65.62</v>
      </c>
      <c r="J35" s="12">
        <v>58.59</v>
      </c>
      <c r="K35" s="9">
        <v>62.09</v>
      </c>
      <c r="L35" s="9">
        <v>60.57</v>
      </c>
    </row>
    <row r="36" spans="1:12" ht="16.95" customHeight="1" x14ac:dyDescent="0.3">
      <c r="A36" s="83"/>
      <c r="B36" s="84"/>
      <c r="C36" s="2">
        <v>90.43</v>
      </c>
      <c r="D36" s="15">
        <v>79.03</v>
      </c>
      <c r="E36" s="15">
        <v>71.319999999999993</v>
      </c>
      <c r="F36" s="9">
        <v>66.489999999999995</v>
      </c>
      <c r="G36" s="15">
        <v>72.260000000000005</v>
      </c>
      <c r="H36" s="55">
        <v>64.19</v>
      </c>
      <c r="I36" s="1">
        <v>64.81</v>
      </c>
      <c r="J36" s="12">
        <v>58.27</v>
      </c>
      <c r="K36" s="9">
        <v>62.08</v>
      </c>
      <c r="L36" s="9">
        <v>61.2</v>
      </c>
    </row>
    <row r="37" spans="1:12" ht="16.95" customHeight="1" x14ac:dyDescent="0.3">
      <c r="A37" s="83"/>
      <c r="B37" s="84"/>
      <c r="C37" s="2">
        <v>90.96</v>
      </c>
      <c r="D37" s="15">
        <v>78.06</v>
      </c>
      <c r="E37" s="15">
        <v>71.84</v>
      </c>
      <c r="F37" s="9">
        <v>65.72</v>
      </c>
      <c r="G37" s="15">
        <v>72.989999999999995</v>
      </c>
      <c r="H37" s="55">
        <v>64.19</v>
      </c>
      <c r="I37" s="1">
        <v>65.12</v>
      </c>
      <c r="J37" s="12">
        <v>58.95</v>
      </c>
      <c r="K37" s="9">
        <v>62.32</v>
      </c>
      <c r="L37" s="9">
        <v>61.38</v>
      </c>
    </row>
    <row r="38" spans="1:12" ht="16.95" customHeight="1" x14ac:dyDescent="0.3">
      <c r="A38" s="83"/>
      <c r="B38" s="84"/>
      <c r="C38" s="2">
        <v>90.52</v>
      </c>
      <c r="D38" s="15">
        <v>78.5</v>
      </c>
      <c r="E38" s="15">
        <v>71.86</v>
      </c>
      <c r="F38" s="9">
        <v>66.13</v>
      </c>
      <c r="G38" s="15">
        <v>73.78</v>
      </c>
      <c r="H38" s="55">
        <v>64.48</v>
      </c>
      <c r="I38" s="1">
        <v>65.430000000000007</v>
      </c>
      <c r="J38" s="12">
        <v>58.84</v>
      </c>
      <c r="K38" s="9">
        <v>62.49</v>
      </c>
      <c r="L38" s="9">
        <v>60.76</v>
      </c>
    </row>
    <row r="39" spans="1:12" ht="16.95" customHeight="1" x14ac:dyDescent="0.3">
      <c r="A39" s="83"/>
      <c r="B39" s="84"/>
      <c r="C39" s="2">
        <v>90.9</v>
      </c>
      <c r="D39" s="15">
        <v>79.569999999999993</v>
      </c>
      <c r="E39" s="15">
        <v>72.08</v>
      </c>
      <c r="F39" s="9">
        <v>66.77</v>
      </c>
      <c r="G39" s="15">
        <v>73.59</v>
      </c>
      <c r="H39" s="55">
        <v>64.5</v>
      </c>
      <c r="I39" s="1">
        <v>65.349999999999994</v>
      </c>
      <c r="J39" s="12">
        <v>58.98</v>
      </c>
      <c r="K39" s="9">
        <v>62.44</v>
      </c>
      <c r="L39" s="9">
        <v>60.81</v>
      </c>
    </row>
    <row r="40" spans="1:12" ht="16.95" customHeight="1" x14ac:dyDescent="0.3">
      <c r="A40" s="83"/>
      <c r="B40" s="84"/>
      <c r="C40" s="2">
        <v>91.12</v>
      </c>
      <c r="D40" s="15">
        <v>80.69</v>
      </c>
      <c r="E40" s="15">
        <v>72.02</v>
      </c>
      <c r="F40" s="9">
        <v>66.239999999999995</v>
      </c>
      <c r="G40" s="15">
        <v>73.94</v>
      </c>
      <c r="H40" s="55">
        <v>64.7</v>
      </c>
      <c r="I40" s="1">
        <v>65.739999999999995</v>
      </c>
      <c r="J40" s="12">
        <v>59</v>
      </c>
      <c r="K40" s="9">
        <v>62.1</v>
      </c>
      <c r="L40" s="9">
        <v>60.77</v>
      </c>
    </row>
    <row r="41" spans="1:12" ht="16.95" customHeight="1" x14ac:dyDescent="0.3">
      <c r="A41" s="83"/>
      <c r="B41" s="84"/>
      <c r="C41" s="2">
        <v>91.18</v>
      </c>
      <c r="D41" s="15">
        <v>79.36</v>
      </c>
      <c r="E41" s="15">
        <v>72.180000000000007</v>
      </c>
      <c r="F41" s="9">
        <v>66.260000000000005</v>
      </c>
      <c r="G41" s="15">
        <v>75.12</v>
      </c>
      <c r="H41" s="55">
        <v>64.25</v>
      </c>
      <c r="I41" s="1">
        <v>65.42</v>
      </c>
      <c r="J41" s="12">
        <v>58.45</v>
      </c>
      <c r="K41" s="9">
        <v>61.91</v>
      </c>
      <c r="L41" s="9">
        <v>61.16</v>
      </c>
    </row>
    <row r="42" spans="1:12" ht="16.95" customHeight="1" thickBot="1" x14ac:dyDescent="0.35">
      <c r="A42" s="83"/>
      <c r="B42" s="84"/>
      <c r="C42" s="75">
        <v>90.11</v>
      </c>
      <c r="D42" s="16">
        <v>78.959999999999994</v>
      </c>
      <c r="E42" s="16">
        <v>72.27</v>
      </c>
      <c r="F42" s="9">
        <v>66.099999999999994</v>
      </c>
      <c r="G42" s="15">
        <v>75.83</v>
      </c>
      <c r="H42" s="55">
        <v>64.17</v>
      </c>
      <c r="I42" s="1">
        <v>65.3</v>
      </c>
      <c r="J42" s="12">
        <v>58.67</v>
      </c>
      <c r="K42" s="9">
        <v>62.05</v>
      </c>
      <c r="L42" s="9">
        <v>60.82</v>
      </c>
    </row>
    <row r="43" spans="1:12" ht="16.95" customHeight="1" x14ac:dyDescent="0.3">
      <c r="A43" s="81">
        <v>15</v>
      </c>
      <c r="B43" s="82"/>
      <c r="C43" s="12">
        <v>101.62</v>
      </c>
      <c r="D43" s="15">
        <v>94.72</v>
      </c>
      <c r="E43" s="15">
        <v>81.03</v>
      </c>
      <c r="F43" s="74">
        <v>74.75</v>
      </c>
      <c r="G43" s="14">
        <v>83.33</v>
      </c>
      <c r="H43" s="14">
        <v>72.290000000000006</v>
      </c>
      <c r="I43" s="76">
        <v>67.819999999999993</v>
      </c>
      <c r="J43" s="11">
        <v>69.58</v>
      </c>
      <c r="K43" s="74">
        <v>64.7</v>
      </c>
      <c r="L43" s="74">
        <v>66.28</v>
      </c>
    </row>
    <row r="44" spans="1:12" ht="16.95" customHeight="1" x14ac:dyDescent="0.3">
      <c r="A44" s="83"/>
      <c r="B44" s="84"/>
      <c r="C44" s="12">
        <v>101.6</v>
      </c>
      <c r="D44" s="15">
        <v>94.18</v>
      </c>
      <c r="E44" s="15">
        <v>82.77</v>
      </c>
      <c r="F44" s="9">
        <v>74.94</v>
      </c>
      <c r="G44" s="15">
        <v>83.29</v>
      </c>
      <c r="H44" s="15">
        <v>72.44</v>
      </c>
      <c r="I44" s="1">
        <v>67.510000000000005</v>
      </c>
      <c r="J44" s="12">
        <v>68.12</v>
      </c>
      <c r="K44" s="9">
        <v>64.69</v>
      </c>
      <c r="L44" s="9">
        <v>66.900000000000006</v>
      </c>
    </row>
    <row r="45" spans="1:12" ht="16.95" customHeight="1" x14ac:dyDescent="0.3">
      <c r="A45" s="83"/>
      <c r="B45" s="84"/>
      <c r="C45" s="12">
        <v>104.11</v>
      </c>
      <c r="D45" s="15">
        <v>94.15</v>
      </c>
      <c r="E45" s="15">
        <v>82.11</v>
      </c>
      <c r="F45" s="9">
        <v>74.739999999999995</v>
      </c>
      <c r="G45" s="15">
        <v>83.57</v>
      </c>
      <c r="H45" s="15">
        <v>72.569999999999993</v>
      </c>
      <c r="I45" s="1">
        <v>67.17</v>
      </c>
      <c r="J45" s="12">
        <v>69.099999999999994</v>
      </c>
      <c r="K45" s="9">
        <v>64.75</v>
      </c>
      <c r="L45" s="9">
        <v>66.680000000000007</v>
      </c>
    </row>
    <row r="46" spans="1:12" ht="16.95" customHeight="1" x14ac:dyDescent="0.3">
      <c r="A46" s="83"/>
      <c r="B46" s="84"/>
      <c r="C46" s="12">
        <v>102.44</v>
      </c>
      <c r="D46" s="15">
        <v>94.75</v>
      </c>
      <c r="E46" s="15">
        <v>83.11</v>
      </c>
      <c r="F46" s="9">
        <v>74.78</v>
      </c>
      <c r="G46" s="15">
        <v>84.69</v>
      </c>
      <c r="H46" s="15">
        <v>73.23</v>
      </c>
      <c r="I46" s="1">
        <v>67.23</v>
      </c>
      <c r="J46" s="12">
        <v>68.86</v>
      </c>
      <c r="K46" s="9">
        <v>64.56</v>
      </c>
      <c r="L46" s="9">
        <v>66.37</v>
      </c>
    </row>
    <row r="47" spans="1:12" ht="16.95" customHeight="1" x14ac:dyDescent="0.3">
      <c r="A47" s="83"/>
      <c r="B47" s="84"/>
      <c r="C47" s="12">
        <v>100.84</v>
      </c>
      <c r="D47" s="15">
        <v>94.82</v>
      </c>
      <c r="E47" s="15">
        <v>82.76</v>
      </c>
      <c r="F47" s="9">
        <v>75.349999999999994</v>
      </c>
      <c r="G47" s="15">
        <v>83.73</v>
      </c>
      <c r="H47" s="15">
        <v>73.510000000000005</v>
      </c>
      <c r="I47" s="1">
        <v>67.23</v>
      </c>
      <c r="J47" s="12">
        <v>68.08</v>
      </c>
      <c r="K47" s="9">
        <v>64.959999999999994</v>
      </c>
      <c r="L47" s="9">
        <v>66.33</v>
      </c>
    </row>
    <row r="48" spans="1:12" ht="16.95" customHeight="1" x14ac:dyDescent="0.3">
      <c r="A48" s="83"/>
      <c r="B48" s="84"/>
      <c r="C48" s="12">
        <v>102.73</v>
      </c>
      <c r="D48" s="15">
        <v>94.46</v>
      </c>
      <c r="E48" s="15">
        <v>83</v>
      </c>
      <c r="F48" s="9">
        <v>75.19</v>
      </c>
      <c r="G48" s="15">
        <v>84.34</v>
      </c>
      <c r="H48" s="15">
        <v>73.27</v>
      </c>
      <c r="I48" s="1">
        <v>67.44</v>
      </c>
      <c r="J48" s="12">
        <v>68.45</v>
      </c>
      <c r="K48" s="9">
        <v>64.94</v>
      </c>
      <c r="L48" s="9">
        <v>66.650000000000006</v>
      </c>
    </row>
    <row r="49" spans="1:12" ht="16.95" customHeight="1" x14ac:dyDescent="0.3">
      <c r="A49" s="83"/>
      <c r="B49" s="84"/>
      <c r="C49" s="12">
        <v>102.8</v>
      </c>
      <c r="D49" s="15">
        <v>93.43</v>
      </c>
      <c r="E49" s="15">
        <v>83.31</v>
      </c>
      <c r="F49" s="9">
        <v>74.95</v>
      </c>
      <c r="G49" s="15">
        <v>84.45</v>
      </c>
      <c r="H49" s="15">
        <v>73.400000000000006</v>
      </c>
      <c r="I49" s="1">
        <v>67.44</v>
      </c>
      <c r="J49" s="12">
        <v>68.150000000000006</v>
      </c>
      <c r="K49" s="9">
        <v>64.81</v>
      </c>
      <c r="L49" s="9">
        <v>66.88</v>
      </c>
    </row>
    <row r="50" spans="1:12" ht="16.95" customHeight="1" x14ac:dyDescent="0.3">
      <c r="A50" s="83"/>
      <c r="B50" s="84"/>
      <c r="C50" s="12">
        <v>101.83</v>
      </c>
      <c r="D50" s="15">
        <v>93.18</v>
      </c>
      <c r="E50" s="15">
        <v>83.26</v>
      </c>
      <c r="F50" s="9">
        <v>75.709999999999994</v>
      </c>
      <c r="G50" s="15">
        <v>83.28</v>
      </c>
      <c r="H50" s="15">
        <v>73.37</v>
      </c>
      <c r="I50" s="1">
        <v>67.25</v>
      </c>
      <c r="J50" s="12">
        <v>68.23</v>
      </c>
      <c r="K50" s="9">
        <v>64.63</v>
      </c>
      <c r="L50" s="9">
        <v>66.7</v>
      </c>
    </row>
    <row r="51" spans="1:12" ht="16.95" customHeight="1" x14ac:dyDescent="0.3">
      <c r="A51" s="83"/>
      <c r="B51" s="84"/>
      <c r="C51" s="12">
        <v>100.59</v>
      </c>
      <c r="D51" s="15">
        <v>93.6</v>
      </c>
      <c r="E51" s="15">
        <v>83.14</v>
      </c>
      <c r="F51" s="9">
        <v>76.03</v>
      </c>
      <c r="G51" s="15">
        <v>84.34</v>
      </c>
      <c r="H51" s="15">
        <v>73.25</v>
      </c>
      <c r="I51" s="1">
        <v>67.349999999999994</v>
      </c>
      <c r="J51" s="12">
        <v>68.38</v>
      </c>
      <c r="K51" s="9">
        <v>64.84</v>
      </c>
      <c r="L51" s="9">
        <v>66.09</v>
      </c>
    </row>
    <row r="52" spans="1:12" ht="16.95" customHeight="1" thickBot="1" x14ac:dyDescent="0.35">
      <c r="A52" s="83"/>
      <c r="B52" s="84"/>
      <c r="C52" s="13">
        <v>100.56</v>
      </c>
      <c r="D52" s="16">
        <v>93.49</v>
      </c>
      <c r="E52" s="16">
        <v>82.93</v>
      </c>
      <c r="F52" s="4">
        <v>75.650000000000006</v>
      </c>
      <c r="G52" s="16">
        <v>84.27</v>
      </c>
      <c r="H52" s="16">
        <v>73.42</v>
      </c>
      <c r="I52" s="7">
        <v>67.37</v>
      </c>
      <c r="J52" s="13">
        <v>68.86</v>
      </c>
      <c r="K52" s="4">
        <v>64.41</v>
      </c>
      <c r="L52" s="4">
        <v>66.97</v>
      </c>
    </row>
    <row r="53" spans="1:12" ht="16.95" customHeight="1" x14ac:dyDescent="0.3">
      <c r="A53" s="81">
        <f>Punkter!$C$7</f>
        <v>30</v>
      </c>
      <c r="B53" s="82"/>
      <c r="C53" s="12">
        <v>108.8</v>
      </c>
      <c r="D53" s="15">
        <v>101.23</v>
      </c>
      <c r="E53" s="15">
        <v>97.92</v>
      </c>
      <c r="F53" s="9">
        <v>86.13</v>
      </c>
      <c r="G53" s="15">
        <v>99.7</v>
      </c>
      <c r="H53" s="15">
        <v>99.47</v>
      </c>
      <c r="I53" s="1">
        <v>77.989999999999995</v>
      </c>
      <c r="J53" s="12">
        <v>83.08</v>
      </c>
      <c r="K53" s="9">
        <v>68.81</v>
      </c>
      <c r="L53" s="9">
        <v>77.77</v>
      </c>
    </row>
    <row r="54" spans="1:12" ht="16.95" customHeight="1" x14ac:dyDescent="0.3">
      <c r="A54" s="83"/>
      <c r="B54" s="84"/>
      <c r="C54" s="12">
        <v>109.55</v>
      </c>
      <c r="D54" s="15">
        <v>101.32</v>
      </c>
      <c r="E54" s="15">
        <v>96.41</v>
      </c>
      <c r="F54" s="9">
        <v>85.48</v>
      </c>
      <c r="G54" s="15">
        <v>97.26</v>
      </c>
      <c r="H54" s="15">
        <v>99.6</v>
      </c>
      <c r="I54" s="1">
        <v>77.42</v>
      </c>
      <c r="J54" s="12">
        <v>84.55</v>
      </c>
      <c r="K54" s="9">
        <v>68.89</v>
      </c>
      <c r="L54" s="9">
        <v>77.959999999999994</v>
      </c>
    </row>
    <row r="55" spans="1:12" ht="16.95" customHeight="1" x14ac:dyDescent="0.3">
      <c r="A55" s="83"/>
      <c r="B55" s="84"/>
      <c r="C55" s="12">
        <v>108.2</v>
      </c>
      <c r="D55" s="15">
        <v>100.17</v>
      </c>
      <c r="E55" s="15">
        <v>96.22</v>
      </c>
      <c r="F55" s="9">
        <v>86.29</v>
      </c>
      <c r="G55" s="15">
        <v>100.26</v>
      </c>
      <c r="H55" s="15">
        <v>98.58</v>
      </c>
      <c r="I55" s="1">
        <v>77.13</v>
      </c>
      <c r="J55" s="12">
        <v>84.37</v>
      </c>
      <c r="K55" s="9">
        <v>68.569999999999993</v>
      </c>
      <c r="L55" s="9">
        <v>77.33</v>
      </c>
    </row>
    <row r="56" spans="1:12" ht="16.95" customHeight="1" x14ac:dyDescent="0.3">
      <c r="A56" s="83"/>
      <c r="B56" s="84"/>
      <c r="C56" s="12">
        <v>110.15</v>
      </c>
      <c r="D56" s="15">
        <v>103.29</v>
      </c>
      <c r="E56" s="15">
        <v>98.34</v>
      </c>
      <c r="F56" s="9">
        <v>89.43</v>
      </c>
      <c r="G56" s="15">
        <v>101.41</v>
      </c>
      <c r="H56" s="15">
        <v>99.34</v>
      </c>
      <c r="I56" s="1">
        <v>77.88</v>
      </c>
      <c r="J56" s="12">
        <v>83.14</v>
      </c>
      <c r="K56" s="9">
        <v>68.67</v>
      </c>
      <c r="L56" s="9">
        <v>77.900000000000006</v>
      </c>
    </row>
    <row r="57" spans="1:12" ht="16.95" customHeight="1" x14ac:dyDescent="0.3">
      <c r="A57" s="83"/>
      <c r="B57" s="84"/>
      <c r="C57" s="12">
        <v>110.35</v>
      </c>
      <c r="D57" s="15">
        <v>103.09</v>
      </c>
      <c r="E57" s="15">
        <v>96.37</v>
      </c>
      <c r="F57" s="9">
        <v>87.62</v>
      </c>
      <c r="G57" s="15">
        <v>101.78</v>
      </c>
      <c r="H57" s="15">
        <v>103</v>
      </c>
      <c r="I57" s="1">
        <v>78.569999999999993</v>
      </c>
      <c r="J57" s="12">
        <v>84.74</v>
      </c>
      <c r="K57" s="9">
        <v>68.790000000000006</v>
      </c>
      <c r="L57" s="9">
        <v>77.64</v>
      </c>
    </row>
    <row r="58" spans="1:12" ht="16.95" customHeight="1" x14ac:dyDescent="0.3">
      <c r="A58" s="83"/>
      <c r="B58" s="84"/>
      <c r="C58" s="12">
        <v>107.89</v>
      </c>
      <c r="D58" s="15">
        <v>103.81</v>
      </c>
      <c r="E58" s="15">
        <v>96.31</v>
      </c>
      <c r="F58" s="9">
        <v>87.4</v>
      </c>
      <c r="G58" s="15">
        <v>99.69</v>
      </c>
      <c r="H58" s="15">
        <v>103.6</v>
      </c>
      <c r="I58" s="1">
        <v>79.099999999999994</v>
      </c>
      <c r="J58" s="12">
        <v>84.61</v>
      </c>
      <c r="K58" s="9">
        <v>68.88</v>
      </c>
      <c r="L58" s="9">
        <v>78.13</v>
      </c>
    </row>
    <row r="59" spans="1:12" ht="16.95" customHeight="1" x14ac:dyDescent="0.3">
      <c r="A59" s="83"/>
      <c r="B59" s="84"/>
      <c r="C59" s="12">
        <v>107.18</v>
      </c>
      <c r="D59" s="15">
        <v>103.13</v>
      </c>
      <c r="E59" s="15">
        <v>96.89</v>
      </c>
      <c r="F59" s="9">
        <v>88.18</v>
      </c>
      <c r="G59" s="15">
        <v>101.62</v>
      </c>
      <c r="H59" s="15">
        <v>102.19</v>
      </c>
      <c r="I59" s="1">
        <v>78.78</v>
      </c>
      <c r="J59" s="12">
        <v>83.53</v>
      </c>
      <c r="K59" s="9">
        <v>68.569999999999993</v>
      </c>
      <c r="L59" s="9">
        <v>78.66</v>
      </c>
    </row>
    <row r="60" spans="1:12" ht="16.95" customHeight="1" x14ac:dyDescent="0.3">
      <c r="A60" s="83"/>
      <c r="B60" s="84"/>
      <c r="C60" s="12">
        <v>107.14</v>
      </c>
      <c r="D60" s="15">
        <v>100.91</v>
      </c>
      <c r="E60" s="15">
        <v>98.32</v>
      </c>
      <c r="F60" s="9">
        <v>88.21</v>
      </c>
      <c r="G60" s="15">
        <v>100.09</v>
      </c>
      <c r="H60" s="15">
        <v>99.07</v>
      </c>
      <c r="I60" s="1">
        <v>78.540000000000006</v>
      </c>
      <c r="J60" s="12">
        <v>83.68</v>
      </c>
      <c r="K60" s="9">
        <v>68.61</v>
      </c>
      <c r="L60" s="9">
        <v>79.099999999999994</v>
      </c>
    </row>
    <row r="61" spans="1:12" ht="16.95" customHeight="1" x14ac:dyDescent="0.3">
      <c r="A61" s="83"/>
      <c r="B61" s="84"/>
      <c r="C61" s="12">
        <v>106.12</v>
      </c>
      <c r="D61" s="15">
        <v>102.74</v>
      </c>
      <c r="E61" s="15">
        <v>98.77</v>
      </c>
      <c r="F61" s="9">
        <v>88.26</v>
      </c>
      <c r="G61" s="15">
        <v>99.73</v>
      </c>
      <c r="H61" s="15">
        <v>98.95</v>
      </c>
      <c r="I61" s="1">
        <v>78.28</v>
      </c>
      <c r="J61" s="12">
        <v>83.19</v>
      </c>
      <c r="K61" s="9">
        <v>68.64</v>
      </c>
      <c r="L61" s="9">
        <v>77.3</v>
      </c>
    </row>
    <row r="62" spans="1:12" ht="16.95" customHeight="1" thickBot="1" x14ac:dyDescent="0.35">
      <c r="A62" s="85"/>
      <c r="B62" s="86"/>
      <c r="C62" s="13">
        <v>104.4</v>
      </c>
      <c r="D62" s="16">
        <v>101.51</v>
      </c>
      <c r="E62" s="16">
        <v>97.03</v>
      </c>
      <c r="F62" s="4">
        <v>87.44</v>
      </c>
      <c r="G62" s="16">
        <v>97</v>
      </c>
      <c r="H62" s="16">
        <v>99.07</v>
      </c>
      <c r="I62" s="7">
        <v>78.17</v>
      </c>
      <c r="J62" s="13">
        <v>84.76</v>
      </c>
      <c r="K62" s="4">
        <v>68.73</v>
      </c>
      <c r="L62" s="4">
        <v>78.08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1">
        <f>Punkter!$C$2</f>
        <v>1</v>
      </c>
      <c r="B3" s="82"/>
      <c r="C3" s="2">
        <v>56.15</v>
      </c>
      <c r="D3" s="15">
        <v>50.12</v>
      </c>
      <c r="E3" s="14">
        <v>44.83</v>
      </c>
      <c r="F3" s="74">
        <v>59.01</v>
      </c>
      <c r="G3" s="14">
        <v>46.04</v>
      </c>
      <c r="H3" s="56">
        <v>41.01</v>
      </c>
      <c r="I3" s="76">
        <v>58.18</v>
      </c>
      <c r="J3" s="11">
        <v>38.020000000000003</v>
      </c>
      <c r="K3" s="74">
        <v>56.05</v>
      </c>
      <c r="L3" s="74">
        <v>40.880000000000003</v>
      </c>
    </row>
    <row r="4" spans="1:18" ht="17.399999999999999" customHeight="1" x14ac:dyDescent="0.3">
      <c r="A4" s="83"/>
      <c r="B4" s="84"/>
      <c r="C4" s="2">
        <v>56.1</v>
      </c>
      <c r="D4" s="15">
        <v>50.05</v>
      </c>
      <c r="E4" s="15">
        <v>44.87</v>
      </c>
      <c r="F4" s="9">
        <v>58.88</v>
      </c>
      <c r="G4" s="15">
        <v>45.97</v>
      </c>
      <c r="H4" s="55">
        <v>40.98</v>
      </c>
      <c r="I4" s="1">
        <v>58.32</v>
      </c>
      <c r="J4" s="12">
        <v>38.07</v>
      </c>
      <c r="K4" s="9">
        <v>56.06</v>
      </c>
      <c r="L4" s="9">
        <v>40.909999999999997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56.02</v>
      </c>
      <c r="D5" s="15">
        <v>50.08</v>
      </c>
      <c r="E5" s="15">
        <v>44.92</v>
      </c>
      <c r="F5" s="10">
        <v>58.68</v>
      </c>
      <c r="G5" s="15">
        <v>45.98</v>
      </c>
      <c r="H5" s="55">
        <v>41</v>
      </c>
      <c r="I5" s="1">
        <v>58.29</v>
      </c>
      <c r="J5" s="12">
        <v>38.03</v>
      </c>
      <c r="K5" s="9">
        <v>56.49</v>
      </c>
      <c r="L5" s="9">
        <v>40.92</v>
      </c>
      <c r="N5" s="78" t="s">
        <v>7</v>
      </c>
      <c r="O5" s="78"/>
      <c r="P5" s="78" t="s">
        <v>61</v>
      </c>
      <c r="Q5" s="78"/>
      <c r="R5" s="78"/>
    </row>
    <row r="6" spans="1:18" ht="17.399999999999999" customHeight="1" x14ac:dyDescent="0.3">
      <c r="A6" s="83"/>
      <c r="B6" s="84"/>
      <c r="C6" s="2">
        <v>56.05</v>
      </c>
      <c r="D6" s="15">
        <v>50.14</v>
      </c>
      <c r="E6" s="15">
        <v>44.91</v>
      </c>
      <c r="F6" s="10">
        <v>58.68</v>
      </c>
      <c r="G6" s="15">
        <v>45.97</v>
      </c>
      <c r="H6" s="57">
        <v>41.07</v>
      </c>
      <c r="I6" s="1">
        <v>58.37</v>
      </c>
      <c r="J6" s="12">
        <v>38.01</v>
      </c>
      <c r="K6" s="9">
        <v>56.54</v>
      </c>
      <c r="L6" s="9">
        <v>40.92</v>
      </c>
      <c r="N6" s="78" t="s">
        <v>8</v>
      </c>
      <c r="O6" s="78"/>
      <c r="P6" s="78" t="s">
        <v>61</v>
      </c>
      <c r="Q6" s="78"/>
      <c r="R6" s="78"/>
    </row>
    <row r="7" spans="1:18" ht="17.399999999999999" customHeight="1" x14ac:dyDescent="0.3">
      <c r="A7" s="83"/>
      <c r="B7" s="84"/>
      <c r="C7" s="2">
        <v>56.05</v>
      </c>
      <c r="D7" s="15">
        <v>50.58</v>
      </c>
      <c r="E7" s="15">
        <v>44.92</v>
      </c>
      <c r="F7" s="9">
        <v>58.69</v>
      </c>
      <c r="G7" s="15">
        <v>46.01</v>
      </c>
      <c r="H7" s="55">
        <v>41.06</v>
      </c>
      <c r="I7" s="1">
        <v>58.29</v>
      </c>
      <c r="J7" s="12">
        <v>38.020000000000003</v>
      </c>
      <c r="K7" s="9">
        <v>56.44</v>
      </c>
      <c r="L7" s="9">
        <v>41.06</v>
      </c>
      <c r="N7" s="78" t="s">
        <v>9</v>
      </c>
      <c r="O7" s="78"/>
      <c r="P7" s="78" t="s">
        <v>59</v>
      </c>
      <c r="Q7" s="78"/>
      <c r="R7" s="78"/>
    </row>
    <row r="8" spans="1:18" ht="17.399999999999999" customHeight="1" x14ac:dyDescent="0.3">
      <c r="A8" s="83"/>
      <c r="B8" s="84"/>
      <c r="C8" s="2">
        <v>56.22</v>
      </c>
      <c r="D8" s="15">
        <v>50.61</v>
      </c>
      <c r="E8" s="15">
        <v>44.93</v>
      </c>
      <c r="F8" s="9">
        <v>58.73</v>
      </c>
      <c r="G8" s="15">
        <v>46.05</v>
      </c>
      <c r="H8" s="55">
        <v>41.07</v>
      </c>
      <c r="I8" s="1">
        <v>58.32</v>
      </c>
      <c r="J8" s="12">
        <v>38.01</v>
      </c>
      <c r="K8" s="9">
        <v>56.54</v>
      </c>
      <c r="L8" s="9">
        <v>41.13</v>
      </c>
      <c r="N8" s="78" t="s">
        <v>10</v>
      </c>
      <c r="O8" s="78"/>
      <c r="P8" s="78">
        <v>858</v>
      </c>
      <c r="Q8" s="78"/>
      <c r="R8" s="78"/>
    </row>
    <row r="9" spans="1:18" ht="17.399999999999999" customHeight="1" x14ac:dyDescent="0.3">
      <c r="A9" s="83"/>
      <c r="B9" s="84"/>
      <c r="C9" s="2">
        <v>56.23</v>
      </c>
      <c r="D9" s="15">
        <v>50.53</v>
      </c>
      <c r="E9" s="15">
        <v>44.92</v>
      </c>
      <c r="F9" s="9">
        <v>58.71</v>
      </c>
      <c r="G9" s="15">
        <v>46.07</v>
      </c>
      <c r="H9" s="55">
        <v>41.07</v>
      </c>
      <c r="I9" s="1">
        <v>58.3</v>
      </c>
      <c r="J9" s="12">
        <v>38.049999999999997</v>
      </c>
      <c r="K9" s="9">
        <v>56.55</v>
      </c>
      <c r="L9" s="9">
        <v>41.19</v>
      </c>
      <c r="N9" s="78" t="s">
        <v>11</v>
      </c>
      <c r="O9" s="78"/>
      <c r="P9" s="79">
        <v>42674</v>
      </c>
      <c r="Q9" s="78"/>
      <c r="R9" s="78"/>
    </row>
    <row r="10" spans="1:18" ht="17.399999999999999" customHeight="1" x14ac:dyDescent="0.3">
      <c r="A10" s="83"/>
      <c r="B10" s="84"/>
      <c r="C10" s="2">
        <v>56.29</v>
      </c>
      <c r="D10" s="15">
        <v>50.56</v>
      </c>
      <c r="E10" s="15">
        <v>44.93</v>
      </c>
      <c r="F10" s="9">
        <v>58.62</v>
      </c>
      <c r="G10" s="15">
        <v>47</v>
      </c>
      <c r="H10" s="55">
        <v>41.09</v>
      </c>
      <c r="I10" s="1">
        <v>58.31</v>
      </c>
      <c r="J10" s="12">
        <v>38.07</v>
      </c>
      <c r="K10" s="9">
        <v>56.57</v>
      </c>
      <c r="L10" s="9">
        <v>41.54</v>
      </c>
      <c r="N10" s="78" t="s">
        <v>12</v>
      </c>
      <c r="O10" s="78"/>
      <c r="P10" s="80"/>
      <c r="Q10" s="78"/>
      <c r="R10" s="78"/>
    </row>
    <row r="11" spans="1:18" ht="17.399999999999999" customHeight="1" x14ac:dyDescent="0.3">
      <c r="A11" s="83"/>
      <c r="B11" s="84"/>
      <c r="C11" s="2">
        <v>56.31</v>
      </c>
      <c r="D11" s="15">
        <v>50.57</v>
      </c>
      <c r="E11" s="15">
        <v>44.93</v>
      </c>
      <c r="F11" s="9">
        <v>58.54</v>
      </c>
      <c r="G11" s="15">
        <v>47.06</v>
      </c>
      <c r="H11" s="55">
        <v>41.09</v>
      </c>
      <c r="I11" s="1">
        <v>58.3</v>
      </c>
      <c r="J11" s="12">
        <v>37.979999999999997</v>
      </c>
      <c r="K11" s="9">
        <v>56.57</v>
      </c>
      <c r="L11" s="9">
        <v>41.47</v>
      </c>
      <c r="N11" s="78" t="s">
        <v>13</v>
      </c>
      <c r="O11" s="78"/>
      <c r="P11" s="78"/>
      <c r="Q11" s="78"/>
      <c r="R11" s="78"/>
    </row>
    <row r="12" spans="1:18" ht="17.399999999999999" customHeight="1" thickBot="1" x14ac:dyDescent="0.35">
      <c r="A12" s="83"/>
      <c r="B12" s="84"/>
      <c r="C12" s="75">
        <v>56.25</v>
      </c>
      <c r="D12" s="16">
        <v>50.57</v>
      </c>
      <c r="E12" s="16">
        <v>44.94</v>
      </c>
      <c r="F12" s="4">
        <v>58.61</v>
      </c>
      <c r="G12" s="16">
        <v>47.1</v>
      </c>
      <c r="H12" s="54">
        <v>41.06</v>
      </c>
      <c r="I12" s="7">
        <v>58.25</v>
      </c>
      <c r="J12" s="13">
        <v>37.99</v>
      </c>
      <c r="K12" s="4">
        <v>56.6</v>
      </c>
      <c r="L12" s="4">
        <v>41.47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68.180000000000007</v>
      </c>
      <c r="D13" s="15">
        <v>61.56</v>
      </c>
      <c r="E13" s="15">
        <v>54.68</v>
      </c>
      <c r="F13" s="9">
        <v>54.38</v>
      </c>
      <c r="G13" s="15">
        <v>55.85</v>
      </c>
      <c r="H13" s="55">
        <v>50.31</v>
      </c>
      <c r="I13" s="1">
        <v>52.11</v>
      </c>
      <c r="J13" s="12">
        <v>43.38</v>
      </c>
      <c r="K13" s="9">
        <v>51.4</v>
      </c>
      <c r="L13" s="9">
        <v>49.46</v>
      </c>
    </row>
    <row r="14" spans="1:18" ht="16.95" customHeight="1" x14ac:dyDescent="0.3">
      <c r="A14" s="83"/>
      <c r="B14" s="84"/>
      <c r="C14" s="2">
        <v>68.150000000000006</v>
      </c>
      <c r="D14" s="15">
        <v>61.6</v>
      </c>
      <c r="E14" s="15">
        <v>54.58</v>
      </c>
      <c r="F14" s="9">
        <v>54.26</v>
      </c>
      <c r="G14" s="15">
        <v>55.91</v>
      </c>
      <c r="H14" s="55">
        <v>50.34</v>
      </c>
      <c r="I14" s="1">
        <v>52.34</v>
      </c>
      <c r="J14" s="12">
        <v>43.19</v>
      </c>
      <c r="K14" s="9">
        <v>51.17</v>
      </c>
      <c r="L14" s="9">
        <v>49.11</v>
      </c>
    </row>
    <row r="15" spans="1:18" ht="16.95" customHeight="1" x14ac:dyDescent="0.3">
      <c r="A15" s="83"/>
      <c r="B15" s="84"/>
      <c r="C15" s="2">
        <v>68.28</v>
      </c>
      <c r="D15" s="15">
        <v>61.62</v>
      </c>
      <c r="E15" s="15">
        <v>54.64</v>
      </c>
      <c r="F15" s="9">
        <v>54.16</v>
      </c>
      <c r="G15" s="15">
        <v>55.96</v>
      </c>
      <c r="H15" s="55">
        <v>50.36</v>
      </c>
      <c r="I15" s="1">
        <v>52.3</v>
      </c>
      <c r="J15" s="12">
        <v>43.24</v>
      </c>
      <c r="K15" s="9">
        <v>51.29</v>
      </c>
      <c r="L15" s="9">
        <v>49.31</v>
      </c>
    </row>
    <row r="16" spans="1:18" ht="16.95" customHeight="1" x14ac:dyDescent="0.3">
      <c r="A16" s="83"/>
      <c r="B16" s="84"/>
      <c r="C16" s="2">
        <v>68.069999999999993</v>
      </c>
      <c r="D16" s="15">
        <v>61.64</v>
      </c>
      <c r="E16" s="15">
        <v>54.64</v>
      </c>
      <c r="F16" s="9">
        <v>54.16</v>
      </c>
      <c r="G16" s="15">
        <v>55.99</v>
      </c>
      <c r="H16" s="55">
        <v>50.4</v>
      </c>
      <c r="I16" s="1">
        <v>52.23</v>
      </c>
      <c r="J16" s="12">
        <v>43.09</v>
      </c>
      <c r="K16" s="9">
        <v>51.33</v>
      </c>
      <c r="L16" s="9">
        <v>49.11</v>
      </c>
    </row>
    <row r="17" spans="1:12" ht="16.95" customHeight="1" x14ac:dyDescent="0.3">
      <c r="A17" s="83"/>
      <c r="B17" s="84"/>
      <c r="C17" s="2">
        <v>68.209999999999994</v>
      </c>
      <c r="D17" s="15">
        <v>61.8</v>
      </c>
      <c r="E17" s="15">
        <v>54.74</v>
      </c>
      <c r="F17" s="9">
        <v>54.23</v>
      </c>
      <c r="G17" s="15">
        <v>56.01</v>
      </c>
      <c r="H17" s="55">
        <v>50.36</v>
      </c>
      <c r="I17" s="1">
        <v>52.35</v>
      </c>
      <c r="J17" s="12">
        <v>42.96</v>
      </c>
      <c r="K17" s="9">
        <v>51.31</v>
      </c>
      <c r="L17" s="9">
        <v>49.26</v>
      </c>
    </row>
    <row r="18" spans="1:12" ht="16.95" customHeight="1" x14ac:dyDescent="0.3">
      <c r="A18" s="83"/>
      <c r="B18" s="84"/>
      <c r="C18" s="2">
        <v>68.13</v>
      </c>
      <c r="D18" s="15">
        <v>61.51</v>
      </c>
      <c r="E18" s="15">
        <v>54.87</v>
      </c>
      <c r="F18" s="9">
        <v>54.26</v>
      </c>
      <c r="G18" s="15">
        <v>56</v>
      </c>
      <c r="H18" s="55">
        <v>50.34</v>
      </c>
      <c r="I18" s="1">
        <v>52.38</v>
      </c>
      <c r="J18" s="12">
        <v>43.25</v>
      </c>
      <c r="K18" s="9">
        <v>51.39</v>
      </c>
      <c r="L18" s="9">
        <v>49.48</v>
      </c>
    </row>
    <row r="19" spans="1:12" ht="16.95" customHeight="1" x14ac:dyDescent="0.3">
      <c r="A19" s="83"/>
      <c r="B19" s="84"/>
      <c r="C19" s="2">
        <v>68.209999999999994</v>
      </c>
      <c r="D19" s="15">
        <v>61.74</v>
      </c>
      <c r="E19" s="15">
        <v>54.82</v>
      </c>
      <c r="F19" s="9">
        <v>54.27</v>
      </c>
      <c r="G19" s="15">
        <v>56.04</v>
      </c>
      <c r="H19" s="55">
        <v>50.38</v>
      </c>
      <c r="I19" s="1">
        <v>52.38</v>
      </c>
      <c r="J19" s="12">
        <v>43.4</v>
      </c>
      <c r="K19" s="9">
        <v>51.35</v>
      </c>
      <c r="L19" s="9">
        <v>49.4</v>
      </c>
    </row>
    <row r="20" spans="1:12" ht="16.95" customHeight="1" x14ac:dyDescent="0.3">
      <c r="A20" s="83"/>
      <c r="B20" s="84"/>
      <c r="C20" s="2">
        <v>68.23</v>
      </c>
      <c r="D20" s="15">
        <v>61.68</v>
      </c>
      <c r="E20" s="15">
        <v>54.85</v>
      </c>
      <c r="F20" s="9">
        <v>54.28</v>
      </c>
      <c r="G20" s="15">
        <v>56</v>
      </c>
      <c r="H20" s="55">
        <v>50.36</v>
      </c>
      <c r="I20" s="1">
        <v>52.42</v>
      </c>
      <c r="J20" s="12">
        <v>43.35</v>
      </c>
      <c r="K20" s="9">
        <v>51.26</v>
      </c>
      <c r="L20" s="9">
        <v>49.52</v>
      </c>
    </row>
    <row r="21" spans="1:12" ht="16.95" customHeight="1" x14ac:dyDescent="0.3">
      <c r="A21" s="83"/>
      <c r="B21" s="84"/>
      <c r="C21" s="2">
        <v>67.98</v>
      </c>
      <c r="D21" s="15">
        <v>61.81</v>
      </c>
      <c r="E21" s="15">
        <v>54.89</v>
      </c>
      <c r="F21" s="9">
        <v>54.29</v>
      </c>
      <c r="G21" s="15">
        <v>56.08</v>
      </c>
      <c r="H21" s="55">
        <v>50.42</v>
      </c>
      <c r="I21" s="1">
        <v>52.37</v>
      </c>
      <c r="J21" s="12">
        <v>43.15</v>
      </c>
      <c r="K21" s="9">
        <v>51.45</v>
      </c>
      <c r="L21" s="9">
        <v>49.53</v>
      </c>
    </row>
    <row r="22" spans="1:12" ht="16.95" customHeight="1" thickBot="1" x14ac:dyDescent="0.35">
      <c r="A22" s="83"/>
      <c r="B22" s="84"/>
      <c r="C22" s="75">
        <v>68</v>
      </c>
      <c r="D22" s="16">
        <v>61.74</v>
      </c>
      <c r="E22" s="15">
        <v>54.94</v>
      </c>
      <c r="F22" s="9">
        <v>54.28</v>
      </c>
      <c r="G22" s="15">
        <v>56.06</v>
      </c>
      <c r="H22" s="55">
        <v>50.4</v>
      </c>
      <c r="I22" s="1">
        <v>52.39</v>
      </c>
      <c r="J22" s="12">
        <v>43.36</v>
      </c>
      <c r="K22" s="9">
        <v>51.08</v>
      </c>
      <c r="L22" s="9">
        <v>49.55</v>
      </c>
    </row>
    <row r="23" spans="1:12" ht="16.95" customHeight="1" x14ac:dyDescent="0.3">
      <c r="A23" s="81">
        <v>4</v>
      </c>
      <c r="B23" s="82"/>
      <c r="C23" s="2">
        <v>83</v>
      </c>
      <c r="D23" s="15">
        <v>76.84</v>
      </c>
      <c r="E23" s="14">
        <v>65.69</v>
      </c>
      <c r="F23" s="74">
        <v>56.95</v>
      </c>
      <c r="G23" s="14">
        <v>69.989999999999995</v>
      </c>
      <c r="H23" s="56">
        <v>62.4</v>
      </c>
      <c r="I23" s="76">
        <v>52.61</v>
      </c>
      <c r="J23" s="11">
        <v>52.53</v>
      </c>
      <c r="K23" s="74">
        <v>57.64</v>
      </c>
      <c r="L23" s="74">
        <v>53.52</v>
      </c>
    </row>
    <row r="24" spans="1:12" ht="16.95" customHeight="1" x14ac:dyDescent="0.3">
      <c r="A24" s="83"/>
      <c r="B24" s="84"/>
      <c r="C24" s="2">
        <v>82.56</v>
      </c>
      <c r="D24" s="15">
        <v>76.739999999999995</v>
      </c>
      <c r="E24" s="15">
        <v>65.239999999999995</v>
      </c>
      <c r="F24" s="9">
        <v>56.99</v>
      </c>
      <c r="G24" s="15">
        <v>70.25</v>
      </c>
      <c r="H24" s="55">
        <v>62.32</v>
      </c>
      <c r="I24" s="1">
        <v>52.76</v>
      </c>
      <c r="J24" s="12">
        <v>52.58</v>
      </c>
      <c r="K24" s="9">
        <v>57.39</v>
      </c>
      <c r="L24" s="9">
        <v>53.65</v>
      </c>
    </row>
    <row r="25" spans="1:12" ht="16.95" customHeight="1" x14ac:dyDescent="0.3">
      <c r="A25" s="83"/>
      <c r="B25" s="84"/>
      <c r="C25" s="2">
        <v>82.76</v>
      </c>
      <c r="D25" s="15">
        <v>77.17</v>
      </c>
      <c r="E25" s="15">
        <v>65.180000000000007</v>
      </c>
      <c r="F25" s="9">
        <v>56.92</v>
      </c>
      <c r="G25" s="15">
        <v>70.260000000000005</v>
      </c>
      <c r="H25" s="55">
        <v>62.15</v>
      </c>
      <c r="I25" s="1">
        <v>52.64</v>
      </c>
      <c r="J25" s="12">
        <v>53.18</v>
      </c>
      <c r="K25" s="9">
        <v>57.88</v>
      </c>
      <c r="L25" s="9">
        <v>53.62</v>
      </c>
    </row>
    <row r="26" spans="1:12" ht="16.95" customHeight="1" x14ac:dyDescent="0.3">
      <c r="A26" s="83"/>
      <c r="B26" s="84"/>
      <c r="C26" s="2">
        <v>81.849999999999994</v>
      </c>
      <c r="D26" s="15">
        <v>77.319999999999993</v>
      </c>
      <c r="E26" s="15">
        <v>65.22</v>
      </c>
      <c r="F26" s="9">
        <v>56.9</v>
      </c>
      <c r="G26" s="15">
        <v>70.25</v>
      </c>
      <c r="H26" s="55">
        <v>62.26</v>
      </c>
      <c r="I26" s="1">
        <v>52.35</v>
      </c>
      <c r="J26" s="12">
        <v>53.04</v>
      </c>
      <c r="K26" s="9">
        <v>57.46</v>
      </c>
      <c r="L26" s="9">
        <v>53.73</v>
      </c>
    </row>
    <row r="27" spans="1:12" ht="16.95" customHeight="1" x14ac:dyDescent="0.3">
      <c r="A27" s="83"/>
      <c r="B27" s="84"/>
      <c r="C27" s="2">
        <v>82.7</v>
      </c>
      <c r="D27" s="15">
        <v>77.17</v>
      </c>
      <c r="E27" s="15">
        <v>65.260000000000005</v>
      </c>
      <c r="F27" s="9">
        <v>56.95</v>
      </c>
      <c r="G27" s="15">
        <v>70.39</v>
      </c>
      <c r="H27" s="55">
        <v>62.24</v>
      </c>
      <c r="I27" s="1">
        <v>52.2</v>
      </c>
      <c r="J27" s="12">
        <v>52.86</v>
      </c>
      <c r="K27" s="9">
        <v>57.94</v>
      </c>
      <c r="L27" s="9">
        <v>53.55</v>
      </c>
    </row>
    <row r="28" spans="1:12" ht="16.95" customHeight="1" x14ac:dyDescent="0.3">
      <c r="A28" s="83"/>
      <c r="B28" s="84"/>
      <c r="C28" s="2">
        <v>81.64</v>
      </c>
      <c r="D28" s="15">
        <v>77.16</v>
      </c>
      <c r="E28" s="15">
        <v>65.27</v>
      </c>
      <c r="F28" s="9">
        <v>56.98</v>
      </c>
      <c r="G28" s="15">
        <v>70.739999999999995</v>
      </c>
      <c r="H28" s="55">
        <v>62.21</v>
      </c>
      <c r="I28" s="1">
        <v>52.19</v>
      </c>
      <c r="J28" s="12">
        <v>82.91</v>
      </c>
      <c r="K28" s="9">
        <v>57.59</v>
      </c>
      <c r="L28" s="9">
        <v>53.81</v>
      </c>
    </row>
    <row r="29" spans="1:12" ht="16.95" customHeight="1" x14ac:dyDescent="0.3">
      <c r="A29" s="83"/>
      <c r="B29" s="84"/>
      <c r="C29" s="2">
        <v>82.49</v>
      </c>
      <c r="D29" s="15">
        <v>76.64</v>
      </c>
      <c r="E29" s="15">
        <v>65.28</v>
      </c>
      <c r="F29" s="9">
        <v>57.07</v>
      </c>
      <c r="G29" s="15">
        <v>70.58</v>
      </c>
      <c r="H29" s="55">
        <v>62.17</v>
      </c>
      <c r="I29" s="1">
        <v>52.44</v>
      </c>
      <c r="J29" s="12">
        <v>52.79</v>
      </c>
      <c r="K29" s="9">
        <v>57.48</v>
      </c>
      <c r="L29" s="9">
        <v>53.7</v>
      </c>
    </row>
    <row r="30" spans="1:12" ht="16.95" customHeight="1" x14ac:dyDescent="0.3">
      <c r="A30" s="83"/>
      <c r="B30" s="84"/>
      <c r="C30" s="2">
        <v>82.17</v>
      </c>
      <c r="D30" s="15">
        <v>76.97</v>
      </c>
      <c r="E30" s="15">
        <v>65.33</v>
      </c>
      <c r="F30" s="9">
        <v>57.05</v>
      </c>
      <c r="G30" s="15">
        <v>70.7</v>
      </c>
      <c r="H30" s="55">
        <v>62.19</v>
      </c>
      <c r="I30" s="1">
        <v>52.5</v>
      </c>
      <c r="J30" s="12">
        <v>52.89</v>
      </c>
      <c r="K30" s="9">
        <v>57.64</v>
      </c>
      <c r="L30" s="9">
        <v>53.64</v>
      </c>
    </row>
    <row r="31" spans="1:12" ht="16.95" customHeight="1" x14ac:dyDescent="0.3">
      <c r="A31" s="83"/>
      <c r="B31" s="84"/>
      <c r="C31" s="2">
        <v>81.96</v>
      </c>
      <c r="D31" s="15">
        <v>77.13</v>
      </c>
      <c r="E31" s="15">
        <v>65.34</v>
      </c>
      <c r="F31" s="9">
        <v>57.03</v>
      </c>
      <c r="G31" s="15">
        <v>70.5</v>
      </c>
      <c r="H31" s="55">
        <v>62.19</v>
      </c>
      <c r="I31" s="1">
        <v>52.72</v>
      </c>
      <c r="J31" s="12">
        <v>53.01</v>
      </c>
      <c r="K31" s="9">
        <v>57.58</v>
      </c>
      <c r="L31" s="9">
        <v>53.75</v>
      </c>
    </row>
    <row r="32" spans="1:12" ht="16.95" customHeight="1" thickBot="1" x14ac:dyDescent="0.35">
      <c r="A32" s="83"/>
      <c r="B32" s="84"/>
      <c r="C32" s="75">
        <v>82.21</v>
      </c>
      <c r="D32" s="16">
        <v>76.91</v>
      </c>
      <c r="E32" s="16">
        <v>65.319999999999993</v>
      </c>
      <c r="F32" s="4">
        <v>57.06</v>
      </c>
      <c r="G32" s="16">
        <v>70.739999999999995</v>
      </c>
      <c r="H32" s="54">
        <v>62.17</v>
      </c>
      <c r="I32" s="7">
        <v>52.47</v>
      </c>
      <c r="J32" s="13">
        <v>52.98</v>
      </c>
      <c r="K32" s="4">
        <v>57.58</v>
      </c>
      <c r="L32" s="4">
        <v>53.76</v>
      </c>
    </row>
    <row r="33" spans="1:12" ht="16.95" customHeight="1" x14ac:dyDescent="0.3">
      <c r="A33" s="81">
        <v>8</v>
      </c>
      <c r="B33" s="82"/>
      <c r="C33" s="2">
        <v>91.65</v>
      </c>
      <c r="D33" s="15">
        <v>86.25</v>
      </c>
      <c r="E33" s="15">
        <v>79.75</v>
      </c>
      <c r="F33" s="9">
        <v>64.239999999999995</v>
      </c>
      <c r="G33" s="15">
        <v>80.53</v>
      </c>
      <c r="H33" s="55">
        <v>72.02</v>
      </c>
      <c r="I33" s="1">
        <v>60.11</v>
      </c>
      <c r="J33" s="12">
        <v>65.42</v>
      </c>
      <c r="K33" s="9">
        <v>53.83</v>
      </c>
      <c r="L33" s="9">
        <v>57.56</v>
      </c>
    </row>
    <row r="34" spans="1:12" ht="16.95" customHeight="1" x14ac:dyDescent="0.3">
      <c r="A34" s="83"/>
      <c r="B34" s="84"/>
      <c r="C34" s="2">
        <v>91.76</v>
      </c>
      <c r="D34" s="15">
        <v>86.7</v>
      </c>
      <c r="E34" s="15">
        <v>79.92</v>
      </c>
      <c r="F34" s="9">
        <v>64.34</v>
      </c>
      <c r="G34" s="15">
        <v>80.88</v>
      </c>
      <c r="H34" s="55">
        <v>71.98</v>
      </c>
      <c r="I34" s="1">
        <v>60.1</v>
      </c>
      <c r="J34" s="12">
        <v>65.33</v>
      </c>
      <c r="K34" s="9">
        <v>53.81</v>
      </c>
      <c r="L34" s="9">
        <v>56.96</v>
      </c>
    </row>
    <row r="35" spans="1:12" ht="16.95" customHeight="1" x14ac:dyDescent="0.3">
      <c r="A35" s="83"/>
      <c r="B35" s="84"/>
      <c r="C35" s="2">
        <v>92.02</v>
      </c>
      <c r="D35" s="15">
        <v>86.37</v>
      </c>
      <c r="E35" s="15">
        <v>79.91</v>
      </c>
      <c r="F35" s="9">
        <v>64.459999999999994</v>
      </c>
      <c r="G35" s="15">
        <v>80.53</v>
      </c>
      <c r="H35" s="55">
        <v>72.08</v>
      </c>
      <c r="I35" s="1">
        <v>60.09</v>
      </c>
      <c r="J35" s="12">
        <v>65.52</v>
      </c>
      <c r="K35" s="9">
        <v>53.76</v>
      </c>
      <c r="L35" s="9">
        <v>57.55</v>
      </c>
    </row>
    <row r="36" spans="1:12" ht="16.95" customHeight="1" x14ac:dyDescent="0.3">
      <c r="A36" s="83"/>
      <c r="B36" s="84"/>
      <c r="C36" s="2">
        <v>91.9</v>
      </c>
      <c r="D36" s="15">
        <v>86.39</v>
      </c>
      <c r="E36" s="15">
        <v>80.47</v>
      </c>
      <c r="F36" s="9">
        <v>64.430000000000007</v>
      </c>
      <c r="G36" s="15">
        <v>80.73</v>
      </c>
      <c r="H36" s="55">
        <v>72.040000000000006</v>
      </c>
      <c r="I36" s="1">
        <v>60.09</v>
      </c>
      <c r="J36" s="12">
        <v>65.47</v>
      </c>
      <c r="K36" s="9">
        <v>53.8</v>
      </c>
      <c r="L36" s="9">
        <v>57.25</v>
      </c>
    </row>
    <row r="37" spans="1:12" ht="16.95" customHeight="1" x14ac:dyDescent="0.3">
      <c r="A37" s="83"/>
      <c r="B37" s="84"/>
      <c r="C37" s="2">
        <v>92.21</v>
      </c>
      <c r="D37" s="15">
        <v>86.71</v>
      </c>
      <c r="E37" s="15">
        <v>80.3</v>
      </c>
      <c r="F37" s="9">
        <v>64.48</v>
      </c>
      <c r="G37" s="15">
        <v>80.87</v>
      </c>
      <c r="H37" s="55">
        <v>71.989999999999995</v>
      </c>
      <c r="I37" s="1">
        <v>60.12</v>
      </c>
      <c r="J37" s="12">
        <v>65.400000000000006</v>
      </c>
      <c r="K37" s="9">
        <v>53.84</v>
      </c>
      <c r="L37" s="9">
        <v>57.14</v>
      </c>
    </row>
    <row r="38" spans="1:12" ht="16.95" customHeight="1" x14ac:dyDescent="0.3">
      <c r="A38" s="83"/>
      <c r="B38" s="84"/>
      <c r="C38" s="2">
        <v>92.22</v>
      </c>
      <c r="D38" s="15">
        <v>86.67</v>
      </c>
      <c r="E38" s="15">
        <v>80.239999999999995</v>
      </c>
      <c r="F38" s="9">
        <v>64.41</v>
      </c>
      <c r="G38" s="15">
        <v>80.95</v>
      </c>
      <c r="H38" s="55">
        <v>72.17</v>
      </c>
      <c r="I38" s="1">
        <v>60.16</v>
      </c>
      <c r="J38" s="12">
        <v>65.430000000000007</v>
      </c>
      <c r="K38" s="9">
        <v>53.81</v>
      </c>
      <c r="L38" s="9">
        <v>57.51</v>
      </c>
    </row>
    <row r="39" spans="1:12" ht="16.95" customHeight="1" x14ac:dyDescent="0.3">
      <c r="A39" s="83"/>
      <c r="B39" s="84"/>
      <c r="C39" s="2">
        <v>92.2</v>
      </c>
      <c r="D39" s="15">
        <v>86.53</v>
      </c>
      <c r="E39" s="15">
        <v>80.22</v>
      </c>
      <c r="F39" s="9">
        <v>64.459999999999994</v>
      </c>
      <c r="G39" s="15">
        <v>81.03</v>
      </c>
      <c r="H39" s="55">
        <v>72.33</v>
      </c>
      <c r="I39" s="1">
        <v>60.15</v>
      </c>
      <c r="J39" s="12">
        <v>65.41</v>
      </c>
      <c r="K39" s="9">
        <v>53.8</v>
      </c>
      <c r="L39" s="9">
        <v>57.49</v>
      </c>
    </row>
    <row r="40" spans="1:12" ht="16.95" customHeight="1" x14ac:dyDescent="0.3">
      <c r="A40" s="83"/>
      <c r="B40" s="84"/>
      <c r="C40" s="2">
        <v>92.25</v>
      </c>
      <c r="D40" s="15">
        <v>86.71</v>
      </c>
      <c r="E40" s="15">
        <v>80.239999999999995</v>
      </c>
      <c r="F40" s="9">
        <v>64.58</v>
      </c>
      <c r="G40" s="15">
        <v>81</v>
      </c>
      <c r="H40" s="55">
        <v>72.22</v>
      </c>
      <c r="I40" s="1">
        <v>60.22</v>
      </c>
      <c r="J40" s="12">
        <v>65.430000000000007</v>
      </c>
      <c r="K40" s="9">
        <v>53.83</v>
      </c>
      <c r="L40" s="9">
        <v>57.76</v>
      </c>
    </row>
    <row r="41" spans="1:12" ht="16.95" customHeight="1" x14ac:dyDescent="0.3">
      <c r="A41" s="83"/>
      <c r="B41" s="84"/>
      <c r="C41" s="2">
        <v>92</v>
      </c>
      <c r="D41" s="15">
        <v>86.5</v>
      </c>
      <c r="E41" s="15">
        <v>80.16</v>
      </c>
      <c r="F41" s="9">
        <v>64.67</v>
      </c>
      <c r="G41" s="15">
        <v>81.11</v>
      </c>
      <c r="H41" s="55">
        <v>72.22</v>
      </c>
      <c r="I41" s="1">
        <v>60.24</v>
      </c>
      <c r="J41" s="12">
        <v>65.400000000000006</v>
      </c>
      <c r="K41" s="9">
        <v>53.86</v>
      </c>
      <c r="L41" s="9">
        <v>57.57</v>
      </c>
    </row>
    <row r="42" spans="1:12" ht="16.95" customHeight="1" thickBot="1" x14ac:dyDescent="0.35">
      <c r="A42" s="83"/>
      <c r="B42" s="84"/>
      <c r="C42" s="75">
        <v>92.35</v>
      </c>
      <c r="D42" s="16">
        <v>86.42</v>
      </c>
      <c r="E42" s="16">
        <v>80.150000000000006</v>
      </c>
      <c r="F42" s="9">
        <v>64.62</v>
      </c>
      <c r="G42" s="15">
        <v>81.09</v>
      </c>
      <c r="H42" s="55">
        <v>72.22</v>
      </c>
      <c r="I42" s="1">
        <v>60.3</v>
      </c>
      <c r="J42" s="12">
        <v>65.45</v>
      </c>
      <c r="K42" s="9">
        <v>53.81</v>
      </c>
      <c r="L42" s="9">
        <v>57.59</v>
      </c>
    </row>
    <row r="43" spans="1:12" ht="16.95" customHeight="1" x14ac:dyDescent="0.3">
      <c r="A43" s="81">
        <v>15</v>
      </c>
      <c r="B43" s="82"/>
      <c r="C43" s="12">
        <v>104.35</v>
      </c>
      <c r="D43" s="15">
        <v>99.7</v>
      </c>
      <c r="E43" s="15">
        <v>86.4</v>
      </c>
      <c r="F43" s="74">
        <v>72.34</v>
      </c>
      <c r="G43" s="14">
        <v>92.95</v>
      </c>
      <c r="H43" s="14">
        <v>82.52</v>
      </c>
      <c r="I43" s="76">
        <v>69.989999999999995</v>
      </c>
      <c r="J43" s="11">
        <v>74.11</v>
      </c>
      <c r="K43" s="74">
        <v>60.65</v>
      </c>
      <c r="L43" s="74">
        <v>60.3</v>
      </c>
    </row>
    <row r="44" spans="1:12" ht="16.95" customHeight="1" x14ac:dyDescent="0.3">
      <c r="A44" s="83"/>
      <c r="B44" s="84"/>
      <c r="C44" s="12">
        <v>104.02</v>
      </c>
      <c r="D44" s="15">
        <v>99.72</v>
      </c>
      <c r="E44" s="15">
        <v>86.79</v>
      </c>
      <c r="F44" s="9">
        <v>72.33</v>
      </c>
      <c r="G44" s="15">
        <v>93.55</v>
      </c>
      <c r="H44" s="15">
        <v>82.64</v>
      </c>
      <c r="I44" s="1">
        <v>70.010000000000005</v>
      </c>
      <c r="J44" s="12">
        <v>74.58</v>
      </c>
      <c r="K44" s="9">
        <v>60.7</v>
      </c>
      <c r="L44" s="9">
        <v>60.35</v>
      </c>
    </row>
    <row r="45" spans="1:12" ht="16.95" customHeight="1" x14ac:dyDescent="0.3">
      <c r="A45" s="83"/>
      <c r="B45" s="84"/>
      <c r="C45" s="12">
        <v>104.62</v>
      </c>
      <c r="D45" s="15">
        <v>99.99</v>
      </c>
      <c r="E45" s="15">
        <v>86.86</v>
      </c>
      <c r="F45" s="9">
        <v>72.319999999999993</v>
      </c>
      <c r="G45" s="15">
        <v>93.39</v>
      </c>
      <c r="H45" s="15">
        <v>82.7</v>
      </c>
      <c r="I45" s="1">
        <v>69.19</v>
      </c>
      <c r="J45" s="12">
        <v>74.930000000000007</v>
      </c>
      <c r="K45" s="9">
        <v>60.68</v>
      </c>
      <c r="L45" s="9">
        <v>60.37</v>
      </c>
    </row>
    <row r="46" spans="1:12" ht="16.95" customHeight="1" x14ac:dyDescent="0.3">
      <c r="A46" s="83"/>
      <c r="B46" s="84"/>
      <c r="C46" s="12">
        <v>104.53</v>
      </c>
      <c r="D46" s="15">
        <v>99.35</v>
      </c>
      <c r="E46" s="15">
        <v>86.74</v>
      </c>
      <c r="F46" s="9">
        <v>72.31</v>
      </c>
      <c r="G46" s="15">
        <v>93.42</v>
      </c>
      <c r="H46" s="15">
        <v>82.95</v>
      </c>
      <c r="I46" s="1">
        <v>70.05</v>
      </c>
      <c r="J46" s="12">
        <v>73.680000000000007</v>
      </c>
      <c r="K46" s="9">
        <v>60.67</v>
      </c>
      <c r="L46" s="9">
        <v>60.38</v>
      </c>
    </row>
    <row r="47" spans="1:12" ht="16.95" customHeight="1" x14ac:dyDescent="0.3">
      <c r="A47" s="83"/>
      <c r="B47" s="84"/>
      <c r="C47" s="12">
        <v>104.15</v>
      </c>
      <c r="D47" s="15">
        <v>99.3</v>
      </c>
      <c r="E47" s="15">
        <v>86.53</v>
      </c>
      <c r="F47" s="9">
        <v>72.27</v>
      </c>
      <c r="G47" s="15">
        <v>93.53</v>
      </c>
      <c r="H47" s="15">
        <v>82.83</v>
      </c>
      <c r="I47" s="1">
        <v>69.540000000000006</v>
      </c>
      <c r="J47" s="12">
        <v>74.650000000000006</v>
      </c>
      <c r="K47" s="9">
        <v>60.85</v>
      </c>
      <c r="L47" s="9">
        <v>60.28</v>
      </c>
    </row>
    <row r="48" spans="1:12" ht="16.95" customHeight="1" x14ac:dyDescent="0.3">
      <c r="A48" s="83"/>
      <c r="B48" s="84"/>
      <c r="C48" s="12">
        <v>106.33</v>
      </c>
      <c r="D48" s="15">
        <v>99.68</v>
      </c>
      <c r="E48" s="15">
        <v>86.88</v>
      </c>
      <c r="F48" s="9">
        <v>72.28</v>
      </c>
      <c r="G48" s="15">
        <v>93.79</v>
      </c>
      <c r="H48" s="15">
        <v>83.34</v>
      </c>
      <c r="I48" s="1">
        <v>70.150000000000006</v>
      </c>
      <c r="J48" s="12">
        <v>74.489999999999995</v>
      </c>
      <c r="K48" s="9">
        <v>60.86</v>
      </c>
      <c r="L48" s="9">
        <v>60.18</v>
      </c>
    </row>
    <row r="49" spans="1:12" ht="16.95" customHeight="1" x14ac:dyDescent="0.3">
      <c r="A49" s="83"/>
      <c r="B49" s="84"/>
      <c r="C49" s="12">
        <v>104.02</v>
      </c>
      <c r="D49" s="15">
        <v>100.58</v>
      </c>
      <c r="E49" s="15">
        <v>86.95</v>
      </c>
      <c r="F49" s="9">
        <v>72.31</v>
      </c>
      <c r="G49" s="15">
        <v>93.82</v>
      </c>
      <c r="H49" s="15">
        <v>83.65</v>
      </c>
      <c r="I49" s="1">
        <v>70.13</v>
      </c>
      <c r="J49" s="12">
        <v>74.28</v>
      </c>
      <c r="K49" s="9">
        <v>60.74</v>
      </c>
      <c r="L49" s="9">
        <v>60.26</v>
      </c>
    </row>
    <row r="50" spans="1:12" ht="16.95" customHeight="1" x14ac:dyDescent="0.3">
      <c r="A50" s="83"/>
      <c r="B50" s="84"/>
      <c r="C50" s="12">
        <v>104.57</v>
      </c>
      <c r="D50" s="15">
        <v>100.86</v>
      </c>
      <c r="E50" s="15">
        <v>86.87</v>
      </c>
      <c r="F50" s="9">
        <v>72.27</v>
      </c>
      <c r="G50" s="15">
        <v>93.97</v>
      </c>
      <c r="H50" s="15">
        <v>83.65</v>
      </c>
      <c r="I50" s="1">
        <v>69.98</v>
      </c>
      <c r="J50" s="12">
        <v>74.290000000000006</v>
      </c>
      <c r="K50" s="9">
        <v>60.77</v>
      </c>
      <c r="L50" s="9">
        <v>60.36</v>
      </c>
    </row>
    <row r="51" spans="1:12" ht="16.95" customHeight="1" x14ac:dyDescent="0.3">
      <c r="A51" s="83"/>
      <c r="B51" s="84"/>
      <c r="C51" s="12">
        <v>103.45</v>
      </c>
      <c r="D51" s="15">
        <v>100.08</v>
      </c>
      <c r="E51" s="15">
        <v>86.88</v>
      </c>
      <c r="F51" s="9">
        <v>72.27</v>
      </c>
      <c r="G51" s="15">
        <v>93.76</v>
      </c>
      <c r="H51" s="15">
        <v>83.66</v>
      </c>
      <c r="I51" s="1">
        <v>70.099999999999994</v>
      </c>
      <c r="J51" s="12">
        <v>74.13</v>
      </c>
      <c r="K51" s="9">
        <v>60.76</v>
      </c>
      <c r="L51" s="9">
        <v>60.33</v>
      </c>
    </row>
    <row r="52" spans="1:12" ht="16.95" customHeight="1" thickBot="1" x14ac:dyDescent="0.35">
      <c r="A52" s="83"/>
      <c r="B52" s="84"/>
      <c r="C52" s="13">
        <v>103.93</v>
      </c>
      <c r="D52" s="16">
        <v>100.59</v>
      </c>
      <c r="E52" s="16">
        <v>87</v>
      </c>
      <c r="F52" s="4">
        <v>72.260000000000005</v>
      </c>
      <c r="G52" s="16">
        <v>94.02</v>
      </c>
      <c r="H52" s="16">
        <v>83.64</v>
      </c>
      <c r="I52" s="7">
        <v>69.97</v>
      </c>
      <c r="J52" s="13">
        <v>74.31</v>
      </c>
      <c r="K52" s="4">
        <v>60.85</v>
      </c>
      <c r="L52" s="4">
        <v>60.32</v>
      </c>
    </row>
    <row r="53" spans="1:12" ht="16.95" customHeight="1" x14ac:dyDescent="0.3">
      <c r="A53" s="81">
        <f>Punkter!$C$7</f>
        <v>30</v>
      </c>
      <c r="B53" s="82"/>
      <c r="C53" s="12">
        <v>108.03</v>
      </c>
      <c r="D53" s="15">
        <v>101.25</v>
      </c>
      <c r="E53" s="15">
        <v>94.46</v>
      </c>
      <c r="F53" s="9">
        <v>85.41</v>
      </c>
      <c r="G53" s="15">
        <v>96.01</v>
      </c>
      <c r="H53" s="15">
        <v>90.35</v>
      </c>
      <c r="I53" s="1">
        <v>81.900000000000006</v>
      </c>
      <c r="J53" s="12">
        <v>83.56</v>
      </c>
      <c r="K53" s="9">
        <v>73.39</v>
      </c>
      <c r="L53" s="9">
        <v>75.489999999999995</v>
      </c>
    </row>
    <row r="54" spans="1:12" ht="16.95" customHeight="1" x14ac:dyDescent="0.3">
      <c r="A54" s="83"/>
      <c r="B54" s="84"/>
      <c r="C54" s="12">
        <v>107.2</v>
      </c>
      <c r="D54" s="15">
        <v>100.87</v>
      </c>
      <c r="E54" s="15">
        <v>94.69</v>
      </c>
      <c r="F54" s="9">
        <v>85.63</v>
      </c>
      <c r="G54" s="15">
        <v>96.01</v>
      </c>
      <c r="H54" s="15">
        <v>90.4</v>
      </c>
      <c r="I54" s="1">
        <v>81.88</v>
      </c>
      <c r="J54" s="12">
        <v>83.59</v>
      </c>
      <c r="K54" s="9">
        <v>73.5</v>
      </c>
      <c r="L54" s="9">
        <v>75.78</v>
      </c>
    </row>
    <row r="55" spans="1:12" ht="16.95" customHeight="1" x14ac:dyDescent="0.3">
      <c r="A55" s="83"/>
      <c r="B55" s="84"/>
      <c r="C55" s="12">
        <v>107.26</v>
      </c>
      <c r="D55" s="15">
        <v>101.82</v>
      </c>
      <c r="E55" s="15">
        <v>94.5</v>
      </c>
      <c r="F55" s="9">
        <v>85.47</v>
      </c>
      <c r="G55" s="15">
        <v>95.97</v>
      </c>
      <c r="H55" s="15">
        <v>90.14</v>
      </c>
      <c r="I55" s="1">
        <v>82</v>
      </c>
      <c r="J55" s="12">
        <v>83.7</v>
      </c>
      <c r="K55" s="9">
        <v>74.03</v>
      </c>
      <c r="L55" s="9">
        <v>75.16</v>
      </c>
    </row>
    <row r="56" spans="1:12" ht="16.95" customHeight="1" x14ac:dyDescent="0.3">
      <c r="A56" s="83"/>
      <c r="B56" s="84"/>
      <c r="C56" s="12">
        <v>106.66</v>
      </c>
      <c r="D56" s="15">
        <v>101.11</v>
      </c>
      <c r="E56" s="15">
        <v>94.54</v>
      </c>
      <c r="F56" s="9">
        <v>85.62</v>
      </c>
      <c r="G56" s="15">
        <v>96.03</v>
      </c>
      <c r="H56" s="15">
        <v>90.47</v>
      </c>
      <c r="I56" s="1">
        <v>81.93</v>
      </c>
      <c r="J56" s="12">
        <v>83.97</v>
      </c>
      <c r="K56" s="9">
        <v>74.17</v>
      </c>
      <c r="L56" s="9">
        <v>74.790000000000006</v>
      </c>
    </row>
    <row r="57" spans="1:12" ht="16.95" customHeight="1" x14ac:dyDescent="0.3">
      <c r="A57" s="83"/>
      <c r="B57" s="84"/>
      <c r="C57" s="12">
        <v>108.29</v>
      </c>
      <c r="D57" s="15">
        <v>100.73</v>
      </c>
      <c r="E57" s="15">
        <v>94.52</v>
      </c>
      <c r="F57" s="9">
        <v>85.61</v>
      </c>
      <c r="G57" s="15">
        <v>96.53</v>
      </c>
      <c r="H57" s="15">
        <v>91.32</v>
      </c>
      <c r="I57" s="1">
        <v>81.96</v>
      </c>
      <c r="J57" s="12">
        <v>83.6</v>
      </c>
      <c r="K57" s="9">
        <v>74.17</v>
      </c>
      <c r="L57" s="9">
        <v>75.28</v>
      </c>
    </row>
    <row r="58" spans="1:12" ht="16.95" customHeight="1" x14ac:dyDescent="0.3">
      <c r="A58" s="83"/>
      <c r="B58" s="84"/>
      <c r="C58" s="12">
        <v>107.81</v>
      </c>
      <c r="D58" s="15">
        <v>101.1</v>
      </c>
      <c r="E58" s="15">
        <v>94.7</v>
      </c>
      <c r="F58" s="9">
        <v>85.46</v>
      </c>
      <c r="G58" s="15">
        <v>96.3</v>
      </c>
      <c r="H58" s="15">
        <v>91.55</v>
      </c>
      <c r="I58" s="1">
        <v>81.92</v>
      </c>
      <c r="J58" s="12">
        <v>83.66</v>
      </c>
      <c r="K58" s="9">
        <v>74.44</v>
      </c>
      <c r="L58" s="9">
        <v>75.91</v>
      </c>
    </row>
    <row r="59" spans="1:12" ht="16.95" customHeight="1" x14ac:dyDescent="0.3">
      <c r="A59" s="83"/>
      <c r="B59" s="84"/>
      <c r="C59" s="12">
        <v>106.63</v>
      </c>
      <c r="D59" s="15">
        <v>101.19</v>
      </c>
      <c r="E59" s="15">
        <v>94.52</v>
      </c>
      <c r="F59" s="9">
        <v>85.7</v>
      </c>
      <c r="G59" s="15">
        <v>96.49</v>
      </c>
      <c r="H59" s="15">
        <v>91.66</v>
      </c>
      <c r="I59" s="1">
        <v>82.03</v>
      </c>
      <c r="J59" s="12">
        <v>83.51</v>
      </c>
      <c r="K59" s="9">
        <v>74.47</v>
      </c>
      <c r="L59" s="9">
        <v>75.83</v>
      </c>
    </row>
    <row r="60" spans="1:12" ht="16.95" customHeight="1" x14ac:dyDescent="0.3">
      <c r="A60" s="83"/>
      <c r="B60" s="84"/>
      <c r="C60" s="12">
        <v>106.63</v>
      </c>
      <c r="D60" s="15">
        <v>101.75</v>
      </c>
      <c r="E60" s="15">
        <v>94.98</v>
      </c>
      <c r="F60" s="9">
        <v>85.61</v>
      </c>
      <c r="G60" s="15">
        <v>96.4</v>
      </c>
      <c r="H60" s="15">
        <v>91.57</v>
      </c>
      <c r="I60" s="1">
        <v>81.91</v>
      </c>
      <c r="J60" s="12">
        <v>83.39</v>
      </c>
      <c r="K60" s="9">
        <v>74.39</v>
      </c>
      <c r="L60" s="9">
        <v>75.849999999999994</v>
      </c>
    </row>
    <row r="61" spans="1:12" ht="16.95" customHeight="1" x14ac:dyDescent="0.3">
      <c r="A61" s="83"/>
      <c r="B61" s="84"/>
      <c r="C61" s="12">
        <v>106.85</v>
      </c>
      <c r="D61" s="15">
        <v>101.31</v>
      </c>
      <c r="E61" s="15">
        <v>94.43</v>
      </c>
      <c r="F61" s="9">
        <v>85.53</v>
      </c>
      <c r="G61" s="15">
        <v>96.22</v>
      </c>
      <c r="H61" s="15">
        <v>91.67</v>
      </c>
      <c r="I61" s="1">
        <v>82</v>
      </c>
      <c r="J61" s="12">
        <v>83.34</v>
      </c>
      <c r="K61" s="9">
        <v>74.319999999999993</v>
      </c>
      <c r="L61" s="9">
        <v>75.95</v>
      </c>
    </row>
    <row r="62" spans="1:12" ht="16.95" customHeight="1" thickBot="1" x14ac:dyDescent="0.35">
      <c r="A62" s="85"/>
      <c r="B62" s="86"/>
      <c r="C62" s="13">
        <v>106.59</v>
      </c>
      <c r="D62" s="16">
        <v>101.96</v>
      </c>
      <c r="E62" s="16">
        <v>94.47</v>
      </c>
      <c r="F62" s="4">
        <v>85.64</v>
      </c>
      <c r="G62" s="16">
        <v>96.12</v>
      </c>
      <c r="H62" s="16">
        <v>91.26</v>
      </c>
      <c r="I62" s="7">
        <v>82.07</v>
      </c>
      <c r="J62" s="13">
        <v>83.7</v>
      </c>
      <c r="K62" s="4">
        <v>74.28</v>
      </c>
      <c r="L62" s="4">
        <v>75.959999999999994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P2" s="2" t="s">
        <v>62</v>
      </c>
    </row>
    <row r="3" spans="1:18" ht="17.399999999999999" customHeight="1" x14ac:dyDescent="0.3">
      <c r="A3" s="81">
        <f>Punkter!$C$2</f>
        <v>1</v>
      </c>
      <c r="B3" s="82"/>
      <c r="C3" s="2">
        <v>46.58</v>
      </c>
      <c r="D3" s="15">
        <v>45.82</v>
      </c>
      <c r="E3" s="14">
        <v>40.5</v>
      </c>
      <c r="F3" s="74">
        <v>53.11</v>
      </c>
      <c r="G3" s="14">
        <v>48.8</v>
      </c>
      <c r="H3" s="56">
        <v>41.41</v>
      </c>
      <c r="I3" s="76">
        <v>56.86</v>
      </c>
      <c r="J3" s="11">
        <v>38.04</v>
      </c>
      <c r="K3" s="74">
        <v>53.01</v>
      </c>
      <c r="L3" s="74">
        <v>41.3</v>
      </c>
    </row>
    <row r="4" spans="1:18" ht="17.399999999999999" customHeight="1" x14ac:dyDescent="0.3">
      <c r="A4" s="83"/>
      <c r="B4" s="84"/>
      <c r="C4" s="2">
        <v>46.46</v>
      </c>
      <c r="D4" s="15">
        <v>45.85</v>
      </c>
      <c r="E4" s="15">
        <v>40.61</v>
      </c>
      <c r="F4" s="9">
        <v>53.06</v>
      </c>
      <c r="G4" s="15">
        <v>43.77</v>
      </c>
      <c r="H4" s="55">
        <v>41.35</v>
      </c>
      <c r="I4" s="1">
        <v>56.8</v>
      </c>
      <c r="J4" s="12">
        <v>38.04</v>
      </c>
      <c r="K4" s="9">
        <v>53</v>
      </c>
      <c r="L4" s="9">
        <v>41.27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46.58</v>
      </c>
      <c r="D5" s="15">
        <v>45.9</v>
      </c>
      <c r="E5" s="15">
        <v>40.630000000000003</v>
      </c>
      <c r="F5" s="10">
        <v>53.03</v>
      </c>
      <c r="G5" s="15">
        <v>43.78</v>
      </c>
      <c r="H5" s="55">
        <v>41.41</v>
      </c>
      <c r="I5" s="1">
        <v>56.67</v>
      </c>
      <c r="J5" s="12">
        <v>38.03</v>
      </c>
      <c r="K5" s="9">
        <v>53.11</v>
      </c>
      <c r="L5" s="9">
        <v>41.27</v>
      </c>
      <c r="N5" s="78" t="s">
        <v>7</v>
      </c>
      <c r="O5" s="78"/>
      <c r="P5" s="78" t="s">
        <v>61</v>
      </c>
      <c r="Q5" s="78"/>
      <c r="R5" s="78"/>
    </row>
    <row r="6" spans="1:18" ht="17.399999999999999" customHeight="1" x14ac:dyDescent="0.3">
      <c r="A6" s="83"/>
      <c r="B6" s="84"/>
      <c r="C6" s="2">
        <v>46.57</v>
      </c>
      <c r="D6" s="15">
        <v>45.9</v>
      </c>
      <c r="E6" s="15">
        <v>40.659999999999997</v>
      </c>
      <c r="F6" s="10">
        <v>52.99</v>
      </c>
      <c r="G6" s="15">
        <v>43.78</v>
      </c>
      <c r="H6" s="57">
        <v>41.44</v>
      </c>
      <c r="I6" s="1">
        <v>56.69</v>
      </c>
      <c r="J6" s="12">
        <v>38.020000000000003</v>
      </c>
      <c r="K6" s="9">
        <v>53.09</v>
      </c>
      <c r="L6" s="9">
        <v>41.24</v>
      </c>
      <c r="N6" s="78" t="s">
        <v>8</v>
      </c>
      <c r="O6" s="78"/>
      <c r="P6" s="78" t="s">
        <v>61</v>
      </c>
      <c r="Q6" s="78"/>
      <c r="R6" s="78"/>
    </row>
    <row r="7" spans="1:18" ht="17.399999999999999" customHeight="1" x14ac:dyDescent="0.3">
      <c r="A7" s="83"/>
      <c r="B7" s="84"/>
      <c r="C7" s="2">
        <v>6.55</v>
      </c>
      <c r="D7" s="15">
        <v>45.92</v>
      </c>
      <c r="E7" s="15">
        <v>40.67</v>
      </c>
      <c r="F7" s="9">
        <v>52.99</v>
      </c>
      <c r="G7" s="15">
        <v>43.86</v>
      </c>
      <c r="H7" s="55">
        <v>41.46</v>
      </c>
      <c r="I7" s="1">
        <v>57.68</v>
      </c>
      <c r="J7" s="12">
        <v>38.03</v>
      </c>
      <c r="K7" s="9">
        <v>53.09</v>
      </c>
      <c r="L7" s="9">
        <v>41.23</v>
      </c>
      <c r="N7" s="78" t="s">
        <v>9</v>
      </c>
      <c r="O7" s="78"/>
      <c r="P7" s="78" t="s">
        <v>24</v>
      </c>
      <c r="Q7" s="78"/>
      <c r="R7" s="78"/>
    </row>
    <row r="8" spans="1:18" ht="17.399999999999999" customHeight="1" x14ac:dyDescent="0.3">
      <c r="A8" s="83"/>
      <c r="B8" s="84"/>
      <c r="C8" s="2">
        <v>46.91</v>
      </c>
      <c r="D8" s="15">
        <v>45.94</v>
      </c>
      <c r="E8" s="15">
        <v>40.69</v>
      </c>
      <c r="F8" s="9">
        <v>52.94</v>
      </c>
      <c r="G8" s="15">
        <v>43.79</v>
      </c>
      <c r="H8" s="55">
        <v>41.42</v>
      </c>
      <c r="I8" s="1">
        <v>57.68</v>
      </c>
      <c r="J8" s="12">
        <v>38.020000000000003</v>
      </c>
      <c r="K8" s="9">
        <v>53.07</v>
      </c>
      <c r="L8" s="9">
        <v>41.22</v>
      </c>
      <c r="N8" s="78" t="s">
        <v>10</v>
      </c>
      <c r="O8" s="78"/>
      <c r="P8" s="78">
        <v>858</v>
      </c>
      <c r="Q8" s="78"/>
      <c r="R8" s="78"/>
    </row>
    <row r="9" spans="1:18" ht="17.399999999999999" customHeight="1" x14ac:dyDescent="0.3">
      <c r="A9" s="83"/>
      <c r="B9" s="84"/>
      <c r="C9" s="2">
        <v>46.79</v>
      </c>
      <c r="D9" s="15">
        <v>45.77</v>
      </c>
      <c r="E9" s="15">
        <v>40.65</v>
      </c>
      <c r="F9" s="9">
        <v>52.92</v>
      </c>
      <c r="G9" s="15">
        <v>43.79</v>
      </c>
      <c r="H9" s="55">
        <v>41.44</v>
      </c>
      <c r="I9" s="1">
        <v>56.73</v>
      </c>
      <c r="J9" s="12">
        <v>37.99</v>
      </c>
      <c r="K9" s="9">
        <v>53.09</v>
      </c>
      <c r="L9" s="9">
        <v>41.23</v>
      </c>
      <c r="N9" s="78" t="s">
        <v>11</v>
      </c>
      <c r="O9" s="78"/>
      <c r="P9" s="79">
        <v>42673</v>
      </c>
      <c r="Q9" s="78"/>
      <c r="R9" s="78"/>
    </row>
    <row r="10" spans="1:18" ht="17.399999999999999" customHeight="1" x14ac:dyDescent="0.3">
      <c r="A10" s="83"/>
      <c r="B10" s="84"/>
      <c r="C10" s="2">
        <v>47.3</v>
      </c>
      <c r="D10" s="15">
        <v>46</v>
      </c>
      <c r="E10" s="15">
        <v>40.68</v>
      </c>
      <c r="F10" s="9">
        <v>52.9</v>
      </c>
      <c r="G10" s="15">
        <v>43.76</v>
      </c>
      <c r="H10" s="55">
        <v>41.4</v>
      </c>
      <c r="I10" s="1">
        <v>56.57</v>
      </c>
      <c r="J10" s="12">
        <v>37.96</v>
      </c>
      <c r="K10" s="9">
        <v>53.09</v>
      </c>
      <c r="L10" s="9">
        <v>41.21</v>
      </c>
      <c r="N10" s="78" t="s">
        <v>12</v>
      </c>
      <c r="O10" s="78"/>
      <c r="P10" s="80"/>
      <c r="Q10" s="78"/>
      <c r="R10" s="78"/>
    </row>
    <row r="11" spans="1:18" ht="17.399999999999999" customHeight="1" x14ac:dyDescent="0.3">
      <c r="A11" s="83"/>
      <c r="B11" s="84"/>
      <c r="C11" s="2">
        <v>47.06</v>
      </c>
      <c r="D11" s="15">
        <v>45.8</v>
      </c>
      <c r="E11" s="15">
        <v>40.64</v>
      </c>
      <c r="F11" s="9">
        <v>52.93</v>
      </c>
      <c r="G11" s="15">
        <v>43.76</v>
      </c>
      <c r="H11" s="55">
        <v>41.44</v>
      </c>
      <c r="I11" s="1">
        <v>56.9</v>
      </c>
      <c r="J11" s="12">
        <v>38.049999999999997</v>
      </c>
      <c r="K11" s="9">
        <v>53.09</v>
      </c>
      <c r="L11" s="9">
        <v>41.22</v>
      </c>
      <c r="N11" s="78" t="s">
        <v>13</v>
      </c>
      <c r="O11" s="78"/>
      <c r="P11" s="80">
        <v>0.8534722222222223</v>
      </c>
      <c r="Q11" s="78"/>
      <c r="R11" s="78"/>
    </row>
    <row r="12" spans="1:18" ht="17.399999999999999" customHeight="1" thickBot="1" x14ac:dyDescent="0.35">
      <c r="A12" s="83"/>
      <c r="B12" s="84"/>
      <c r="C12" s="75">
        <v>46.93</v>
      </c>
      <c r="D12" s="16">
        <v>45.86</v>
      </c>
      <c r="E12" s="16">
        <v>40.630000000000003</v>
      </c>
      <c r="F12" s="4">
        <v>52.89</v>
      </c>
      <c r="G12" s="16">
        <v>43.81</v>
      </c>
      <c r="H12" s="54">
        <v>41.41</v>
      </c>
      <c r="I12" s="7">
        <v>56.63</v>
      </c>
      <c r="J12" s="13">
        <v>38.08</v>
      </c>
      <c r="K12" s="4">
        <v>53.11</v>
      </c>
      <c r="L12" s="4">
        <v>41.23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57.69</v>
      </c>
      <c r="D13" s="15">
        <v>55.7</v>
      </c>
      <c r="E13" s="15">
        <v>48.26</v>
      </c>
      <c r="F13" s="9">
        <v>52.71</v>
      </c>
      <c r="G13" s="15">
        <v>54.97</v>
      </c>
      <c r="H13" s="55">
        <v>49.02</v>
      </c>
      <c r="I13" s="1">
        <v>55.85</v>
      </c>
      <c r="J13" s="12">
        <v>45.22</v>
      </c>
      <c r="K13" s="9">
        <v>55.62</v>
      </c>
      <c r="L13" s="9">
        <v>46.43</v>
      </c>
    </row>
    <row r="14" spans="1:18" ht="16.95" customHeight="1" x14ac:dyDescent="0.3">
      <c r="A14" s="83"/>
      <c r="B14" s="84"/>
      <c r="C14" s="2">
        <v>57.72</v>
      </c>
      <c r="D14" s="15">
        <v>55.63</v>
      </c>
      <c r="E14" s="15">
        <v>48.61</v>
      </c>
      <c r="F14" s="9">
        <v>52.69</v>
      </c>
      <c r="G14" s="15">
        <v>54.98</v>
      </c>
      <c r="H14" s="55">
        <v>49.1</v>
      </c>
      <c r="I14" s="1">
        <v>55.96</v>
      </c>
      <c r="J14" s="12">
        <v>45.33</v>
      </c>
      <c r="K14" s="9">
        <v>56.42</v>
      </c>
      <c r="L14" s="9">
        <v>46.4</v>
      </c>
    </row>
    <row r="15" spans="1:18" ht="16.95" customHeight="1" x14ac:dyDescent="0.3">
      <c r="A15" s="83"/>
      <c r="B15" s="84"/>
      <c r="C15" s="2">
        <v>57.45</v>
      </c>
      <c r="D15" s="15">
        <v>55.67</v>
      </c>
      <c r="E15" s="15">
        <v>48.57</v>
      </c>
      <c r="F15" s="9">
        <v>52.67</v>
      </c>
      <c r="G15" s="15">
        <v>55.01</v>
      </c>
      <c r="H15" s="55">
        <v>49.14</v>
      </c>
      <c r="I15" s="1">
        <v>56</v>
      </c>
      <c r="J15" s="12">
        <v>45.34</v>
      </c>
      <c r="K15" s="9">
        <v>55.96</v>
      </c>
      <c r="L15" s="9">
        <v>46.54</v>
      </c>
    </row>
    <row r="16" spans="1:18" ht="16.95" customHeight="1" x14ac:dyDescent="0.3">
      <c r="A16" s="83"/>
      <c r="B16" s="84"/>
      <c r="C16" s="2">
        <v>56.98</v>
      </c>
      <c r="D16" s="15">
        <v>55.57</v>
      </c>
      <c r="E16" s="15">
        <v>48.52</v>
      </c>
      <c r="F16" s="9">
        <v>52.67</v>
      </c>
      <c r="G16" s="15">
        <v>54.92</v>
      </c>
      <c r="H16" s="55">
        <v>49.17</v>
      </c>
      <c r="I16" s="1">
        <v>56.02</v>
      </c>
      <c r="J16" s="12">
        <v>45.35</v>
      </c>
      <c r="K16" s="9">
        <v>56.11</v>
      </c>
      <c r="L16" s="9">
        <v>46.43</v>
      </c>
    </row>
    <row r="17" spans="1:12" ht="16.95" customHeight="1" x14ac:dyDescent="0.3">
      <c r="A17" s="83"/>
      <c r="B17" s="84"/>
      <c r="C17" s="2">
        <v>57.57</v>
      </c>
      <c r="D17" s="15">
        <v>55.55</v>
      </c>
      <c r="E17" s="15">
        <v>48.53</v>
      </c>
      <c r="F17" s="9">
        <v>52.65</v>
      </c>
      <c r="G17" s="15">
        <v>54.94</v>
      </c>
      <c r="H17" s="55">
        <v>49.14</v>
      </c>
      <c r="I17" s="1">
        <v>56.04</v>
      </c>
      <c r="J17" s="12">
        <v>45.28</v>
      </c>
      <c r="K17" s="9">
        <v>56.03</v>
      </c>
      <c r="L17" s="9">
        <v>46.48</v>
      </c>
    </row>
    <row r="18" spans="1:12" ht="16.95" customHeight="1" x14ac:dyDescent="0.3">
      <c r="A18" s="83"/>
      <c r="B18" s="84"/>
      <c r="C18" s="2">
        <v>57.48</v>
      </c>
      <c r="D18" s="15">
        <v>55.58</v>
      </c>
      <c r="E18" s="15">
        <v>48.5</v>
      </c>
      <c r="F18" s="9">
        <v>52.6</v>
      </c>
      <c r="G18" s="15">
        <v>54.96</v>
      </c>
      <c r="H18" s="55">
        <v>49.12</v>
      </c>
      <c r="I18" s="1">
        <v>56.04</v>
      </c>
      <c r="J18" s="12">
        <v>45.33</v>
      </c>
      <c r="K18" s="9">
        <v>56.07</v>
      </c>
      <c r="L18" s="9">
        <v>46.46</v>
      </c>
    </row>
    <row r="19" spans="1:12" ht="16.95" customHeight="1" x14ac:dyDescent="0.3">
      <c r="A19" s="83"/>
      <c r="B19" s="84"/>
      <c r="C19" s="2">
        <v>57.58</v>
      </c>
      <c r="D19" s="15">
        <v>55.67</v>
      </c>
      <c r="E19" s="15">
        <v>48.53</v>
      </c>
      <c r="F19" s="9">
        <v>52.63</v>
      </c>
      <c r="G19" s="15">
        <v>54.82</v>
      </c>
      <c r="H19" s="55">
        <v>49.07</v>
      </c>
      <c r="I19" s="1">
        <v>56.03</v>
      </c>
      <c r="J19" s="12">
        <v>45.38</v>
      </c>
      <c r="K19" s="9">
        <v>56.09</v>
      </c>
      <c r="L19" s="9">
        <v>46.47</v>
      </c>
    </row>
    <row r="20" spans="1:12" ht="16.95" customHeight="1" x14ac:dyDescent="0.3">
      <c r="A20" s="83"/>
      <c r="B20" s="84"/>
      <c r="C20" s="2">
        <v>57.66</v>
      </c>
      <c r="D20" s="15">
        <v>55.83</v>
      </c>
      <c r="E20" s="15">
        <v>48.4</v>
      </c>
      <c r="F20" s="9">
        <v>52.59</v>
      </c>
      <c r="G20" s="15">
        <v>54.3</v>
      </c>
      <c r="H20" s="55">
        <v>49.13</v>
      </c>
      <c r="I20" s="1">
        <v>56.05</v>
      </c>
      <c r="J20" s="12">
        <v>45.39</v>
      </c>
      <c r="K20" s="9">
        <v>56.01</v>
      </c>
      <c r="L20" s="9">
        <v>46.55</v>
      </c>
    </row>
    <row r="21" spans="1:12" ht="16.95" customHeight="1" x14ac:dyDescent="0.3">
      <c r="A21" s="83"/>
      <c r="B21" s="84"/>
      <c r="C21" s="2">
        <v>57.61</v>
      </c>
      <c r="D21" s="15">
        <v>55.73</v>
      </c>
      <c r="E21" s="15">
        <v>48.47</v>
      </c>
      <c r="F21" s="9">
        <v>52.56</v>
      </c>
      <c r="G21" s="15">
        <v>54.71</v>
      </c>
      <c r="H21" s="55">
        <v>49.1</v>
      </c>
      <c r="I21" s="1">
        <v>56.07</v>
      </c>
      <c r="J21" s="12">
        <v>45.37</v>
      </c>
      <c r="K21" s="9">
        <v>56.11</v>
      </c>
      <c r="L21" s="9">
        <v>46.56</v>
      </c>
    </row>
    <row r="22" spans="1:12" ht="16.95" customHeight="1" thickBot="1" x14ac:dyDescent="0.35">
      <c r="A22" s="83"/>
      <c r="B22" s="84"/>
      <c r="C22" s="75">
        <v>57.63</v>
      </c>
      <c r="D22" s="16">
        <v>55.77</v>
      </c>
      <c r="E22" s="15">
        <v>48.49</v>
      </c>
      <c r="F22" s="9">
        <v>52.57</v>
      </c>
      <c r="G22" s="15">
        <v>55.03</v>
      </c>
      <c r="H22" s="55">
        <v>49.18</v>
      </c>
      <c r="I22" s="1">
        <v>56.06</v>
      </c>
      <c r="J22" s="12">
        <v>45.35</v>
      </c>
      <c r="K22" s="9">
        <v>56.09</v>
      </c>
      <c r="L22" s="9">
        <v>46.41</v>
      </c>
    </row>
    <row r="23" spans="1:12" ht="16.95" customHeight="1" x14ac:dyDescent="0.3">
      <c r="A23" s="81">
        <v>4</v>
      </c>
      <c r="B23" s="82"/>
      <c r="C23" s="2">
        <v>66.680000000000007</v>
      </c>
      <c r="D23" s="15">
        <v>65.05</v>
      </c>
      <c r="E23" s="14">
        <v>57.46</v>
      </c>
      <c r="F23" s="74">
        <v>54.82</v>
      </c>
      <c r="G23" s="14">
        <v>63.4</v>
      </c>
      <c r="H23" s="56">
        <v>59.8</v>
      </c>
      <c r="I23" s="76">
        <v>54.98</v>
      </c>
      <c r="J23" s="11">
        <v>51.4</v>
      </c>
      <c r="K23" s="74">
        <v>53.61</v>
      </c>
      <c r="L23" s="74">
        <v>53.54</v>
      </c>
    </row>
    <row r="24" spans="1:12" ht="16.95" customHeight="1" x14ac:dyDescent="0.3">
      <c r="A24" s="83"/>
      <c r="B24" s="84"/>
      <c r="C24" s="2">
        <v>66.680000000000007</v>
      </c>
      <c r="D24" s="15">
        <v>65.150000000000006</v>
      </c>
      <c r="E24" s="15">
        <v>57.41</v>
      </c>
      <c r="F24" s="9">
        <v>54.96</v>
      </c>
      <c r="G24" s="15">
        <v>63.31</v>
      </c>
      <c r="H24" s="55">
        <v>59.49</v>
      </c>
      <c r="I24" s="1">
        <v>55.66</v>
      </c>
      <c r="J24" s="12">
        <v>51.54</v>
      </c>
      <c r="K24" s="9">
        <v>53.57</v>
      </c>
      <c r="L24" s="9">
        <v>53.7</v>
      </c>
    </row>
    <row r="25" spans="1:12" ht="16.95" customHeight="1" x14ac:dyDescent="0.3">
      <c r="A25" s="83"/>
      <c r="B25" s="84"/>
      <c r="C25" s="2">
        <v>66.64</v>
      </c>
      <c r="D25" s="15">
        <v>65.260000000000005</v>
      </c>
      <c r="E25" s="15">
        <v>57.48</v>
      </c>
      <c r="F25" s="9">
        <v>54.97</v>
      </c>
      <c r="G25" s="15">
        <v>63.37</v>
      </c>
      <c r="H25" s="55">
        <v>59.58</v>
      </c>
      <c r="I25" s="1">
        <v>55.39</v>
      </c>
      <c r="J25" s="12">
        <v>51.48</v>
      </c>
      <c r="K25" s="9">
        <v>53.65</v>
      </c>
      <c r="L25" s="9">
        <v>53.67</v>
      </c>
    </row>
    <row r="26" spans="1:12" ht="16.95" customHeight="1" x14ac:dyDescent="0.3">
      <c r="A26" s="83"/>
      <c r="B26" s="84"/>
      <c r="C26" s="2">
        <v>66.63</v>
      </c>
      <c r="D26" s="15">
        <v>65.17</v>
      </c>
      <c r="E26" s="15">
        <v>57.51</v>
      </c>
      <c r="F26" s="9">
        <v>55</v>
      </c>
      <c r="G26" s="15">
        <v>63.36</v>
      </c>
      <c r="H26" s="55">
        <v>59.54</v>
      </c>
      <c r="I26" s="1">
        <v>55.2</v>
      </c>
      <c r="J26" s="12">
        <v>51.47</v>
      </c>
      <c r="K26" s="9">
        <v>53.63</v>
      </c>
      <c r="L26" s="9">
        <v>53.68</v>
      </c>
    </row>
    <row r="27" spans="1:12" ht="16.95" customHeight="1" x14ac:dyDescent="0.3">
      <c r="A27" s="83"/>
      <c r="B27" s="84"/>
      <c r="C27" s="2">
        <v>66.62</v>
      </c>
      <c r="D27" s="15">
        <v>64.95</v>
      </c>
      <c r="E27" s="15">
        <v>57.62</v>
      </c>
      <c r="F27" s="9">
        <v>54.93</v>
      </c>
      <c r="G27" s="15">
        <v>63.38</v>
      </c>
      <c r="H27" s="55">
        <v>59.49</v>
      </c>
      <c r="I27" s="1">
        <v>55.39</v>
      </c>
      <c r="J27" s="12">
        <v>51.51</v>
      </c>
      <c r="K27" s="9">
        <v>53.69</v>
      </c>
      <c r="L27" s="9">
        <v>53.64</v>
      </c>
    </row>
    <row r="28" spans="1:12" ht="16.95" customHeight="1" x14ac:dyDescent="0.3">
      <c r="A28" s="83"/>
      <c r="B28" s="84"/>
      <c r="C28" s="2">
        <v>666.7</v>
      </c>
      <c r="D28" s="15">
        <v>64.599999999999994</v>
      </c>
      <c r="E28" s="15">
        <v>57.59</v>
      </c>
      <c r="F28" s="9">
        <v>54.82</v>
      </c>
      <c r="G28" s="15">
        <v>63.41</v>
      </c>
      <c r="H28" s="55">
        <v>59.47</v>
      </c>
      <c r="I28" s="1">
        <v>55.42</v>
      </c>
      <c r="J28" s="12">
        <v>51.43</v>
      </c>
      <c r="K28" s="9">
        <v>53.67</v>
      </c>
      <c r="L28" s="9">
        <v>53.73</v>
      </c>
    </row>
    <row r="29" spans="1:12" ht="16.95" customHeight="1" x14ac:dyDescent="0.3">
      <c r="A29" s="83"/>
      <c r="B29" s="84"/>
      <c r="C29" s="2">
        <v>66.209999999999994</v>
      </c>
      <c r="D29" s="15">
        <v>64.56</v>
      </c>
      <c r="E29" s="15">
        <v>57.67</v>
      </c>
      <c r="F29" s="9">
        <v>54.83</v>
      </c>
      <c r="G29" s="15">
        <v>63.39</v>
      </c>
      <c r="H29" s="55">
        <v>59.43</v>
      </c>
      <c r="I29" s="1">
        <v>55.29</v>
      </c>
      <c r="J29" s="12">
        <v>51.52</v>
      </c>
      <c r="K29" s="9">
        <v>53.57</v>
      </c>
      <c r="L29" s="9">
        <v>53.81</v>
      </c>
    </row>
    <row r="30" spans="1:12" ht="16.95" customHeight="1" x14ac:dyDescent="0.3">
      <c r="A30" s="83"/>
      <c r="B30" s="84"/>
      <c r="C30" s="2">
        <v>66.09</v>
      </c>
      <c r="D30" s="15">
        <v>64.569999999999993</v>
      </c>
      <c r="E30" s="15">
        <v>57.65</v>
      </c>
      <c r="F30" s="9">
        <v>54.89</v>
      </c>
      <c r="G30" s="15">
        <v>63.4</v>
      </c>
      <c r="H30" s="55">
        <v>59.47</v>
      </c>
      <c r="I30" s="1">
        <v>55.35</v>
      </c>
      <c r="J30" s="12">
        <v>51.66</v>
      </c>
      <c r="K30" s="9">
        <v>53.6</v>
      </c>
      <c r="L30" s="9">
        <v>53.73</v>
      </c>
    </row>
    <row r="31" spans="1:12" ht="16.95" customHeight="1" x14ac:dyDescent="0.3">
      <c r="A31" s="83"/>
      <c r="B31" s="84"/>
      <c r="C31" s="2">
        <v>66.58</v>
      </c>
      <c r="D31" s="15">
        <v>64.52</v>
      </c>
      <c r="E31" s="15">
        <v>57.76</v>
      </c>
      <c r="F31" s="9">
        <v>54.89</v>
      </c>
      <c r="G31" s="15">
        <v>63.37</v>
      </c>
      <c r="H31" s="55">
        <v>59.51</v>
      </c>
      <c r="I31" s="1">
        <v>55.33</v>
      </c>
      <c r="J31" s="12">
        <v>51.36</v>
      </c>
      <c r="K31" s="9">
        <v>53.65</v>
      </c>
      <c r="L31" s="9">
        <v>53.76</v>
      </c>
    </row>
    <row r="32" spans="1:12" ht="16.95" customHeight="1" thickBot="1" x14ac:dyDescent="0.35">
      <c r="A32" s="83"/>
      <c r="B32" s="84"/>
      <c r="C32" s="75">
        <v>66.510000000000005</v>
      </c>
      <c r="D32" s="16">
        <v>64.540000000000006</v>
      </c>
      <c r="E32" s="16">
        <v>57.86</v>
      </c>
      <c r="F32" s="4">
        <v>54.86</v>
      </c>
      <c r="G32" s="16">
        <v>63.37</v>
      </c>
      <c r="H32" s="54">
        <v>59.5</v>
      </c>
      <c r="I32" s="7">
        <v>55.36</v>
      </c>
      <c r="J32" s="13">
        <v>51.38</v>
      </c>
      <c r="K32" s="4">
        <v>53.62</v>
      </c>
      <c r="L32" s="4">
        <v>53.72</v>
      </c>
    </row>
    <row r="33" spans="1:12" ht="16.95" customHeight="1" x14ac:dyDescent="0.3">
      <c r="A33" s="81">
        <v>8</v>
      </c>
      <c r="B33" s="82"/>
      <c r="C33" s="2">
        <v>76.42</v>
      </c>
      <c r="D33" s="15">
        <v>75.33</v>
      </c>
      <c r="E33" s="15">
        <v>68.819999999999993</v>
      </c>
      <c r="F33" s="9">
        <v>60.7</v>
      </c>
      <c r="G33" s="15">
        <v>74.62</v>
      </c>
      <c r="H33" s="55">
        <v>67.28</v>
      </c>
      <c r="I33" s="1">
        <v>60.3</v>
      </c>
      <c r="J33" s="12">
        <v>60.55</v>
      </c>
      <c r="K33" s="9">
        <v>58.19</v>
      </c>
      <c r="L33" s="9">
        <v>60.16</v>
      </c>
    </row>
    <row r="34" spans="1:12" ht="16.95" customHeight="1" x14ac:dyDescent="0.3">
      <c r="A34" s="83"/>
      <c r="B34" s="84"/>
      <c r="C34" s="2">
        <v>76.16</v>
      </c>
      <c r="D34" s="15">
        <v>75.17</v>
      </c>
      <c r="E34" s="15">
        <v>69.11</v>
      </c>
      <c r="F34" s="9">
        <v>60.47</v>
      </c>
      <c r="G34" s="15">
        <v>74.66</v>
      </c>
      <c r="H34" s="55">
        <v>67.180000000000007</v>
      </c>
      <c r="I34" s="1">
        <v>60.35</v>
      </c>
      <c r="J34" s="12">
        <v>60.75</v>
      </c>
      <c r="K34" s="9">
        <v>58.07</v>
      </c>
      <c r="L34" s="9">
        <v>60.27</v>
      </c>
    </row>
    <row r="35" spans="1:12" ht="16.95" customHeight="1" x14ac:dyDescent="0.3">
      <c r="A35" s="83"/>
      <c r="B35" s="84"/>
      <c r="C35" s="2">
        <v>76.11</v>
      </c>
      <c r="D35" s="15">
        <v>75.13</v>
      </c>
      <c r="E35" s="15">
        <v>68.88</v>
      </c>
      <c r="F35" s="9">
        <v>60.33</v>
      </c>
      <c r="G35" s="15">
        <v>74.510000000000005</v>
      </c>
      <c r="H35" s="55">
        <v>67.16</v>
      </c>
      <c r="I35" s="1">
        <v>60.46</v>
      </c>
      <c r="J35" s="12">
        <v>60.74</v>
      </c>
      <c r="K35" s="9">
        <v>57.96</v>
      </c>
      <c r="L35" s="9">
        <v>60.07</v>
      </c>
    </row>
    <row r="36" spans="1:12" ht="16.95" customHeight="1" x14ac:dyDescent="0.3">
      <c r="A36" s="83"/>
      <c r="B36" s="84"/>
      <c r="C36" s="2">
        <v>76</v>
      </c>
      <c r="D36" s="15">
        <v>75.180000000000007</v>
      </c>
      <c r="E36" s="15">
        <v>68.540000000000006</v>
      </c>
      <c r="F36" s="9">
        <v>60.3</v>
      </c>
      <c r="G36" s="15">
        <v>74.44</v>
      </c>
      <c r="H36" s="55">
        <v>67.05</v>
      </c>
      <c r="I36" s="1">
        <v>60.29</v>
      </c>
      <c r="J36" s="12">
        <v>60.8</v>
      </c>
      <c r="K36" s="9">
        <v>57.96</v>
      </c>
      <c r="L36" s="9">
        <v>60.17</v>
      </c>
    </row>
    <row r="37" spans="1:12" ht="16.95" customHeight="1" x14ac:dyDescent="0.3">
      <c r="A37" s="83"/>
      <c r="B37" s="84"/>
      <c r="C37" s="2">
        <v>76.13</v>
      </c>
      <c r="D37" s="15">
        <v>75.14</v>
      </c>
      <c r="E37" s="15">
        <v>69.010000000000005</v>
      </c>
      <c r="F37" s="9">
        <v>60.42</v>
      </c>
      <c r="G37" s="15">
        <v>74.510000000000005</v>
      </c>
      <c r="H37" s="55">
        <v>67.12</v>
      </c>
      <c r="I37" s="1">
        <v>60.27</v>
      </c>
      <c r="J37" s="12">
        <v>60.77</v>
      </c>
      <c r="K37" s="9">
        <v>57.97</v>
      </c>
      <c r="L37" s="9">
        <v>60.12</v>
      </c>
    </row>
    <row r="38" spans="1:12" ht="16.95" customHeight="1" x14ac:dyDescent="0.3">
      <c r="A38" s="83"/>
      <c r="B38" s="84"/>
      <c r="C38" s="2">
        <v>75.8</v>
      </c>
      <c r="D38" s="15">
        <v>75.11</v>
      </c>
      <c r="E38" s="15">
        <v>69.28</v>
      </c>
      <c r="F38" s="9">
        <v>60.33</v>
      </c>
      <c r="G38" s="15">
        <v>74.52</v>
      </c>
      <c r="H38" s="55">
        <v>66.599999999999994</v>
      </c>
      <c r="I38" s="1">
        <v>60.29</v>
      </c>
      <c r="J38" s="12">
        <v>60.71</v>
      </c>
      <c r="K38" s="9">
        <v>57.84</v>
      </c>
      <c r="L38" s="9">
        <v>60.1</v>
      </c>
    </row>
    <row r="39" spans="1:12" ht="16.95" customHeight="1" x14ac:dyDescent="0.3">
      <c r="A39" s="83"/>
      <c r="B39" s="84"/>
      <c r="C39" s="2">
        <v>75.83</v>
      </c>
      <c r="D39" s="15">
        <v>75.12</v>
      </c>
      <c r="E39" s="15">
        <v>69.31</v>
      </c>
      <c r="F39" s="9">
        <v>60.31</v>
      </c>
      <c r="G39" s="15">
        <v>74.53</v>
      </c>
      <c r="H39" s="55">
        <v>66.63</v>
      </c>
      <c r="I39" s="1">
        <v>60.28</v>
      </c>
      <c r="J39" s="12">
        <v>60.66</v>
      </c>
      <c r="K39" s="9">
        <v>57.83</v>
      </c>
      <c r="L39" s="9">
        <v>60.15</v>
      </c>
    </row>
    <row r="40" spans="1:12" ht="16.95" customHeight="1" x14ac:dyDescent="0.3">
      <c r="A40" s="83"/>
      <c r="B40" s="84"/>
      <c r="C40" s="2">
        <v>75.73</v>
      </c>
      <c r="D40" s="15">
        <v>75.25</v>
      </c>
      <c r="E40" s="15">
        <v>69.37</v>
      </c>
      <c r="F40" s="9">
        <v>60.65</v>
      </c>
      <c r="G40" s="15">
        <v>74.58</v>
      </c>
      <c r="H40" s="55">
        <v>66.569999999999993</v>
      </c>
      <c r="I40" s="1">
        <v>60.31</v>
      </c>
      <c r="J40" s="12">
        <v>60.71</v>
      </c>
      <c r="K40" s="9">
        <v>58.01</v>
      </c>
      <c r="L40" s="9">
        <v>60.15</v>
      </c>
    </row>
    <row r="41" spans="1:12" ht="16.95" customHeight="1" x14ac:dyDescent="0.3">
      <c r="A41" s="83"/>
      <c r="B41" s="84"/>
      <c r="C41" s="2">
        <v>75.72</v>
      </c>
      <c r="D41" s="15">
        <v>75.23</v>
      </c>
      <c r="E41" s="15">
        <v>69.37</v>
      </c>
      <c r="F41" s="9">
        <v>60.58</v>
      </c>
      <c r="G41" s="15">
        <v>74.62</v>
      </c>
      <c r="H41" s="55">
        <v>66.55</v>
      </c>
      <c r="I41" s="1">
        <v>60.29</v>
      </c>
      <c r="J41" s="12">
        <v>60.74</v>
      </c>
      <c r="K41" s="9">
        <v>58.17</v>
      </c>
      <c r="L41" s="9">
        <v>60.16</v>
      </c>
    </row>
    <row r="42" spans="1:12" ht="16.95" customHeight="1" thickBot="1" x14ac:dyDescent="0.35">
      <c r="A42" s="83"/>
      <c r="B42" s="84"/>
      <c r="C42" s="75">
        <v>75.7</v>
      </c>
      <c r="D42" s="16">
        <v>75.239999999999995</v>
      </c>
      <c r="E42" s="16">
        <v>69.31</v>
      </c>
      <c r="F42" s="9">
        <v>60.62</v>
      </c>
      <c r="G42" s="15">
        <v>74.56</v>
      </c>
      <c r="H42" s="55">
        <v>66.540000000000006</v>
      </c>
      <c r="I42" s="1">
        <v>60.4</v>
      </c>
      <c r="J42" s="12">
        <v>61</v>
      </c>
      <c r="K42" s="9">
        <v>58.15</v>
      </c>
      <c r="L42" s="9">
        <v>60.16</v>
      </c>
    </row>
    <row r="43" spans="1:12" ht="16.95" customHeight="1" x14ac:dyDescent="0.3">
      <c r="A43" s="81">
        <v>15</v>
      </c>
      <c r="B43" s="82"/>
      <c r="C43" s="12">
        <v>89.77</v>
      </c>
      <c r="D43" s="15">
        <v>89.42</v>
      </c>
      <c r="E43" s="15">
        <v>77.239999999999995</v>
      </c>
      <c r="F43" s="74">
        <v>68.540000000000006</v>
      </c>
      <c r="G43" s="14">
        <v>87.43</v>
      </c>
      <c r="H43" s="14">
        <v>77.150000000000006</v>
      </c>
      <c r="I43" s="76">
        <v>68.5</v>
      </c>
      <c r="J43" s="11">
        <v>70.3</v>
      </c>
      <c r="K43" s="74">
        <v>62.44</v>
      </c>
      <c r="L43" s="74">
        <v>63.41</v>
      </c>
    </row>
    <row r="44" spans="1:12" ht="16.95" customHeight="1" x14ac:dyDescent="0.3">
      <c r="A44" s="83"/>
      <c r="B44" s="84"/>
      <c r="C44" s="12">
        <v>89.04</v>
      </c>
      <c r="D44" s="15">
        <v>89.28</v>
      </c>
      <c r="E44" s="15">
        <v>77.53</v>
      </c>
      <c r="F44" s="9">
        <v>68.540000000000006</v>
      </c>
      <c r="G44" s="15">
        <v>87.8</v>
      </c>
      <c r="H44" s="15">
        <v>76.790000000000006</v>
      </c>
      <c r="I44" s="1">
        <v>68.540000000000006</v>
      </c>
      <c r="J44" s="12">
        <v>70.47</v>
      </c>
      <c r="K44" s="9">
        <v>62.33</v>
      </c>
      <c r="L44" s="9">
        <v>63.2</v>
      </c>
    </row>
    <row r="45" spans="1:12" ht="16.95" customHeight="1" x14ac:dyDescent="0.3">
      <c r="A45" s="83"/>
      <c r="B45" s="84"/>
      <c r="C45" s="12">
        <v>89.56</v>
      </c>
      <c r="D45" s="15">
        <v>89.3</v>
      </c>
      <c r="E45" s="15">
        <v>77.260000000000005</v>
      </c>
      <c r="F45" s="9">
        <v>68.7</v>
      </c>
      <c r="G45" s="15">
        <v>87.74</v>
      </c>
      <c r="H45" s="15">
        <v>76.81</v>
      </c>
      <c r="I45" s="1">
        <v>68.59</v>
      </c>
      <c r="J45" s="12">
        <v>70.16</v>
      </c>
      <c r="K45" s="9">
        <v>62.34</v>
      </c>
      <c r="L45" s="9">
        <v>63.32</v>
      </c>
    </row>
    <row r="46" spans="1:12" ht="16.95" customHeight="1" x14ac:dyDescent="0.3">
      <c r="A46" s="83"/>
      <c r="B46" s="84"/>
      <c r="C46" s="12">
        <v>89.97</v>
      </c>
      <c r="D46" s="15">
        <v>89.42</v>
      </c>
      <c r="E46" s="15">
        <v>77.41</v>
      </c>
      <c r="F46" s="9">
        <v>68.73</v>
      </c>
      <c r="G46" s="15">
        <v>87.81</v>
      </c>
      <c r="H46" s="15">
        <v>77.150000000000006</v>
      </c>
      <c r="I46" s="1">
        <v>68.55</v>
      </c>
      <c r="J46" s="12">
        <v>70.31</v>
      </c>
      <c r="K46" s="9">
        <v>62.35</v>
      </c>
      <c r="L46" s="9">
        <v>63.16</v>
      </c>
    </row>
    <row r="47" spans="1:12" ht="16.95" customHeight="1" x14ac:dyDescent="0.3">
      <c r="A47" s="83"/>
      <c r="B47" s="84"/>
      <c r="C47" s="12">
        <v>90.02</v>
      </c>
      <c r="D47" s="15">
        <v>89.57</v>
      </c>
      <c r="E47" s="15">
        <v>77.55</v>
      </c>
      <c r="F47" s="9">
        <v>68.7</v>
      </c>
      <c r="G47" s="15">
        <v>87.83</v>
      </c>
      <c r="H47" s="15">
        <v>76.5</v>
      </c>
      <c r="I47" s="1">
        <v>68.5</v>
      </c>
      <c r="J47" s="12">
        <v>70.22</v>
      </c>
      <c r="K47" s="9">
        <v>62.35</v>
      </c>
      <c r="L47" s="9">
        <v>63.42</v>
      </c>
    </row>
    <row r="48" spans="1:12" ht="16.95" customHeight="1" x14ac:dyDescent="0.3">
      <c r="A48" s="83"/>
      <c r="B48" s="84"/>
      <c r="C48" s="12">
        <v>90.02</v>
      </c>
      <c r="D48" s="15">
        <v>89.56</v>
      </c>
      <c r="E48" s="15">
        <v>77.83</v>
      </c>
      <c r="F48" s="9">
        <v>68.7</v>
      </c>
      <c r="G48" s="15">
        <v>87.77</v>
      </c>
      <c r="H48" s="15">
        <v>77.12</v>
      </c>
      <c r="I48" s="1">
        <v>68.5</v>
      </c>
      <c r="J48" s="12">
        <v>70.209999999999994</v>
      </c>
      <c r="K48" s="9">
        <v>62.35</v>
      </c>
      <c r="L48" s="9">
        <v>63.4</v>
      </c>
    </row>
    <row r="49" spans="1:12" ht="16.95" customHeight="1" x14ac:dyDescent="0.3">
      <c r="A49" s="83"/>
      <c r="B49" s="84"/>
      <c r="C49" s="12">
        <v>90.14</v>
      </c>
      <c r="D49" s="15">
        <v>89.47</v>
      </c>
      <c r="E49" s="15">
        <v>77.53</v>
      </c>
      <c r="F49" s="9">
        <v>68.69</v>
      </c>
      <c r="G49" s="15">
        <v>87.84</v>
      </c>
      <c r="H49" s="15">
        <v>76.36</v>
      </c>
      <c r="I49" s="1">
        <v>68.45</v>
      </c>
      <c r="J49" s="12">
        <v>70.14</v>
      </c>
      <c r="K49" s="9">
        <v>62.34</v>
      </c>
      <c r="L49" s="9">
        <v>63.52</v>
      </c>
    </row>
    <row r="50" spans="1:12" ht="16.95" customHeight="1" x14ac:dyDescent="0.3">
      <c r="A50" s="83"/>
      <c r="B50" s="84"/>
      <c r="C50" s="12">
        <v>89.83</v>
      </c>
      <c r="D50" s="15">
        <v>89.59</v>
      </c>
      <c r="E50" s="15">
        <v>77.77</v>
      </c>
      <c r="F50" s="9">
        <v>68.650000000000006</v>
      </c>
      <c r="G50" s="15">
        <v>87.99</v>
      </c>
      <c r="H50" s="15">
        <v>76.22</v>
      </c>
      <c r="I50" s="1">
        <v>68.47</v>
      </c>
      <c r="J50" s="12">
        <v>70.150000000000006</v>
      </c>
      <c r="K50" s="9">
        <v>62.36</v>
      </c>
      <c r="L50" s="9">
        <v>63.46</v>
      </c>
    </row>
    <row r="51" spans="1:12" ht="16.95" customHeight="1" x14ac:dyDescent="0.3">
      <c r="A51" s="83"/>
      <c r="B51" s="84"/>
      <c r="C51" s="12">
        <v>89.5</v>
      </c>
      <c r="D51" s="15">
        <v>89.75</v>
      </c>
      <c r="E51" s="15">
        <v>77.48</v>
      </c>
      <c r="F51" s="9">
        <v>68.63</v>
      </c>
      <c r="G51" s="15">
        <v>87.97</v>
      </c>
      <c r="H51" s="15">
        <v>76.14</v>
      </c>
      <c r="I51" s="1">
        <v>68.510000000000005</v>
      </c>
      <c r="J51" s="12">
        <v>70.3</v>
      </c>
      <c r="K51" s="9">
        <v>62.38</v>
      </c>
      <c r="L51" s="9">
        <v>63.5</v>
      </c>
    </row>
    <row r="52" spans="1:12" ht="16.95" customHeight="1" thickBot="1" x14ac:dyDescent="0.35">
      <c r="A52" s="83"/>
      <c r="B52" s="84"/>
      <c r="C52" s="13">
        <v>89.5</v>
      </c>
      <c r="D52" s="16">
        <v>89.73</v>
      </c>
      <c r="E52" s="16">
        <v>77.56</v>
      </c>
      <c r="F52" s="4">
        <v>68.540000000000006</v>
      </c>
      <c r="G52" s="16">
        <v>88.08</v>
      </c>
      <c r="H52" s="16">
        <v>76.13</v>
      </c>
      <c r="I52" s="7">
        <v>68.069999999999993</v>
      </c>
      <c r="J52" s="13">
        <v>70.5</v>
      </c>
      <c r="K52" s="4">
        <v>62.34</v>
      </c>
      <c r="L52" s="4">
        <v>63.41</v>
      </c>
    </row>
    <row r="53" spans="1:12" ht="16.95" customHeight="1" x14ac:dyDescent="0.3">
      <c r="A53" s="81">
        <f>Punkter!$C$7</f>
        <v>30</v>
      </c>
      <c r="B53" s="82"/>
      <c r="C53" s="12">
        <v>97.43</v>
      </c>
      <c r="D53" s="15">
        <v>103.46</v>
      </c>
      <c r="E53" s="15">
        <v>91.91</v>
      </c>
      <c r="F53" s="9">
        <v>78.48</v>
      </c>
      <c r="G53" s="15">
        <v>100.6</v>
      </c>
      <c r="H53" s="15">
        <v>89.75</v>
      </c>
      <c r="I53" s="1">
        <v>77.12</v>
      </c>
      <c r="J53" s="12">
        <v>80.569999999999993</v>
      </c>
      <c r="K53" s="9">
        <v>71.599999999999994</v>
      </c>
      <c r="L53" s="9">
        <v>70.12</v>
      </c>
    </row>
    <row r="54" spans="1:12" ht="16.95" customHeight="1" x14ac:dyDescent="0.3">
      <c r="A54" s="83"/>
      <c r="B54" s="84"/>
      <c r="C54" s="12">
        <v>97.38</v>
      </c>
      <c r="D54" s="15">
        <v>102.64</v>
      </c>
      <c r="E54" s="15">
        <v>91.81</v>
      </c>
      <c r="F54" s="9">
        <v>78.3</v>
      </c>
      <c r="G54" s="15">
        <v>100.65</v>
      </c>
      <c r="H54" s="15">
        <v>89.47</v>
      </c>
      <c r="I54" s="1">
        <v>77.47</v>
      </c>
      <c r="J54" s="12">
        <v>80.88</v>
      </c>
      <c r="K54" s="9">
        <v>71.739999999999995</v>
      </c>
      <c r="L54" s="9">
        <v>70.260000000000005</v>
      </c>
    </row>
    <row r="55" spans="1:12" ht="16.95" customHeight="1" x14ac:dyDescent="0.3">
      <c r="A55" s="83"/>
      <c r="B55" s="84"/>
      <c r="C55" s="12">
        <v>97.19</v>
      </c>
      <c r="D55" s="15">
        <v>102.33</v>
      </c>
      <c r="E55" s="15">
        <v>91.89</v>
      </c>
      <c r="F55" s="9">
        <v>78.33</v>
      </c>
      <c r="G55" s="15">
        <v>100.71</v>
      </c>
      <c r="H55" s="15">
        <v>89.51</v>
      </c>
      <c r="I55" s="1">
        <v>77.55</v>
      </c>
      <c r="J55" s="12">
        <v>81.08</v>
      </c>
      <c r="K55" s="9">
        <v>71.58</v>
      </c>
      <c r="L55" s="9">
        <v>70.14</v>
      </c>
    </row>
    <row r="56" spans="1:12" ht="16.95" customHeight="1" x14ac:dyDescent="0.3">
      <c r="A56" s="83"/>
      <c r="B56" s="84"/>
      <c r="C56" s="12">
        <v>97.47</v>
      </c>
      <c r="D56" s="15">
        <v>103.36</v>
      </c>
      <c r="E56" s="15">
        <v>91.98</v>
      </c>
      <c r="F56" s="9">
        <v>78.3</v>
      </c>
      <c r="G56" s="15">
        <v>101.19</v>
      </c>
      <c r="H56" s="15">
        <v>89.5</v>
      </c>
      <c r="I56" s="1">
        <v>77.59</v>
      </c>
      <c r="J56" s="12">
        <v>81.55</v>
      </c>
      <c r="K56" s="9">
        <v>71.489999999999995</v>
      </c>
      <c r="L56" s="9">
        <v>70.260000000000005</v>
      </c>
    </row>
    <row r="57" spans="1:12" ht="16.95" customHeight="1" x14ac:dyDescent="0.3">
      <c r="A57" s="83"/>
      <c r="B57" s="84"/>
      <c r="C57" s="12">
        <v>97.61</v>
      </c>
      <c r="D57" s="15">
        <v>102.85</v>
      </c>
      <c r="E57" s="15">
        <v>92.26</v>
      </c>
      <c r="F57" s="9">
        <v>78.290000000000006</v>
      </c>
      <c r="G57" s="15">
        <v>100.97</v>
      </c>
      <c r="H57" s="15">
        <v>89.48</v>
      </c>
      <c r="I57" s="1">
        <v>77.69</v>
      </c>
      <c r="J57" s="12">
        <v>81.59</v>
      </c>
      <c r="K57" s="9">
        <v>71.569999999999993</v>
      </c>
      <c r="L57" s="9">
        <v>69.849999999999994</v>
      </c>
    </row>
    <row r="58" spans="1:12" ht="16.95" customHeight="1" x14ac:dyDescent="0.3">
      <c r="A58" s="83"/>
      <c r="B58" s="84"/>
      <c r="C58" s="12">
        <v>97.74</v>
      </c>
      <c r="D58" s="15">
        <v>103.66</v>
      </c>
      <c r="E58" s="15">
        <v>91.65</v>
      </c>
      <c r="F58" s="9">
        <v>78.42</v>
      </c>
      <c r="G58" s="15">
        <v>101.52</v>
      </c>
      <c r="H58" s="15">
        <v>89.78</v>
      </c>
      <c r="I58" s="1">
        <v>77.760000000000005</v>
      </c>
      <c r="J58" s="12">
        <v>81.209999999999994</v>
      </c>
      <c r="K58" s="9">
        <v>71.58</v>
      </c>
      <c r="L58" s="9">
        <v>69.7</v>
      </c>
    </row>
    <row r="59" spans="1:12" ht="16.95" customHeight="1" x14ac:dyDescent="0.3">
      <c r="A59" s="83"/>
      <c r="B59" s="84"/>
      <c r="C59" s="12">
        <v>97.49</v>
      </c>
      <c r="D59" s="15">
        <v>103.11</v>
      </c>
      <c r="E59" s="15">
        <v>91.41</v>
      </c>
      <c r="F59" s="9">
        <v>78.430000000000007</v>
      </c>
      <c r="G59" s="15">
        <v>100.61</v>
      </c>
      <c r="H59" s="15">
        <v>89.61</v>
      </c>
      <c r="I59" s="1">
        <v>77.8</v>
      </c>
      <c r="J59" s="12">
        <v>81.16</v>
      </c>
      <c r="K59" s="9">
        <v>71.540000000000006</v>
      </c>
      <c r="L59" s="9">
        <v>70.040000000000006</v>
      </c>
    </row>
    <row r="60" spans="1:12" ht="16.95" customHeight="1" x14ac:dyDescent="0.3">
      <c r="A60" s="83"/>
      <c r="B60" s="84"/>
      <c r="C60" s="12">
        <v>97.46</v>
      </c>
      <c r="D60" s="15">
        <v>102.19</v>
      </c>
      <c r="E60" s="15">
        <v>91.2</v>
      </c>
      <c r="F60" s="9">
        <v>78.25</v>
      </c>
      <c r="G60" s="15">
        <v>100.91</v>
      </c>
      <c r="H60" s="15">
        <v>90.42</v>
      </c>
      <c r="I60" s="1">
        <v>77.78</v>
      </c>
      <c r="J60" s="12">
        <v>81.17</v>
      </c>
      <c r="K60" s="9">
        <v>71.53</v>
      </c>
      <c r="L60" s="9">
        <v>69.89</v>
      </c>
    </row>
    <row r="61" spans="1:12" ht="16.95" customHeight="1" x14ac:dyDescent="0.3">
      <c r="A61" s="83"/>
      <c r="B61" s="84"/>
      <c r="C61" s="12">
        <v>98.22</v>
      </c>
      <c r="D61" s="15">
        <v>103.2</v>
      </c>
      <c r="E61" s="15">
        <v>91</v>
      </c>
      <c r="F61" s="9">
        <v>78.42</v>
      </c>
      <c r="G61" s="15">
        <v>101.18</v>
      </c>
      <c r="H61" s="15">
        <v>90.62</v>
      </c>
      <c r="I61" s="1">
        <v>77.91</v>
      </c>
      <c r="J61" s="12">
        <v>81.459999999999994</v>
      </c>
      <c r="K61" s="9">
        <v>71.55</v>
      </c>
      <c r="L61" s="9">
        <v>70.319999999999993</v>
      </c>
    </row>
    <row r="62" spans="1:12" ht="16.95" customHeight="1" thickBot="1" x14ac:dyDescent="0.35">
      <c r="A62" s="85"/>
      <c r="B62" s="86"/>
      <c r="C62" s="13">
        <v>97.59</v>
      </c>
      <c r="D62" s="16">
        <v>104.08</v>
      </c>
      <c r="E62" s="16">
        <v>91.01</v>
      </c>
      <c r="F62" s="4">
        <v>78.47</v>
      </c>
      <c r="G62" s="16">
        <v>100.5</v>
      </c>
      <c r="H62" s="16">
        <v>90.07</v>
      </c>
      <c r="I62" s="7">
        <v>77.819999999999993</v>
      </c>
      <c r="J62" s="13">
        <v>81.13</v>
      </c>
      <c r="K62" s="4">
        <v>71.510000000000005</v>
      </c>
      <c r="L62" s="4">
        <v>70.31</v>
      </c>
    </row>
  </sheetData>
  <mergeCells count="27">
    <mergeCell ref="A13:B22"/>
    <mergeCell ref="A23:B32"/>
    <mergeCell ref="A33:B42"/>
    <mergeCell ref="A43:B52"/>
    <mergeCell ref="A53:B62"/>
    <mergeCell ref="N10:O10"/>
    <mergeCell ref="P10:R10"/>
    <mergeCell ref="N11:O11"/>
    <mergeCell ref="P11:R11"/>
    <mergeCell ref="N12:O12"/>
    <mergeCell ref="P12:R12"/>
    <mergeCell ref="N7:O7"/>
    <mergeCell ref="P7:R7"/>
    <mergeCell ref="N8:O8"/>
    <mergeCell ref="P8:R8"/>
    <mergeCell ref="N9:O9"/>
    <mergeCell ref="P9:R9"/>
    <mergeCell ref="A1:A2"/>
    <mergeCell ref="C1:F1"/>
    <mergeCell ref="G1:I1"/>
    <mergeCell ref="J1:K1"/>
    <mergeCell ref="A3:B12"/>
    <mergeCell ref="N4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1">
        <f>Punkter!$C$2</f>
        <v>1</v>
      </c>
      <c r="B3" s="82"/>
      <c r="C3" s="2">
        <v>64.02</v>
      </c>
      <c r="D3" s="15">
        <v>45.4</v>
      </c>
      <c r="E3" s="14">
        <v>39.950000000000003</v>
      </c>
      <c r="F3" s="74">
        <v>39.43</v>
      </c>
      <c r="G3" s="14">
        <v>40.01</v>
      </c>
      <c r="H3" s="56">
        <v>34.409999999999997</v>
      </c>
      <c r="I3" s="76">
        <v>39.85</v>
      </c>
      <c r="J3" s="11">
        <v>28.64</v>
      </c>
      <c r="K3" s="74">
        <v>39.630000000000003</v>
      </c>
      <c r="L3" s="74">
        <v>32.299999999999997</v>
      </c>
    </row>
    <row r="4" spans="1:18" ht="17.399999999999999" customHeight="1" x14ac:dyDescent="0.3">
      <c r="A4" s="83"/>
      <c r="B4" s="84"/>
      <c r="C4" s="2">
        <v>63.67</v>
      </c>
      <c r="D4" s="15">
        <v>45.39</v>
      </c>
      <c r="E4" s="15">
        <v>39.76</v>
      </c>
      <c r="F4" s="9">
        <v>39.520000000000003</v>
      </c>
      <c r="G4" s="15">
        <v>41.63</v>
      </c>
      <c r="H4" s="55">
        <v>34.479999999999997</v>
      </c>
      <c r="I4" s="1">
        <v>39.83</v>
      </c>
      <c r="J4" s="12">
        <v>28.7</v>
      </c>
      <c r="K4" s="9">
        <v>39.5</v>
      </c>
      <c r="L4" s="9">
        <v>32.07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63.97</v>
      </c>
      <c r="D5" s="15">
        <v>45</v>
      </c>
      <c r="E5" s="15">
        <v>39.72</v>
      </c>
      <c r="F5" s="10">
        <v>39.51</v>
      </c>
      <c r="G5" s="15">
        <v>40.380000000000003</v>
      </c>
      <c r="H5" s="55">
        <v>34.369999999999997</v>
      </c>
      <c r="I5" s="1">
        <v>39.770000000000003</v>
      </c>
      <c r="J5" s="12">
        <v>28.77</v>
      </c>
      <c r="K5" s="9">
        <v>39.33</v>
      </c>
      <c r="L5" s="9">
        <v>32.119999999999997</v>
      </c>
      <c r="N5" s="78" t="s">
        <v>7</v>
      </c>
      <c r="O5" s="78"/>
      <c r="P5" s="78" t="s">
        <v>58</v>
      </c>
      <c r="Q5" s="78"/>
      <c r="R5" s="78"/>
    </row>
    <row r="6" spans="1:18" ht="17.399999999999999" customHeight="1" x14ac:dyDescent="0.3">
      <c r="A6" s="83"/>
      <c r="B6" s="84"/>
      <c r="C6" s="2">
        <v>63.25</v>
      </c>
      <c r="D6" s="15">
        <v>45.15</v>
      </c>
      <c r="E6" s="15">
        <v>39.58</v>
      </c>
      <c r="F6" s="10">
        <v>39.54</v>
      </c>
      <c r="G6" s="15">
        <v>40.98</v>
      </c>
      <c r="H6" s="57">
        <v>34.47</v>
      </c>
      <c r="I6" s="1">
        <v>39.81</v>
      </c>
      <c r="J6" s="12">
        <v>28.77</v>
      </c>
      <c r="K6" s="9">
        <v>39.47</v>
      </c>
      <c r="L6" s="9">
        <v>32.1</v>
      </c>
      <c r="N6" s="78" t="s">
        <v>8</v>
      </c>
      <c r="O6" s="78"/>
      <c r="P6" s="78" t="s">
        <v>58</v>
      </c>
      <c r="Q6" s="78"/>
      <c r="R6" s="78"/>
    </row>
    <row r="7" spans="1:18" ht="17.399999999999999" customHeight="1" x14ac:dyDescent="0.3">
      <c r="A7" s="83"/>
      <c r="B7" s="84"/>
      <c r="C7" s="2">
        <v>63.54</v>
      </c>
      <c r="D7" s="15">
        <v>45.2</v>
      </c>
      <c r="E7" s="15">
        <v>39.590000000000003</v>
      </c>
      <c r="F7" s="9">
        <v>39.47</v>
      </c>
      <c r="G7" s="15">
        <v>40.840000000000003</v>
      </c>
      <c r="H7" s="55">
        <v>34.43</v>
      </c>
      <c r="I7" s="1">
        <v>39.86</v>
      </c>
      <c r="J7" s="12">
        <v>28.75</v>
      </c>
      <c r="K7" s="9">
        <v>39.19</v>
      </c>
      <c r="L7" s="9">
        <v>32.159999999999997</v>
      </c>
      <c r="N7" s="78" t="s">
        <v>9</v>
      </c>
      <c r="O7" s="78"/>
      <c r="P7" s="78" t="s">
        <v>59</v>
      </c>
      <c r="Q7" s="78"/>
      <c r="R7" s="78"/>
    </row>
    <row r="8" spans="1:18" ht="17.399999999999999" customHeight="1" x14ac:dyDescent="0.3">
      <c r="A8" s="83"/>
      <c r="B8" s="84"/>
      <c r="C8" s="2">
        <v>62.64</v>
      </c>
      <c r="D8" s="15">
        <v>45.12</v>
      </c>
      <c r="E8" s="15">
        <v>39.590000000000003</v>
      </c>
      <c r="F8" s="9">
        <v>39.56</v>
      </c>
      <c r="G8" s="15">
        <v>40.68</v>
      </c>
      <c r="H8" s="55">
        <v>34.5</v>
      </c>
      <c r="I8" s="1">
        <v>39.93</v>
      </c>
      <c r="J8" s="12">
        <v>28.71</v>
      </c>
      <c r="K8" s="9">
        <v>39.28</v>
      </c>
      <c r="L8" s="9">
        <v>32.119999999999997</v>
      </c>
      <c r="N8" s="78" t="s">
        <v>10</v>
      </c>
      <c r="O8" s="78"/>
      <c r="P8" s="78">
        <v>858</v>
      </c>
      <c r="Q8" s="78"/>
      <c r="R8" s="78"/>
    </row>
    <row r="9" spans="1:18" ht="17.399999999999999" customHeight="1" x14ac:dyDescent="0.3">
      <c r="A9" s="83"/>
      <c r="B9" s="84"/>
      <c r="C9" s="2">
        <v>62.7</v>
      </c>
      <c r="D9" s="15">
        <v>45.19</v>
      </c>
      <c r="E9" s="15">
        <v>39.57</v>
      </c>
      <c r="F9" s="9">
        <v>39.51</v>
      </c>
      <c r="G9" s="15">
        <v>40.549999999999997</v>
      </c>
      <c r="H9" s="55">
        <v>34.47</v>
      </c>
      <c r="I9" s="1">
        <v>39.799999999999997</v>
      </c>
      <c r="J9" s="12">
        <v>28.68</v>
      </c>
      <c r="K9" s="9">
        <v>39.11</v>
      </c>
      <c r="L9" s="9">
        <v>32.11</v>
      </c>
      <c r="N9" s="78" t="s">
        <v>11</v>
      </c>
      <c r="O9" s="78"/>
      <c r="P9" s="79">
        <v>42673</v>
      </c>
      <c r="Q9" s="78"/>
      <c r="R9" s="78"/>
    </row>
    <row r="10" spans="1:18" ht="17.399999999999999" customHeight="1" x14ac:dyDescent="0.3">
      <c r="A10" s="83"/>
      <c r="B10" s="84"/>
      <c r="C10" s="2">
        <v>62.33</v>
      </c>
      <c r="D10" s="15">
        <v>45.26</v>
      </c>
      <c r="E10" s="15">
        <v>39.67</v>
      </c>
      <c r="F10" s="9">
        <v>39.5</v>
      </c>
      <c r="G10" s="15">
        <v>40.47</v>
      </c>
      <c r="H10" s="55">
        <v>34.33</v>
      </c>
      <c r="I10" s="1">
        <v>39.869999999999997</v>
      </c>
      <c r="J10" s="12">
        <v>28.75</v>
      </c>
      <c r="K10" s="9">
        <v>39.119999999999997</v>
      </c>
      <c r="L10" s="9">
        <v>32.14</v>
      </c>
      <c r="N10" s="78" t="s">
        <v>12</v>
      </c>
      <c r="O10" s="78"/>
      <c r="P10" s="80"/>
      <c r="Q10" s="78"/>
      <c r="R10" s="78"/>
    </row>
    <row r="11" spans="1:18" ht="17.399999999999999" customHeight="1" x14ac:dyDescent="0.3">
      <c r="A11" s="83"/>
      <c r="B11" s="84"/>
      <c r="C11" s="2">
        <v>62.42</v>
      </c>
      <c r="D11" s="15">
        <v>45.22</v>
      </c>
      <c r="E11" s="15">
        <v>39.5</v>
      </c>
      <c r="F11" s="9">
        <v>39.53</v>
      </c>
      <c r="G11" s="15">
        <v>40.56</v>
      </c>
      <c r="H11" s="55">
        <v>34.380000000000003</v>
      </c>
      <c r="I11" s="1">
        <v>39.89</v>
      </c>
      <c r="J11" s="12">
        <v>28.62</v>
      </c>
      <c r="K11" s="9">
        <v>39.450000000000003</v>
      </c>
      <c r="L11" s="9">
        <v>32.090000000000003</v>
      </c>
      <c r="N11" s="78" t="s">
        <v>13</v>
      </c>
      <c r="O11" s="78"/>
      <c r="P11" s="78"/>
      <c r="Q11" s="78"/>
      <c r="R11" s="78"/>
    </row>
    <row r="12" spans="1:18" ht="17.399999999999999" customHeight="1" thickBot="1" x14ac:dyDescent="0.35">
      <c r="A12" s="83"/>
      <c r="B12" s="84"/>
      <c r="C12" s="75">
        <v>62.69</v>
      </c>
      <c r="D12" s="16">
        <v>45.28</v>
      </c>
      <c r="E12" s="16">
        <v>39.479999999999997</v>
      </c>
      <c r="F12" s="4">
        <v>39.450000000000003</v>
      </c>
      <c r="G12" s="16">
        <v>40.39</v>
      </c>
      <c r="H12" s="54">
        <v>34.43</v>
      </c>
      <c r="I12" s="7">
        <v>39.83</v>
      </c>
      <c r="J12" s="13">
        <v>28.68</v>
      </c>
      <c r="K12" s="4">
        <v>39.590000000000003</v>
      </c>
      <c r="L12" s="4">
        <v>32.07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58.93</v>
      </c>
      <c r="D13" s="15">
        <v>52.73</v>
      </c>
      <c r="E13" s="15">
        <v>51</v>
      </c>
      <c r="F13" s="9">
        <v>41.94</v>
      </c>
      <c r="G13" s="15">
        <v>44.45</v>
      </c>
      <c r="H13" s="55">
        <v>44.09</v>
      </c>
      <c r="I13" s="1">
        <v>40.450000000000003</v>
      </c>
      <c r="J13" s="12">
        <v>38.479999999999997</v>
      </c>
      <c r="K13" s="9">
        <v>54.57</v>
      </c>
      <c r="L13" s="9">
        <v>37.86</v>
      </c>
    </row>
    <row r="14" spans="1:18" ht="16.95" customHeight="1" x14ac:dyDescent="0.3">
      <c r="A14" s="83"/>
      <c r="B14" s="84"/>
      <c r="C14" s="2">
        <v>59.04</v>
      </c>
      <c r="D14" s="15">
        <v>52.82</v>
      </c>
      <c r="E14" s="15">
        <v>51.1</v>
      </c>
      <c r="F14" s="9">
        <v>42.9</v>
      </c>
      <c r="G14" s="15">
        <v>44.79</v>
      </c>
      <c r="H14" s="55">
        <v>44.2</v>
      </c>
      <c r="I14" s="1">
        <v>40.479999999999997</v>
      </c>
      <c r="J14" s="12">
        <v>38.9</v>
      </c>
      <c r="K14" s="9">
        <v>53.93</v>
      </c>
      <c r="L14" s="9">
        <v>37.5</v>
      </c>
    </row>
    <row r="15" spans="1:18" ht="16.95" customHeight="1" x14ac:dyDescent="0.3">
      <c r="A15" s="83"/>
      <c r="B15" s="84"/>
      <c r="C15" s="2">
        <v>58.45</v>
      </c>
      <c r="D15" s="15">
        <v>52.89</v>
      </c>
      <c r="E15" s="15">
        <v>50.69</v>
      </c>
      <c r="F15" s="9">
        <v>42.16</v>
      </c>
      <c r="G15" s="15">
        <v>44.89</v>
      </c>
      <c r="H15" s="55">
        <v>44.69</v>
      </c>
      <c r="I15" s="1">
        <v>40.25</v>
      </c>
      <c r="J15" s="12">
        <v>38.92</v>
      </c>
      <c r="K15" s="9">
        <v>53.24</v>
      </c>
      <c r="L15" s="9">
        <v>37.53</v>
      </c>
    </row>
    <row r="16" spans="1:18" ht="16.95" customHeight="1" x14ac:dyDescent="0.3">
      <c r="A16" s="83"/>
      <c r="B16" s="84"/>
      <c r="C16" s="2">
        <v>58.56</v>
      </c>
      <c r="D16" s="15">
        <v>53.15</v>
      </c>
      <c r="E16" s="15">
        <v>50.71</v>
      </c>
      <c r="F16" s="9">
        <v>42.25</v>
      </c>
      <c r="G16" s="15">
        <v>44.75</v>
      </c>
      <c r="H16" s="55">
        <v>44.39</v>
      </c>
      <c r="I16" s="1">
        <v>40.32</v>
      </c>
      <c r="J16" s="12">
        <v>37.96</v>
      </c>
      <c r="K16" s="9">
        <v>54.01</v>
      </c>
      <c r="L16" s="9">
        <v>37.35</v>
      </c>
    </row>
    <row r="17" spans="1:12" ht="16.95" customHeight="1" x14ac:dyDescent="0.3">
      <c r="A17" s="83"/>
      <c r="B17" s="84"/>
      <c r="C17" s="2">
        <v>58.12</v>
      </c>
      <c r="D17" s="15">
        <v>52.82</v>
      </c>
      <c r="E17" s="15">
        <v>51.26</v>
      </c>
      <c r="F17" s="9">
        <v>42.35</v>
      </c>
      <c r="G17" s="15">
        <v>45.04</v>
      </c>
      <c r="H17" s="55">
        <v>44.22</v>
      </c>
      <c r="I17" s="1">
        <v>40.44</v>
      </c>
      <c r="J17" s="12">
        <v>38.130000000000003</v>
      </c>
      <c r="K17" s="9">
        <v>54.11</v>
      </c>
      <c r="L17" s="9">
        <v>37.380000000000003</v>
      </c>
    </row>
    <row r="18" spans="1:12" ht="16.95" customHeight="1" x14ac:dyDescent="0.3">
      <c r="A18" s="83"/>
      <c r="B18" s="84"/>
      <c r="C18" s="2">
        <v>58.19</v>
      </c>
      <c r="D18" s="15">
        <v>53.01</v>
      </c>
      <c r="E18" s="15">
        <v>51.3</v>
      </c>
      <c r="F18" s="9">
        <v>42.56</v>
      </c>
      <c r="G18" s="15">
        <v>45.2</v>
      </c>
      <c r="H18" s="55">
        <v>44.2</v>
      </c>
      <c r="I18" s="1">
        <v>40.4</v>
      </c>
      <c r="J18" s="12">
        <v>38.33</v>
      </c>
      <c r="K18" s="9">
        <v>53.54</v>
      </c>
      <c r="L18" s="9">
        <v>37.32</v>
      </c>
    </row>
    <row r="19" spans="1:12" ht="16.95" customHeight="1" x14ac:dyDescent="0.3">
      <c r="A19" s="83"/>
      <c r="B19" s="84"/>
      <c r="C19" s="2">
        <v>58.16</v>
      </c>
      <c r="D19" s="15">
        <v>52.89</v>
      </c>
      <c r="E19" s="15">
        <v>51.33</v>
      </c>
      <c r="F19" s="9">
        <v>42.14</v>
      </c>
      <c r="G19" s="15">
        <v>45.56</v>
      </c>
      <c r="H19" s="55">
        <v>44.18</v>
      </c>
      <c r="I19" s="1">
        <v>40.51</v>
      </c>
      <c r="J19" s="12">
        <v>38.46</v>
      </c>
      <c r="K19" s="9">
        <v>53.77</v>
      </c>
      <c r="L19" s="9">
        <v>37.32</v>
      </c>
    </row>
    <row r="20" spans="1:12" ht="16.95" customHeight="1" x14ac:dyDescent="0.3">
      <c r="A20" s="83"/>
      <c r="B20" s="84"/>
      <c r="C20" s="2">
        <v>58.08</v>
      </c>
      <c r="D20" s="15">
        <v>52.92</v>
      </c>
      <c r="E20" s="15">
        <v>51.51</v>
      </c>
      <c r="F20" s="9">
        <v>42.92</v>
      </c>
      <c r="G20" s="15">
        <v>45.46</v>
      </c>
      <c r="H20" s="55">
        <v>44.29</v>
      </c>
      <c r="I20" s="1">
        <v>40.44</v>
      </c>
      <c r="J20" s="12">
        <v>38.869999999999997</v>
      </c>
      <c r="K20" s="9">
        <v>53.99</v>
      </c>
      <c r="L20" s="9">
        <v>37.4</v>
      </c>
    </row>
    <row r="21" spans="1:12" ht="16.95" customHeight="1" x14ac:dyDescent="0.3">
      <c r="A21" s="83"/>
      <c r="B21" s="84"/>
      <c r="C21" s="2">
        <v>58.07</v>
      </c>
      <c r="D21" s="15">
        <v>53.17</v>
      </c>
      <c r="E21" s="15">
        <v>51.57</v>
      </c>
      <c r="F21" s="9">
        <v>42.91</v>
      </c>
      <c r="G21" s="15">
        <v>45.5</v>
      </c>
      <c r="H21" s="55">
        <v>44.07</v>
      </c>
      <c r="I21" s="1">
        <v>40.479999999999997</v>
      </c>
      <c r="J21" s="12">
        <v>37.79</v>
      </c>
      <c r="K21" s="9">
        <v>53.62</v>
      </c>
      <c r="L21" s="9">
        <v>37.4</v>
      </c>
    </row>
    <row r="22" spans="1:12" ht="16.95" customHeight="1" thickBot="1" x14ac:dyDescent="0.35">
      <c r="A22" s="83"/>
      <c r="B22" s="84"/>
      <c r="C22" s="75">
        <v>57.71</v>
      </c>
      <c r="D22" s="16">
        <v>53.22</v>
      </c>
      <c r="E22" s="15">
        <v>51.61</v>
      </c>
      <c r="F22" s="9">
        <v>42.88</v>
      </c>
      <c r="G22" s="15">
        <v>45.66</v>
      </c>
      <c r="H22" s="55">
        <v>44.14</v>
      </c>
      <c r="I22" s="1">
        <v>40.42</v>
      </c>
      <c r="J22" s="12">
        <v>38.07</v>
      </c>
      <c r="K22" s="9">
        <v>53.84</v>
      </c>
      <c r="L22" s="9">
        <v>37.299999999999997</v>
      </c>
    </row>
    <row r="23" spans="1:12" ht="16.95" customHeight="1" x14ac:dyDescent="0.3">
      <c r="A23" s="81">
        <v>4</v>
      </c>
      <c r="B23" s="82"/>
      <c r="C23" s="2">
        <v>69.38</v>
      </c>
      <c r="D23" s="15">
        <v>63.87</v>
      </c>
      <c r="E23" s="14">
        <v>60.69</v>
      </c>
      <c r="F23" s="74">
        <v>49.59</v>
      </c>
      <c r="G23" s="14">
        <v>57.07</v>
      </c>
      <c r="H23" s="56">
        <v>56.92</v>
      </c>
      <c r="I23" s="76">
        <v>43.34</v>
      </c>
      <c r="J23" s="11">
        <v>50.83</v>
      </c>
      <c r="K23" s="74">
        <v>43.66</v>
      </c>
      <c r="L23" s="74">
        <v>43.75</v>
      </c>
    </row>
    <row r="24" spans="1:12" ht="16.95" customHeight="1" x14ac:dyDescent="0.3">
      <c r="A24" s="83"/>
      <c r="B24" s="84"/>
      <c r="C24" s="2">
        <v>71.27</v>
      </c>
      <c r="D24" s="15">
        <v>65.19</v>
      </c>
      <c r="E24" s="15">
        <v>60.9</v>
      </c>
      <c r="F24" s="9">
        <v>49.17</v>
      </c>
      <c r="G24" s="15">
        <v>56.35</v>
      </c>
      <c r="H24" s="55">
        <v>57.51</v>
      </c>
      <c r="I24" s="1">
        <v>43.44</v>
      </c>
      <c r="J24" s="12">
        <v>50.5</v>
      </c>
      <c r="K24" s="9">
        <v>42.67</v>
      </c>
      <c r="L24" s="9">
        <v>43.41</v>
      </c>
    </row>
    <row r="25" spans="1:12" ht="16.95" customHeight="1" x14ac:dyDescent="0.3">
      <c r="A25" s="83"/>
      <c r="B25" s="84"/>
      <c r="C25" s="2">
        <v>70.52</v>
      </c>
      <c r="D25" s="15">
        <v>65.040000000000006</v>
      </c>
      <c r="E25" s="15">
        <v>60.41</v>
      </c>
      <c r="F25" s="9">
        <v>49.07</v>
      </c>
      <c r="G25" s="15">
        <v>58.24</v>
      </c>
      <c r="H25" s="55">
        <v>57.45</v>
      </c>
      <c r="I25" s="1">
        <v>43.34</v>
      </c>
      <c r="J25" s="12">
        <v>51.01</v>
      </c>
      <c r="K25" s="9">
        <v>43.6</v>
      </c>
      <c r="L25" s="9">
        <v>43.15</v>
      </c>
    </row>
    <row r="26" spans="1:12" ht="16.95" customHeight="1" x14ac:dyDescent="0.3">
      <c r="A26" s="83"/>
      <c r="B26" s="84"/>
      <c r="C26" s="2">
        <v>70.650000000000006</v>
      </c>
      <c r="D26" s="15">
        <v>64.959999999999994</v>
      </c>
      <c r="E26" s="15">
        <v>60.29</v>
      </c>
      <c r="F26" s="9">
        <v>48.91</v>
      </c>
      <c r="G26" s="15">
        <v>58.83</v>
      </c>
      <c r="H26" s="55">
        <v>57.18</v>
      </c>
      <c r="I26" s="1">
        <v>43.22</v>
      </c>
      <c r="J26" s="12">
        <v>50.14</v>
      </c>
      <c r="K26" s="9">
        <v>43.12</v>
      </c>
      <c r="L26" s="9">
        <v>43.23</v>
      </c>
    </row>
    <row r="27" spans="1:12" ht="16.95" customHeight="1" x14ac:dyDescent="0.3">
      <c r="A27" s="83"/>
      <c r="B27" s="84"/>
      <c r="C27" s="2">
        <v>70.28</v>
      </c>
      <c r="D27" s="15">
        <v>65.08</v>
      </c>
      <c r="E27" s="15">
        <v>60.08</v>
      </c>
      <c r="F27" s="9">
        <v>48.85</v>
      </c>
      <c r="G27" s="15">
        <v>58.7</v>
      </c>
      <c r="H27" s="55">
        <v>57.04</v>
      </c>
      <c r="I27" s="1">
        <v>43.27</v>
      </c>
      <c r="J27" s="12">
        <v>50.38</v>
      </c>
      <c r="K27" s="9">
        <v>43.18</v>
      </c>
      <c r="L27" s="9">
        <v>43.05</v>
      </c>
    </row>
    <row r="28" spans="1:12" ht="16.95" customHeight="1" x14ac:dyDescent="0.3">
      <c r="A28" s="83"/>
      <c r="B28" s="84"/>
      <c r="C28" s="2">
        <v>70.39</v>
      </c>
      <c r="D28" s="15">
        <v>64.78</v>
      </c>
      <c r="E28" s="15">
        <v>60.49</v>
      </c>
      <c r="F28" s="9">
        <v>48.9</v>
      </c>
      <c r="G28" s="15">
        <v>58.12</v>
      </c>
      <c r="H28" s="55">
        <v>57.41</v>
      </c>
      <c r="I28" s="1">
        <v>43.28</v>
      </c>
      <c r="J28" s="12">
        <v>50.22</v>
      </c>
      <c r="K28" s="9">
        <v>43.48</v>
      </c>
      <c r="L28" s="9">
        <v>42.99</v>
      </c>
    </row>
    <row r="29" spans="1:12" ht="16.95" customHeight="1" x14ac:dyDescent="0.3">
      <c r="A29" s="83"/>
      <c r="B29" s="84"/>
      <c r="C29" s="2">
        <v>70.12</v>
      </c>
      <c r="D29" s="15">
        <v>65.319999999999993</v>
      </c>
      <c r="E29" s="15">
        <v>60.5</v>
      </c>
      <c r="F29" s="9">
        <v>48.89</v>
      </c>
      <c r="G29" s="15">
        <v>58.12</v>
      </c>
      <c r="H29" s="55">
        <v>57.09</v>
      </c>
      <c r="I29" s="1">
        <v>43.3</v>
      </c>
      <c r="J29" s="12">
        <v>50.16</v>
      </c>
      <c r="K29" s="9" t="s">
        <v>60</v>
      </c>
      <c r="L29" s="9">
        <v>43.17</v>
      </c>
    </row>
    <row r="30" spans="1:12" ht="16.95" customHeight="1" x14ac:dyDescent="0.3">
      <c r="A30" s="83"/>
      <c r="B30" s="84"/>
      <c r="C30" s="2">
        <v>70.23</v>
      </c>
      <c r="D30" s="15">
        <v>64.97</v>
      </c>
      <c r="E30" s="15">
        <v>60.39</v>
      </c>
      <c r="F30" s="9">
        <v>48.96</v>
      </c>
      <c r="G30" s="15">
        <v>57.65</v>
      </c>
      <c r="H30" s="55">
        <v>57.92</v>
      </c>
      <c r="I30" s="1">
        <v>43.36</v>
      </c>
      <c r="J30" s="12">
        <v>50.13</v>
      </c>
      <c r="K30" s="9">
        <v>43.44</v>
      </c>
      <c r="L30" s="9">
        <v>43.54</v>
      </c>
    </row>
    <row r="31" spans="1:12" ht="16.95" customHeight="1" x14ac:dyDescent="0.3">
      <c r="A31" s="83"/>
      <c r="B31" s="84"/>
      <c r="C31" s="2">
        <v>69.87</v>
      </c>
      <c r="D31" s="15">
        <v>64.38</v>
      </c>
      <c r="E31" s="15">
        <v>60.4</v>
      </c>
      <c r="F31" s="9">
        <v>48.84</v>
      </c>
      <c r="G31" s="15">
        <v>56.11</v>
      </c>
      <c r="H31" s="55">
        <v>57.49</v>
      </c>
      <c r="I31" s="1">
        <v>43.34</v>
      </c>
      <c r="J31" s="12">
        <v>50.56</v>
      </c>
      <c r="K31" s="9">
        <v>42.81</v>
      </c>
      <c r="L31" s="9">
        <v>43.7</v>
      </c>
    </row>
    <row r="32" spans="1:12" ht="16.95" customHeight="1" thickBot="1" x14ac:dyDescent="0.35">
      <c r="A32" s="83"/>
      <c r="B32" s="84"/>
      <c r="C32" s="75">
        <v>69.88</v>
      </c>
      <c r="D32" s="16">
        <v>64.13</v>
      </c>
      <c r="E32" s="16">
        <v>61.18</v>
      </c>
      <c r="F32" s="4">
        <v>48.8</v>
      </c>
      <c r="G32" s="16">
        <v>55.94</v>
      </c>
      <c r="H32" s="54">
        <v>57.82</v>
      </c>
      <c r="I32" s="7">
        <v>43.31</v>
      </c>
      <c r="J32" s="13">
        <v>50.73</v>
      </c>
      <c r="K32" s="4">
        <v>43</v>
      </c>
      <c r="L32" s="4">
        <v>43.56</v>
      </c>
    </row>
    <row r="33" spans="1:12" ht="16.95" customHeight="1" x14ac:dyDescent="0.3">
      <c r="A33" s="81">
        <v>8</v>
      </c>
      <c r="B33" s="82"/>
      <c r="C33" s="2">
        <v>84.93</v>
      </c>
      <c r="D33" s="15">
        <v>75.400000000000006</v>
      </c>
      <c r="E33" s="15">
        <v>68.989999999999995</v>
      </c>
      <c r="F33" s="9">
        <v>55.84</v>
      </c>
      <c r="G33" s="15">
        <v>74.78</v>
      </c>
      <c r="H33" s="55">
        <v>66.42</v>
      </c>
      <c r="I33" s="1">
        <v>51.02</v>
      </c>
      <c r="J33" s="12">
        <v>63.35</v>
      </c>
      <c r="K33" s="9">
        <v>48.15</v>
      </c>
      <c r="L33" s="9">
        <v>46.17</v>
      </c>
    </row>
    <row r="34" spans="1:12" ht="16.95" customHeight="1" x14ac:dyDescent="0.3">
      <c r="A34" s="83"/>
      <c r="B34" s="84"/>
      <c r="C34" s="2">
        <v>86.3</v>
      </c>
      <c r="D34" s="15">
        <v>75.53</v>
      </c>
      <c r="E34" s="15">
        <v>69.5</v>
      </c>
      <c r="F34" s="9">
        <v>55.74</v>
      </c>
      <c r="G34" s="15">
        <v>74.88</v>
      </c>
      <c r="H34" s="55">
        <v>66.45</v>
      </c>
      <c r="I34" s="1">
        <v>50.94</v>
      </c>
      <c r="J34" s="12">
        <v>63.34</v>
      </c>
      <c r="K34" s="9">
        <v>48.18</v>
      </c>
      <c r="L34" s="9">
        <v>46.76</v>
      </c>
    </row>
    <row r="35" spans="1:12" ht="16.95" customHeight="1" x14ac:dyDescent="0.3">
      <c r="A35" s="83"/>
      <c r="B35" s="84"/>
      <c r="C35" s="2">
        <v>86.35</v>
      </c>
      <c r="D35" s="15">
        <v>75.88</v>
      </c>
      <c r="E35" s="15">
        <v>69.47</v>
      </c>
      <c r="F35" s="9">
        <v>55.71</v>
      </c>
      <c r="G35" s="15">
        <v>74.349999999999994</v>
      </c>
      <c r="H35" s="55">
        <v>66.819999999999993</v>
      </c>
      <c r="I35" s="1">
        <v>50.8</v>
      </c>
      <c r="J35" s="12">
        <v>62.98</v>
      </c>
      <c r="K35" s="9">
        <v>47.97</v>
      </c>
      <c r="L35" s="9">
        <v>46.03</v>
      </c>
    </row>
    <row r="36" spans="1:12" ht="16.95" customHeight="1" x14ac:dyDescent="0.3">
      <c r="A36" s="83"/>
      <c r="B36" s="84"/>
      <c r="C36" s="2">
        <v>86.02</v>
      </c>
      <c r="D36" s="15">
        <v>75.55</v>
      </c>
      <c r="E36" s="15">
        <v>69.73</v>
      </c>
      <c r="F36" s="9">
        <v>55.68</v>
      </c>
      <c r="G36" s="15">
        <v>74.260000000000005</v>
      </c>
      <c r="H36" s="55">
        <v>66.78</v>
      </c>
      <c r="I36" s="1">
        <v>50.8</v>
      </c>
      <c r="J36" s="12">
        <v>62.56</v>
      </c>
      <c r="K36" s="9">
        <v>48.12</v>
      </c>
      <c r="L36" s="9">
        <v>46.14</v>
      </c>
    </row>
    <row r="37" spans="1:12" ht="16.95" customHeight="1" x14ac:dyDescent="0.3">
      <c r="A37" s="83"/>
      <c r="B37" s="84"/>
      <c r="C37" s="2">
        <v>85.66</v>
      </c>
      <c r="D37" s="15">
        <v>75.849999999999994</v>
      </c>
      <c r="E37" s="15">
        <v>69.400000000000006</v>
      </c>
      <c r="F37" s="9">
        <v>55.66</v>
      </c>
      <c r="G37" s="15">
        <v>75.11</v>
      </c>
      <c r="H37" s="55">
        <v>66.59</v>
      </c>
      <c r="I37" s="1">
        <v>50.68</v>
      </c>
      <c r="J37" s="12">
        <v>62.33</v>
      </c>
      <c r="K37" s="9">
        <v>48.15</v>
      </c>
      <c r="L37" s="9">
        <v>46.22</v>
      </c>
    </row>
    <row r="38" spans="1:12" ht="16.95" customHeight="1" x14ac:dyDescent="0.3">
      <c r="A38" s="83"/>
      <c r="B38" s="84"/>
      <c r="C38" s="2">
        <v>86.26</v>
      </c>
      <c r="D38" s="15">
        <v>75.59</v>
      </c>
      <c r="E38" s="15">
        <v>69.510000000000005</v>
      </c>
      <c r="F38" s="9">
        <v>55.74</v>
      </c>
      <c r="G38" s="15">
        <v>74.81</v>
      </c>
      <c r="H38" s="55">
        <v>66.41</v>
      </c>
      <c r="I38" s="1">
        <v>50.6</v>
      </c>
      <c r="J38" s="12">
        <v>62.74</v>
      </c>
      <c r="K38" s="9">
        <v>47.93</v>
      </c>
      <c r="L38" s="9">
        <v>46.57</v>
      </c>
    </row>
    <row r="39" spans="1:12" ht="16.95" customHeight="1" x14ac:dyDescent="0.3">
      <c r="A39" s="83"/>
      <c r="B39" s="84"/>
      <c r="C39" s="2">
        <v>85.34</v>
      </c>
      <c r="D39" s="15">
        <v>74.95</v>
      </c>
      <c r="E39" s="15">
        <v>69.55</v>
      </c>
      <c r="F39" s="9">
        <v>55.9</v>
      </c>
      <c r="G39" s="15">
        <v>74.900000000000006</v>
      </c>
      <c r="H39" s="55">
        <v>66</v>
      </c>
      <c r="I39" s="1">
        <v>50.62</v>
      </c>
      <c r="J39" s="12">
        <v>63.21</v>
      </c>
      <c r="K39" s="9">
        <v>48.17</v>
      </c>
      <c r="L39" s="9">
        <v>45.75</v>
      </c>
    </row>
    <row r="40" spans="1:12" ht="16.95" customHeight="1" x14ac:dyDescent="0.3">
      <c r="A40" s="83"/>
      <c r="B40" s="84"/>
      <c r="C40" s="2">
        <v>84.82</v>
      </c>
      <c r="D40" s="15">
        <v>75.06</v>
      </c>
      <c r="E40" s="15">
        <v>69.47</v>
      </c>
      <c r="F40" s="9">
        <v>55.93</v>
      </c>
      <c r="G40" s="15">
        <v>74.98</v>
      </c>
      <c r="H40" s="55">
        <v>66.14</v>
      </c>
      <c r="I40" s="1">
        <v>50.67</v>
      </c>
      <c r="J40" s="12">
        <v>62.27</v>
      </c>
      <c r="K40" s="9">
        <v>48.25</v>
      </c>
      <c r="L40" s="9">
        <v>46.18</v>
      </c>
    </row>
    <row r="41" spans="1:12" ht="16.95" customHeight="1" x14ac:dyDescent="0.3">
      <c r="A41" s="83"/>
      <c r="B41" s="84"/>
      <c r="C41" s="2">
        <v>85.17</v>
      </c>
      <c r="D41" s="15">
        <v>75.08</v>
      </c>
      <c r="E41" s="15">
        <v>69.400000000000006</v>
      </c>
      <c r="F41" s="9">
        <v>55.95</v>
      </c>
      <c r="G41" s="15">
        <v>74.430000000000007</v>
      </c>
      <c r="H41" s="55">
        <v>66.010000000000005</v>
      </c>
      <c r="I41" s="1">
        <v>50.64</v>
      </c>
      <c r="J41" s="12">
        <v>62.75</v>
      </c>
      <c r="K41" s="9">
        <v>48.2</v>
      </c>
      <c r="L41" s="9">
        <v>46.12</v>
      </c>
    </row>
    <row r="42" spans="1:12" ht="16.95" customHeight="1" thickBot="1" x14ac:dyDescent="0.35">
      <c r="A42" s="83"/>
      <c r="B42" s="84"/>
      <c r="C42" s="75">
        <v>85.43</v>
      </c>
      <c r="D42" s="16">
        <v>74.95</v>
      </c>
      <c r="E42" s="16">
        <v>69.260000000000005</v>
      </c>
      <c r="F42" s="9">
        <v>55.87</v>
      </c>
      <c r="G42" s="15">
        <v>74.989999999999995</v>
      </c>
      <c r="H42" s="55">
        <v>66.06</v>
      </c>
      <c r="I42" s="1">
        <v>50.67</v>
      </c>
      <c r="J42" s="12">
        <v>62.95</v>
      </c>
      <c r="K42" s="9">
        <v>48.04</v>
      </c>
      <c r="L42" s="9">
        <v>46.26</v>
      </c>
    </row>
    <row r="43" spans="1:12" ht="16.95" customHeight="1" x14ac:dyDescent="0.3">
      <c r="A43" s="81">
        <v>15</v>
      </c>
      <c r="B43" s="82"/>
      <c r="C43" s="12">
        <v>90.83</v>
      </c>
      <c r="D43" s="15">
        <v>83.81</v>
      </c>
      <c r="E43" s="15">
        <v>86.1</v>
      </c>
      <c r="F43" s="74">
        <v>70.56</v>
      </c>
      <c r="G43" s="14">
        <v>80.14</v>
      </c>
      <c r="H43" s="14">
        <v>80.69</v>
      </c>
      <c r="I43" s="76">
        <v>62.24</v>
      </c>
      <c r="J43" s="11">
        <v>80.150000000000006</v>
      </c>
      <c r="K43" s="74">
        <v>58.66</v>
      </c>
      <c r="L43" s="74">
        <v>50.87</v>
      </c>
    </row>
    <row r="44" spans="1:12" ht="16.95" customHeight="1" x14ac:dyDescent="0.3">
      <c r="A44" s="83"/>
      <c r="B44" s="84"/>
      <c r="C44" s="12">
        <v>91</v>
      </c>
      <c r="D44" s="15">
        <v>83.4</v>
      </c>
      <c r="E44" s="15">
        <v>86.1</v>
      </c>
      <c r="F44" s="9">
        <v>70.61</v>
      </c>
      <c r="G44" s="15">
        <v>79.349999999999994</v>
      </c>
      <c r="H44" s="15">
        <v>80.94</v>
      </c>
      <c r="I44" s="1">
        <v>62.08</v>
      </c>
      <c r="J44" s="12">
        <v>78.5</v>
      </c>
      <c r="K44" s="9">
        <v>58.71</v>
      </c>
      <c r="L44" s="9">
        <v>50.63</v>
      </c>
    </row>
    <row r="45" spans="1:12" ht="16.95" customHeight="1" x14ac:dyDescent="0.3">
      <c r="A45" s="83"/>
      <c r="B45" s="84"/>
      <c r="C45" s="12">
        <v>91</v>
      </c>
      <c r="D45" s="15">
        <v>83.21</v>
      </c>
      <c r="E45" s="15">
        <v>85.13</v>
      </c>
      <c r="F45" s="9">
        <v>70.98</v>
      </c>
      <c r="G45" s="15">
        <v>79.760000000000005</v>
      </c>
      <c r="H45" s="15">
        <v>80.13</v>
      </c>
      <c r="I45" s="1">
        <v>61.97</v>
      </c>
      <c r="J45" s="12">
        <v>80.19</v>
      </c>
      <c r="K45" s="9">
        <v>58.66</v>
      </c>
      <c r="L45" s="9">
        <v>50.95</v>
      </c>
    </row>
    <row r="46" spans="1:12" ht="16.95" customHeight="1" x14ac:dyDescent="0.3">
      <c r="A46" s="83"/>
      <c r="B46" s="84"/>
      <c r="C46" s="12">
        <v>91.42</v>
      </c>
      <c r="D46" s="15">
        <v>83.03</v>
      </c>
      <c r="E46" s="15">
        <v>85.7</v>
      </c>
      <c r="F46" s="9">
        <v>70.91</v>
      </c>
      <c r="G46" s="15">
        <v>79.58</v>
      </c>
      <c r="H46" s="15">
        <v>80.12</v>
      </c>
      <c r="I46" s="1">
        <v>62.03</v>
      </c>
      <c r="J46" s="12">
        <v>79.23</v>
      </c>
      <c r="K46" s="9">
        <v>58.68</v>
      </c>
      <c r="L46" s="9">
        <v>50.69</v>
      </c>
    </row>
    <row r="47" spans="1:12" ht="16.95" customHeight="1" x14ac:dyDescent="0.3">
      <c r="A47" s="83"/>
      <c r="B47" s="84"/>
      <c r="C47" s="12">
        <v>91.4</v>
      </c>
      <c r="D47" s="15">
        <v>83.23</v>
      </c>
      <c r="E47" s="15">
        <v>85.03</v>
      </c>
      <c r="F47" s="9">
        <v>70.709999999999994</v>
      </c>
      <c r="G47" s="15">
        <v>79.64</v>
      </c>
      <c r="H47" s="15">
        <v>79.7</v>
      </c>
      <c r="I47" s="1">
        <v>62.33</v>
      </c>
      <c r="J47" s="12">
        <v>79.88</v>
      </c>
      <c r="K47" s="9">
        <v>58.6</v>
      </c>
      <c r="L47" s="9">
        <v>50.95</v>
      </c>
    </row>
    <row r="48" spans="1:12" ht="16.95" customHeight="1" x14ac:dyDescent="0.3">
      <c r="A48" s="83"/>
      <c r="B48" s="84"/>
      <c r="C48" s="12">
        <v>91.19</v>
      </c>
      <c r="D48" s="15">
        <v>83.89</v>
      </c>
      <c r="E48" s="15">
        <v>85.07</v>
      </c>
      <c r="F48" s="9">
        <v>70.89</v>
      </c>
      <c r="G48" s="15">
        <v>79.989999999999995</v>
      </c>
      <c r="H48" s="15">
        <v>79.760000000000005</v>
      </c>
      <c r="I48" s="1">
        <v>62.19</v>
      </c>
      <c r="J48" s="12">
        <v>78.58</v>
      </c>
      <c r="K48" s="9">
        <v>58.72</v>
      </c>
      <c r="L48" s="9">
        <v>50.72</v>
      </c>
    </row>
    <row r="49" spans="1:12" ht="16.95" customHeight="1" x14ac:dyDescent="0.3">
      <c r="A49" s="83"/>
      <c r="B49" s="84"/>
      <c r="C49" s="12">
        <v>90.81</v>
      </c>
      <c r="D49" s="15">
        <v>83.12</v>
      </c>
      <c r="E49" s="15">
        <v>85.14</v>
      </c>
      <c r="F49" s="9">
        <v>70.819999999999993</v>
      </c>
      <c r="G49" s="15">
        <v>79.42</v>
      </c>
      <c r="H49" s="15">
        <v>79.069999999999993</v>
      </c>
      <c r="I49" s="1">
        <v>62.3</v>
      </c>
      <c r="J49" s="12">
        <v>78.540000000000006</v>
      </c>
      <c r="K49" s="9">
        <v>58.62</v>
      </c>
      <c r="L49" s="9">
        <v>50.71</v>
      </c>
    </row>
    <row r="50" spans="1:12" ht="16.95" customHeight="1" x14ac:dyDescent="0.3">
      <c r="A50" s="83"/>
      <c r="B50" s="84"/>
      <c r="C50" s="12">
        <v>91.03</v>
      </c>
      <c r="D50" s="15">
        <v>83.95</v>
      </c>
      <c r="E50" s="15">
        <v>85.13</v>
      </c>
      <c r="F50" s="9">
        <v>70.95</v>
      </c>
      <c r="G50" s="15">
        <v>79.37</v>
      </c>
      <c r="H50" s="15">
        <v>79.239999999999995</v>
      </c>
      <c r="I50" s="1">
        <v>62.3</v>
      </c>
      <c r="J50" s="12">
        <v>79.84</v>
      </c>
      <c r="K50" s="9">
        <v>58.57</v>
      </c>
      <c r="L50" s="9">
        <v>50.73</v>
      </c>
    </row>
    <row r="51" spans="1:12" ht="16.95" customHeight="1" x14ac:dyDescent="0.3">
      <c r="A51" s="83"/>
      <c r="B51" s="84"/>
      <c r="C51" s="12">
        <v>90.55</v>
      </c>
      <c r="D51" s="15">
        <v>83.93</v>
      </c>
      <c r="E51" s="15">
        <v>85.09</v>
      </c>
      <c r="F51" s="9">
        <v>71.05</v>
      </c>
      <c r="G51" s="15">
        <v>79.62</v>
      </c>
      <c r="H51" s="15">
        <v>79.010000000000005</v>
      </c>
      <c r="I51" s="1">
        <v>62.34</v>
      </c>
      <c r="J51" s="12">
        <v>78.87</v>
      </c>
      <c r="K51" s="9">
        <v>58.6</v>
      </c>
      <c r="L51" s="9">
        <v>50.75</v>
      </c>
    </row>
    <row r="52" spans="1:12" ht="16.95" customHeight="1" thickBot="1" x14ac:dyDescent="0.35">
      <c r="A52" s="83"/>
      <c r="B52" s="84"/>
      <c r="C52" s="13">
        <v>90.78</v>
      </c>
      <c r="D52" s="16">
        <v>82.38</v>
      </c>
      <c r="E52" s="16">
        <v>85.1</v>
      </c>
      <c r="F52" s="4">
        <v>70.790000000000006</v>
      </c>
      <c r="G52" s="16">
        <v>79.22</v>
      </c>
      <c r="H52" s="16">
        <v>79.180000000000007</v>
      </c>
      <c r="I52" s="7">
        <v>62.26</v>
      </c>
      <c r="J52" s="13">
        <v>79.760000000000005</v>
      </c>
      <c r="K52" s="4">
        <v>58.6</v>
      </c>
      <c r="L52" s="4">
        <v>50.73</v>
      </c>
    </row>
    <row r="53" spans="1:12" ht="16.95" customHeight="1" x14ac:dyDescent="0.3">
      <c r="A53" s="81">
        <f>Punkter!$C$7</f>
        <v>30</v>
      </c>
      <c r="B53" s="82"/>
      <c r="C53" s="12">
        <v>90.51</v>
      </c>
      <c r="D53" s="15">
        <v>95.28</v>
      </c>
      <c r="E53" s="15">
        <v>85.82</v>
      </c>
      <c r="F53" s="9">
        <v>83.7</v>
      </c>
      <c r="G53" s="15">
        <v>90.51</v>
      </c>
      <c r="H53" s="15">
        <v>80.89</v>
      </c>
      <c r="I53" s="1">
        <v>72.58</v>
      </c>
      <c r="J53" s="12">
        <v>77.41</v>
      </c>
      <c r="K53" s="9">
        <v>67.94</v>
      </c>
      <c r="L53" s="9">
        <v>60.9</v>
      </c>
    </row>
    <row r="54" spans="1:12" ht="16.95" customHeight="1" x14ac:dyDescent="0.3">
      <c r="A54" s="83"/>
      <c r="B54" s="84"/>
      <c r="C54" s="12">
        <v>90.78</v>
      </c>
      <c r="D54" s="15">
        <v>94.74</v>
      </c>
      <c r="E54" s="15">
        <v>85.08</v>
      </c>
      <c r="F54" s="9">
        <v>83.57</v>
      </c>
      <c r="G54" s="15">
        <v>91.97</v>
      </c>
      <c r="H54" s="15">
        <v>80.959999999999994</v>
      </c>
      <c r="I54" s="1">
        <v>73.22</v>
      </c>
      <c r="J54" s="12">
        <v>77.94</v>
      </c>
      <c r="K54" s="9">
        <v>68.08</v>
      </c>
      <c r="L54" s="9">
        <v>61.41</v>
      </c>
    </row>
    <row r="55" spans="1:12" ht="16.95" customHeight="1" x14ac:dyDescent="0.3">
      <c r="A55" s="83"/>
      <c r="B55" s="84"/>
      <c r="C55" s="12">
        <v>90.97</v>
      </c>
      <c r="D55" s="15">
        <v>94.31</v>
      </c>
      <c r="E55" s="15">
        <v>85.43</v>
      </c>
      <c r="F55" s="9">
        <v>84.3</v>
      </c>
      <c r="G55" s="15">
        <v>90.01</v>
      </c>
      <c r="H55" s="15">
        <v>81.16</v>
      </c>
      <c r="I55" s="1">
        <v>73.23</v>
      </c>
      <c r="J55" s="12">
        <v>78.3</v>
      </c>
      <c r="K55" s="9">
        <v>68.02</v>
      </c>
      <c r="L55" s="9">
        <v>60.97</v>
      </c>
    </row>
    <row r="56" spans="1:12" ht="16.95" customHeight="1" x14ac:dyDescent="0.3">
      <c r="A56" s="83"/>
      <c r="B56" s="84"/>
      <c r="C56" s="12">
        <v>90.81</v>
      </c>
      <c r="D56" s="15">
        <v>96.66</v>
      </c>
      <c r="E56" s="15">
        <v>85.34</v>
      </c>
      <c r="F56" s="9">
        <v>83.61</v>
      </c>
      <c r="G56" s="15">
        <v>90.53</v>
      </c>
      <c r="H56" s="15">
        <v>81.53</v>
      </c>
      <c r="I56" s="1">
        <v>73.239999999999995</v>
      </c>
      <c r="J56" s="12">
        <v>78.67</v>
      </c>
      <c r="K56" s="9">
        <v>68.05</v>
      </c>
      <c r="L56" s="9">
        <v>60.87</v>
      </c>
    </row>
    <row r="57" spans="1:12" ht="16.95" customHeight="1" x14ac:dyDescent="0.3">
      <c r="A57" s="83"/>
      <c r="B57" s="84"/>
      <c r="C57" s="12">
        <v>90.5</v>
      </c>
      <c r="D57" s="15">
        <v>96.31</v>
      </c>
      <c r="E57" s="15">
        <v>86.23</v>
      </c>
      <c r="F57" s="9">
        <v>83.47</v>
      </c>
      <c r="G57" s="15">
        <v>91.53</v>
      </c>
      <c r="H57" s="15">
        <v>81.52</v>
      </c>
      <c r="I57" s="1">
        <v>73.38</v>
      </c>
      <c r="J57" s="12">
        <v>78.23</v>
      </c>
      <c r="K57" s="9">
        <v>67.91</v>
      </c>
      <c r="L57" s="9">
        <v>60.76</v>
      </c>
    </row>
    <row r="58" spans="1:12" ht="16.95" customHeight="1" x14ac:dyDescent="0.3">
      <c r="A58" s="83"/>
      <c r="B58" s="84"/>
      <c r="C58" s="12">
        <v>91.06</v>
      </c>
      <c r="D58" s="15">
        <v>96.02</v>
      </c>
      <c r="E58" s="15">
        <v>84.78</v>
      </c>
      <c r="F58" s="9">
        <v>83.74</v>
      </c>
      <c r="G58" s="15">
        <v>91.59</v>
      </c>
      <c r="H58" s="15">
        <v>81.47</v>
      </c>
      <c r="I58" s="1">
        <v>73.14</v>
      </c>
      <c r="J58" s="12">
        <v>78.69</v>
      </c>
      <c r="K58" s="9">
        <v>67.709999999999994</v>
      </c>
      <c r="L58" s="9">
        <v>61.2</v>
      </c>
    </row>
    <row r="59" spans="1:12" ht="16.95" customHeight="1" x14ac:dyDescent="0.3">
      <c r="A59" s="83"/>
      <c r="B59" s="84"/>
      <c r="C59" s="12">
        <v>90.64</v>
      </c>
      <c r="D59" s="15">
        <v>95.44</v>
      </c>
      <c r="E59" s="15">
        <v>85.11</v>
      </c>
      <c r="F59" s="9">
        <v>84.75</v>
      </c>
      <c r="G59" s="15">
        <v>91.02</v>
      </c>
      <c r="H59" s="15">
        <v>81.489999999999995</v>
      </c>
      <c r="I59" s="1">
        <v>73.430000000000007</v>
      </c>
      <c r="J59" s="12">
        <v>77.89</v>
      </c>
      <c r="K59" s="9">
        <v>67.94</v>
      </c>
      <c r="L59" s="9">
        <v>61.24</v>
      </c>
    </row>
    <row r="60" spans="1:12" ht="16.95" customHeight="1" x14ac:dyDescent="0.3">
      <c r="A60" s="83"/>
      <c r="B60" s="84"/>
      <c r="C60" s="12">
        <v>91.01</v>
      </c>
      <c r="D60" s="15">
        <v>95.1</v>
      </c>
      <c r="E60" s="15">
        <v>85.05</v>
      </c>
      <c r="F60" s="9">
        <v>84.63</v>
      </c>
      <c r="G60" s="15">
        <v>90.67</v>
      </c>
      <c r="H60" s="15">
        <v>81.52</v>
      </c>
      <c r="I60" s="1">
        <v>73.36</v>
      </c>
      <c r="J60" s="12">
        <v>78.5</v>
      </c>
      <c r="K60" s="9">
        <v>68.150000000000006</v>
      </c>
      <c r="L60" s="9">
        <v>61.22</v>
      </c>
    </row>
    <row r="61" spans="1:12" ht="16.95" customHeight="1" x14ac:dyDescent="0.3">
      <c r="A61" s="83"/>
      <c r="B61" s="84"/>
      <c r="C61" s="12">
        <v>90.23</v>
      </c>
      <c r="D61" s="15">
        <v>94.84</v>
      </c>
      <c r="E61" s="15">
        <v>85.09</v>
      </c>
      <c r="F61" s="9">
        <v>83.86</v>
      </c>
      <c r="G61" s="15">
        <v>90.37</v>
      </c>
      <c r="H61" s="15">
        <v>81.760000000000005</v>
      </c>
      <c r="I61" s="1">
        <v>73.39</v>
      </c>
      <c r="J61" s="12">
        <v>78.400000000000006</v>
      </c>
      <c r="K61" s="9">
        <v>68.19</v>
      </c>
      <c r="L61" s="9">
        <v>61.38</v>
      </c>
    </row>
    <row r="62" spans="1:12" ht="16.95" customHeight="1" thickBot="1" x14ac:dyDescent="0.35">
      <c r="A62" s="85"/>
      <c r="B62" s="86"/>
      <c r="C62" s="13">
        <v>90.8</v>
      </c>
      <c r="D62" s="16">
        <v>95.02</v>
      </c>
      <c r="E62" s="16">
        <v>85.36</v>
      </c>
      <c r="F62" s="4">
        <v>83.85</v>
      </c>
      <c r="G62" s="16">
        <v>90.3</v>
      </c>
      <c r="H62" s="16">
        <v>81.27</v>
      </c>
      <c r="I62" s="7">
        <v>73.44</v>
      </c>
      <c r="J62" s="13">
        <v>78.349999999999994</v>
      </c>
      <c r="K62" s="4">
        <v>68.239999999999995</v>
      </c>
      <c r="L62" s="4">
        <v>61.48</v>
      </c>
    </row>
  </sheetData>
  <mergeCells count="27">
    <mergeCell ref="N12:O12"/>
    <mergeCell ref="P12:R1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23:B32"/>
    <mergeCell ref="A33:B42"/>
    <mergeCell ref="A43:B52"/>
    <mergeCell ref="A53:B62"/>
    <mergeCell ref="N4:R4"/>
    <mergeCell ref="N5:O5"/>
    <mergeCell ref="P5:R5"/>
    <mergeCell ref="A1:A2"/>
    <mergeCell ref="C1:F1"/>
    <mergeCell ref="G1:I1"/>
    <mergeCell ref="J1:K1"/>
    <mergeCell ref="A3:B12"/>
    <mergeCell ref="A13:B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87" t="s">
        <v>4</v>
      </c>
      <c r="B1" s="74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8" ht="17.399999999999999" customHeight="1" thickBot="1" x14ac:dyDescent="0.35">
      <c r="A2" s="88"/>
      <c r="B2" s="4" t="s">
        <v>2</v>
      </c>
      <c r="C2" s="75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5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81">
        <f>Punkter!$C$2</f>
        <v>1</v>
      </c>
      <c r="B3" s="82"/>
      <c r="C3" s="2">
        <v>42.53</v>
      </c>
      <c r="D3" s="15">
        <v>37.630000000000003</v>
      </c>
      <c r="E3" s="14">
        <v>38.049999999999997</v>
      </c>
      <c r="F3" s="74">
        <v>52.95</v>
      </c>
      <c r="G3" s="14">
        <v>35.93</v>
      </c>
      <c r="H3" s="56">
        <v>34.51</v>
      </c>
      <c r="I3" s="76">
        <v>60.78</v>
      </c>
      <c r="J3" s="11">
        <v>32.479999999999997</v>
      </c>
      <c r="K3" s="74">
        <v>47.01</v>
      </c>
      <c r="L3" s="74">
        <v>31.45</v>
      </c>
    </row>
    <row r="4" spans="1:18" ht="17.399999999999999" customHeight="1" x14ac:dyDescent="0.3">
      <c r="A4" s="83"/>
      <c r="B4" s="84"/>
      <c r="C4" s="2">
        <v>42.45</v>
      </c>
      <c r="D4" s="15">
        <v>38.24</v>
      </c>
      <c r="E4" s="15">
        <v>38.1</v>
      </c>
      <c r="F4" s="9">
        <v>53.25</v>
      </c>
      <c r="G4" s="15">
        <v>35.93</v>
      </c>
      <c r="H4" s="55">
        <v>34.75</v>
      </c>
      <c r="I4" s="1">
        <v>61.06</v>
      </c>
      <c r="J4" s="12">
        <v>32.39</v>
      </c>
      <c r="K4" s="9">
        <v>46.97</v>
      </c>
      <c r="L4" s="9">
        <v>31.46</v>
      </c>
      <c r="N4" s="78" t="s">
        <v>6</v>
      </c>
      <c r="O4" s="78"/>
      <c r="P4" s="78"/>
      <c r="Q4" s="78"/>
      <c r="R4" s="78"/>
    </row>
    <row r="5" spans="1:18" ht="17.399999999999999" customHeight="1" x14ac:dyDescent="0.3">
      <c r="A5" s="83"/>
      <c r="B5" s="84"/>
      <c r="C5" s="2">
        <v>42.32</v>
      </c>
      <c r="D5" s="15">
        <v>38.119999999999997</v>
      </c>
      <c r="E5" s="15">
        <v>38.090000000000003</v>
      </c>
      <c r="F5" s="10">
        <v>53.22</v>
      </c>
      <c r="G5" s="15">
        <v>35.909999999999997</v>
      </c>
      <c r="H5" s="55">
        <v>34.67</v>
      </c>
      <c r="I5" s="1">
        <v>60.28</v>
      </c>
      <c r="J5" s="12">
        <v>32.520000000000003</v>
      </c>
      <c r="K5" s="9">
        <v>47.04</v>
      </c>
      <c r="L5" s="9">
        <v>31.43</v>
      </c>
      <c r="N5" s="78" t="s">
        <v>7</v>
      </c>
      <c r="O5" s="78"/>
      <c r="P5" s="78" t="s">
        <v>58</v>
      </c>
      <c r="Q5" s="78"/>
      <c r="R5" s="78"/>
    </row>
    <row r="6" spans="1:18" ht="17.399999999999999" customHeight="1" x14ac:dyDescent="0.3">
      <c r="A6" s="83"/>
      <c r="B6" s="84"/>
      <c r="C6" s="2">
        <v>42.53</v>
      </c>
      <c r="D6" s="15">
        <v>37.79</v>
      </c>
      <c r="E6" s="15">
        <v>38.1</v>
      </c>
      <c r="F6" s="10">
        <v>53.24</v>
      </c>
      <c r="G6" s="15">
        <v>35.56</v>
      </c>
      <c r="H6" s="57">
        <v>34.75</v>
      </c>
      <c r="I6" s="1">
        <v>60.61</v>
      </c>
      <c r="J6" s="12">
        <v>32.479999999999997</v>
      </c>
      <c r="K6" s="9">
        <v>47.1</v>
      </c>
      <c r="L6" s="9">
        <v>31.34</v>
      </c>
      <c r="N6" s="78" t="s">
        <v>8</v>
      </c>
      <c r="O6" s="78"/>
      <c r="P6" s="78" t="s">
        <v>58</v>
      </c>
      <c r="Q6" s="78"/>
      <c r="R6" s="78"/>
    </row>
    <row r="7" spans="1:18" ht="17.399999999999999" customHeight="1" x14ac:dyDescent="0.3">
      <c r="A7" s="83"/>
      <c r="B7" s="84"/>
      <c r="C7" s="2">
        <v>42.56</v>
      </c>
      <c r="D7" s="15">
        <v>37.93</v>
      </c>
      <c r="E7" s="15">
        <v>37.74</v>
      </c>
      <c r="F7" s="9">
        <v>53.24</v>
      </c>
      <c r="G7" s="15">
        <v>35.700000000000003</v>
      </c>
      <c r="H7" s="55">
        <v>34.82</v>
      </c>
      <c r="I7" s="1">
        <v>60.99</v>
      </c>
      <c r="J7" s="12">
        <v>32.479999999999997</v>
      </c>
      <c r="K7" s="9">
        <v>47.15</v>
      </c>
      <c r="L7" s="9">
        <v>31.45</v>
      </c>
      <c r="N7" s="78" t="s">
        <v>9</v>
      </c>
      <c r="O7" s="78"/>
      <c r="P7" s="78" t="s">
        <v>24</v>
      </c>
      <c r="Q7" s="78"/>
      <c r="R7" s="78"/>
    </row>
    <row r="8" spans="1:18" ht="17.399999999999999" customHeight="1" x14ac:dyDescent="0.3">
      <c r="A8" s="83"/>
      <c r="B8" s="84"/>
      <c r="C8" s="2">
        <v>42.34</v>
      </c>
      <c r="D8" s="15">
        <v>37.799999999999997</v>
      </c>
      <c r="E8" s="15">
        <v>37.93</v>
      </c>
      <c r="F8" s="9">
        <v>53.22</v>
      </c>
      <c r="G8" s="15">
        <v>35.74</v>
      </c>
      <c r="H8" s="55">
        <v>34.729999999999997</v>
      </c>
      <c r="I8" s="1">
        <v>60.97</v>
      </c>
      <c r="J8" s="12">
        <v>32.56</v>
      </c>
      <c r="K8" s="9">
        <v>46.84</v>
      </c>
      <c r="L8" s="9">
        <v>31.39</v>
      </c>
      <c r="N8" s="78" t="s">
        <v>10</v>
      </c>
      <c r="O8" s="78"/>
      <c r="P8" s="78">
        <v>858</v>
      </c>
      <c r="Q8" s="78"/>
      <c r="R8" s="78"/>
    </row>
    <row r="9" spans="1:18" ht="17.399999999999999" customHeight="1" x14ac:dyDescent="0.3">
      <c r="A9" s="83"/>
      <c r="B9" s="84"/>
      <c r="C9" s="2">
        <v>42.02</v>
      </c>
      <c r="D9" s="15">
        <v>37.6</v>
      </c>
      <c r="E9" s="15">
        <v>37.43</v>
      </c>
      <c r="F9" s="9">
        <v>53.2</v>
      </c>
      <c r="G9" s="15">
        <v>35.520000000000003</v>
      </c>
      <c r="H9" s="55">
        <v>34.69</v>
      </c>
      <c r="I9" s="1">
        <v>60.9</v>
      </c>
      <c r="J9" s="12">
        <v>32.4</v>
      </c>
      <c r="K9" s="9">
        <v>47.03</v>
      </c>
      <c r="L9" s="9">
        <v>31.4</v>
      </c>
      <c r="N9" s="78" t="s">
        <v>11</v>
      </c>
      <c r="O9" s="78"/>
      <c r="P9" s="79">
        <v>42673</v>
      </c>
      <c r="Q9" s="78"/>
      <c r="R9" s="78"/>
    </row>
    <row r="10" spans="1:18" ht="17.399999999999999" customHeight="1" x14ac:dyDescent="0.3">
      <c r="A10" s="83"/>
      <c r="B10" s="84"/>
      <c r="C10" s="2">
        <v>42.09</v>
      </c>
      <c r="D10" s="15">
        <v>37.700000000000003</v>
      </c>
      <c r="E10" s="15">
        <v>37.31</v>
      </c>
      <c r="F10" s="9">
        <v>53.16</v>
      </c>
      <c r="G10" s="15">
        <v>35.47</v>
      </c>
      <c r="H10" s="55">
        <v>34.61</v>
      </c>
      <c r="I10" s="1">
        <v>61.11</v>
      </c>
      <c r="J10" s="12">
        <v>32.450000000000003</v>
      </c>
      <c r="K10" s="9">
        <v>46.9</v>
      </c>
      <c r="L10" s="9">
        <v>31.38</v>
      </c>
      <c r="N10" s="78" t="s">
        <v>12</v>
      </c>
      <c r="O10" s="78"/>
      <c r="P10" s="80">
        <v>0.68402777777777779</v>
      </c>
      <c r="Q10" s="78"/>
      <c r="R10" s="78"/>
    </row>
    <row r="11" spans="1:18" ht="17.399999999999999" customHeight="1" x14ac:dyDescent="0.3">
      <c r="A11" s="83"/>
      <c r="B11" s="84"/>
      <c r="C11" s="2">
        <v>42.31</v>
      </c>
      <c r="D11" s="15">
        <v>37.74</v>
      </c>
      <c r="E11" s="15">
        <v>37.270000000000003</v>
      </c>
      <c r="F11" s="9">
        <v>53.21</v>
      </c>
      <c r="G11" s="15">
        <v>35.549999999999997</v>
      </c>
      <c r="H11" s="55">
        <v>34.54</v>
      </c>
      <c r="I11" s="1">
        <v>61.29</v>
      </c>
      <c r="J11" s="12">
        <v>32.26</v>
      </c>
      <c r="K11" s="9">
        <v>46.97</v>
      </c>
      <c r="L11" s="9">
        <v>31.49</v>
      </c>
      <c r="N11" s="78" t="s">
        <v>13</v>
      </c>
      <c r="O11" s="78"/>
      <c r="P11" s="80">
        <v>0.73472222222222217</v>
      </c>
      <c r="Q11" s="78"/>
      <c r="R11" s="78"/>
    </row>
    <row r="12" spans="1:18" ht="17.399999999999999" customHeight="1" thickBot="1" x14ac:dyDescent="0.35">
      <c r="A12" s="83"/>
      <c r="B12" s="84"/>
      <c r="C12" s="75">
        <v>42.19</v>
      </c>
      <c r="D12" s="16">
        <v>37.61</v>
      </c>
      <c r="E12" s="16">
        <v>37.020000000000003</v>
      </c>
      <c r="F12" s="4">
        <v>53.19</v>
      </c>
      <c r="G12" s="16">
        <v>35.36</v>
      </c>
      <c r="H12" s="54">
        <v>34.51</v>
      </c>
      <c r="I12" s="7">
        <v>61.2</v>
      </c>
      <c r="J12" s="13">
        <v>32.46</v>
      </c>
      <c r="K12" s="4">
        <v>46.84</v>
      </c>
      <c r="L12" s="4">
        <v>31.42</v>
      </c>
      <c r="N12" s="78" t="s">
        <v>14</v>
      </c>
      <c r="O12" s="78"/>
      <c r="P12" s="78" t="s">
        <v>26</v>
      </c>
      <c r="Q12" s="78"/>
      <c r="R12" s="78"/>
    </row>
    <row r="13" spans="1:18" ht="16.95" customHeight="1" x14ac:dyDescent="0.3">
      <c r="A13" s="81">
        <f>Punkter!$C$3</f>
        <v>2</v>
      </c>
      <c r="B13" s="82"/>
      <c r="C13" s="2">
        <v>55.47</v>
      </c>
      <c r="D13" s="15">
        <v>49.24</v>
      </c>
      <c r="E13" s="15">
        <v>40.950000000000003</v>
      </c>
      <c r="F13" s="9">
        <v>52.75</v>
      </c>
      <c r="G13" s="15">
        <v>43.84</v>
      </c>
      <c r="H13" s="55">
        <v>37.49</v>
      </c>
      <c r="I13" s="1">
        <v>52.38</v>
      </c>
      <c r="J13" s="12">
        <v>39.049999999999997</v>
      </c>
      <c r="K13" s="9">
        <v>47.75</v>
      </c>
      <c r="L13" s="9">
        <v>38.549999999999997</v>
      </c>
    </row>
    <row r="14" spans="1:18" ht="16.95" customHeight="1" x14ac:dyDescent="0.3">
      <c r="A14" s="83"/>
      <c r="B14" s="84"/>
      <c r="C14" s="2">
        <v>55.22</v>
      </c>
      <c r="D14" s="15">
        <v>49.34</v>
      </c>
      <c r="E14" s="15">
        <v>41.13</v>
      </c>
      <c r="F14" s="9">
        <v>52.86</v>
      </c>
      <c r="G14" s="15">
        <v>43.93</v>
      </c>
      <c r="H14" s="55">
        <v>37.6</v>
      </c>
      <c r="I14" s="1">
        <v>52.36</v>
      </c>
      <c r="J14" s="12">
        <v>38.99</v>
      </c>
      <c r="K14" s="9">
        <v>47.74</v>
      </c>
      <c r="L14" s="9">
        <v>38.44</v>
      </c>
    </row>
    <row r="15" spans="1:18" ht="16.95" customHeight="1" x14ac:dyDescent="0.3">
      <c r="A15" s="83"/>
      <c r="B15" s="84"/>
      <c r="C15" s="2">
        <v>54.04</v>
      </c>
      <c r="D15" s="15">
        <v>49.14</v>
      </c>
      <c r="E15" s="15">
        <v>41.07</v>
      </c>
      <c r="F15" s="9">
        <v>52.9</v>
      </c>
      <c r="G15" s="15">
        <v>43.87</v>
      </c>
      <c r="H15" s="55">
        <v>37.61</v>
      </c>
      <c r="I15" s="1">
        <v>52.32</v>
      </c>
      <c r="J15" s="12">
        <v>38.950000000000003</v>
      </c>
      <c r="K15" s="9">
        <v>47.58</v>
      </c>
      <c r="L15" s="9">
        <v>38.770000000000003</v>
      </c>
    </row>
    <row r="16" spans="1:18" ht="16.95" customHeight="1" x14ac:dyDescent="0.3">
      <c r="A16" s="83"/>
      <c r="B16" s="84"/>
      <c r="C16" s="2">
        <v>54.08</v>
      </c>
      <c r="D16" s="15">
        <v>49.1</v>
      </c>
      <c r="E16" s="15">
        <v>41.3</v>
      </c>
      <c r="F16" s="9">
        <v>52.85</v>
      </c>
      <c r="G16" s="15">
        <v>43.95</v>
      </c>
      <c r="H16" s="55">
        <v>37.49</v>
      </c>
      <c r="I16" s="1">
        <v>52.34</v>
      </c>
      <c r="J16" s="12">
        <v>39.049999999999997</v>
      </c>
      <c r="K16" s="9">
        <v>47.62</v>
      </c>
      <c r="L16" s="9">
        <v>38.72</v>
      </c>
    </row>
    <row r="17" spans="1:12" ht="16.95" customHeight="1" x14ac:dyDescent="0.3">
      <c r="A17" s="83"/>
      <c r="B17" s="84"/>
      <c r="C17" s="2">
        <v>53.46</v>
      </c>
      <c r="D17" s="15">
        <v>48.98</v>
      </c>
      <c r="E17" s="15">
        <v>41.13</v>
      </c>
      <c r="F17" s="9">
        <v>53</v>
      </c>
      <c r="G17" s="15">
        <v>43.96</v>
      </c>
      <c r="H17" s="55">
        <v>37.54</v>
      </c>
      <c r="I17" s="1">
        <v>52.24</v>
      </c>
      <c r="J17" s="12">
        <v>39.17</v>
      </c>
      <c r="K17" s="9">
        <v>47.58</v>
      </c>
      <c r="L17" s="9">
        <v>38.729999999999997</v>
      </c>
    </row>
    <row r="18" spans="1:12" ht="16.95" customHeight="1" x14ac:dyDescent="0.3">
      <c r="A18" s="83"/>
      <c r="B18" s="84"/>
      <c r="C18" s="2">
        <v>53.52</v>
      </c>
      <c r="D18" s="15">
        <v>49.01</v>
      </c>
      <c r="E18" s="15">
        <v>41.03</v>
      </c>
      <c r="F18" s="9">
        <v>52.85</v>
      </c>
      <c r="G18" s="15">
        <v>43.84</v>
      </c>
      <c r="H18" s="55">
        <v>37.53</v>
      </c>
      <c r="I18" s="1">
        <v>52.15</v>
      </c>
      <c r="J18" s="12">
        <v>39.86</v>
      </c>
      <c r="K18" s="9">
        <v>47.52</v>
      </c>
      <c r="L18" s="9">
        <v>38.75</v>
      </c>
    </row>
    <row r="19" spans="1:12" ht="16.95" customHeight="1" x14ac:dyDescent="0.3">
      <c r="A19" s="83"/>
      <c r="B19" s="84"/>
      <c r="C19" s="2">
        <v>53.75</v>
      </c>
      <c r="D19" s="15">
        <v>49.05</v>
      </c>
      <c r="E19" s="15">
        <v>40.96</v>
      </c>
      <c r="F19" s="9">
        <v>52.82</v>
      </c>
      <c r="G19" s="15">
        <v>43.94</v>
      </c>
      <c r="H19" s="55">
        <v>37.33</v>
      </c>
      <c r="I19" s="1">
        <v>51.99</v>
      </c>
      <c r="J19" s="12">
        <v>40.090000000000003</v>
      </c>
      <c r="K19" s="9">
        <v>47.45</v>
      </c>
      <c r="L19" s="9">
        <v>38.74</v>
      </c>
    </row>
    <row r="20" spans="1:12" ht="16.95" customHeight="1" x14ac:dyDescent="0.3">
      <c r="A20" s="83"/>
      <c r="B20" s="84"/>
      <c r="C20" s="2">
        <v>53.79</v>
      </c>
      <c r="D20" s="15">
        <v>48.77</v>
      </c>
      <c r="E20" s="15">
        <v>40.97</v>
      </c>
      <c r="F20" s="9">
        <v>52.78</v>
      </c>
      <c r="G20" s="15">
        <v>43.9</v>
      </c>
      <c r="H20" s="55">
        <v>37.479999999999997</v>
      </c>
      <c r="I20" s="1">
        <v>51.95</v>
      </c>
      <c r="J20" s="12">
        <v>40.200000000000003</v>
      </c>
      <c r="K20" s="9">
        <v>47.67</v>
      </c>
      <c r="L20" s="9">
        <v>38.729999999999997</v>
      </c>
    </row>
    <row r="21" spans="1:12" ht="16.95" customHeight="1" x14ac:dyDescent="0.3">
      <c r="A21" s="83"/>
      <c r="B21" s="84"/>
      <c r="C21" s="2">
        <v>53.6</v>
      </c>
      <c r="D21" s="15">
        <v>48.69</v>
      </c>
      <c r="E21" s="15">
        <v>40.72</v>
      </c>
      <c r="F21" s="9">
        <v>52.55</v>
      </c>
      <c r="G21" s="15">
        <v>43.72</v>
      </c>
      <c r="H21" s="55">
        <v>37.42</v>
      </c>
      <c r="I21" s="1">
        <v>51.77</v>
      </c>
      <c r="J21" s="12">
        <v>40.229999999999997</v>
      </c>
      <c r="K21" s="9">
        <v>47.7</v>
      </c>
      <c r="L21" s="9">
        <v>38.75</v>
      </c>
    </row>
    <row r="22" spans="1:12" ht="16.95" customHeight="1" thickBot="1" x14ac:dyDescent="0.35">
      <c r="A22" s="83"/>
      <c r="B22" s="84"/>
      <c r="C22" s="75">
        <v>53.55</v>
      </c>
      <c r="D22" s="16">
        <v>48.47</v>
      </c>
      <c r="E22" s="15">
        <v>40.68</v>
      </c>
      <c r="F22" s="9">
        <v>52.62</v>
      </c>
      <c r="G22" s="15">
        <v>43.85</v>
      </c>
      <c r="H22" s="55">
        <v>37.450000000000003</v>
      </c>
      <c r="I22" s="1">
        <v>51.86</v>
      </c>
      <c r="J22" s="12">
        <v>40.22</v>
      </c>
      <c r="K22" s="9">
        <v>47.52</v>
      </c>
      <c r="L22" s="9">
        <v>38.78</v>
      </c>
    </row>
    <row r="23" spans="1:12" ht="16.95" customHeight="1" x14ac:dyDescent="0.3">
      <c r="A23" s="81">
        <v>4</v>
      </c>
      <c r="B23" s="82"/>
      <c r="C23" s="2">
        <v>60.46</v>
      </c>
      <c r="D23" s="15">
        <v>56.13</v>
      </c>
      <c r="E23" s="14">
        <v>48.7</v>
      </c>
      <c r="F23" s="74">
        <v>50.21</v>
      </c>
      <c r="G23" s="14">
        <v>54.71</v>
      </c>
      <c r="H23" s="56">
        <v>46.36</v>
      </c>
      <c r="I23" s="76">
        <v>49.26</v>
      </c>
      <c r="J23" s="11">
        <v>43.35</v>
      </c>
      <c r="K23" s="74">
        <v>46.39</v>
      </c>
      <c r="L23" s="74">
        <v>43.61</v>
      </c>
    </row>
    <row r="24" spans="1:12" ht="16.95" customHeight="1" x14ac:dyDescent="0.3">
      <c r="A24" s="83"/>
      <c r="B24" s="84"/>
      <c r="C24" s="2">
        <v>60.47</v>
      </c>
      <c r="D24" s="15">
        <v>56.05</v>
      </c>
      <c r="E24" s="15">
        <v>48.73</v>
      </c>
      <c r="F24" s="9">
        <v>50.26</v>
      </c>
      <c r="G24" s="15">
        <v>54.81</v>
      </c>
      <c r="H24" s="55">
        <v>46.2</v>
      </c>
      <c r="I24" s="1">
        <v>49.17</v>
      </c>
      <c r="J24" s="12">
        <v>43.26</v>
      </c>
      <c r="K24" s="9">
        <v>46.53</v>
      </c>
      <c r="L24" s="9">
        <v>43.89</v>
      </c>
    </row>
    <row r="25" spans="1:12" ht="16.95" customHeight="1" x14ac:dyDescent="0.3">
      <c r="A25" s="83"/>
      <c r="B25" s="84"/>
      <c r="C25" s="2">
        <v>60.29</v>
      </c>
      <c r="D25" s="15">
        <v>56.14</v>
      </c>
      <c r="E25" s="15">
        <v>48.74</v>
      </c>
      <c r="F25" s="9">
        <v>50.18</v>
      </c>
      <c r="G25" s="15">
        <v>54.53</v>
      </c>
      <c r="H25" s="55">
        <v>46.45</v>
      </c>
      <c r="I25" s="1">
        <v>49.34</v>
      </c>
      <c r="J25" s="12">
        <v>43.43</v>
      </c>
      <c r="K25" s="9">
        <v>46.64</v>
      </c>
      <c r="L25" s="9">
        <v>44.06</v>
      </c>
    </row>
    <row r="26" spans="1:12" ht="16.95" customHeight="1" x14ac:dyDescent="0.3">
      <c r="A26" s="83"/>
      <c r="B26" s="84"/>
      <c r="C26" s="2">
        <v>60.47</v>
      </c>
      <c r="D26" s="15">
        <v>55.78</v>
      </c>
      <c r="E26" s="15">
        <v>48.68</v>
      </c>
      <c r="F26" s="9">
        <v>50.18</v>
      </c>
      <c r="G26" s="15">
        <v>54.46</v>
      </c>
      <c r="H26" s="55">
        <v>46.44</v>
      </c>
      <c r="I26" s="1">
        <v>49.28</v>
      </c>
      <c r="J26" s="12">
        <v>43.45</v>
      </c>
      <c r="K26" s="9">
        <v>46.65</v>
      </c>
      <c r="L26" s="9">
        <v>44.09</v>
      </c>
    </row>
    <row r="27" spans="1:12" ht="16.95" customHeight="1" x14ac:dyDescent="0.3">
      <c r="A27" s="83"/>
      <c r="B27" s="84"/>
      <c r="C27" s="2">
        <v>60.14</v>
      </c>
      <c r="D27" s="15">
        <v>55.2</v>
      </c>
      <c r="E27" s="15">
        <v>48.72</v>
      </c>
      <c r="F27" s="9">
        <v>50.06</v>
      </c>
      <c r="G27" s="15">
        <v>54.41</v>
      </c>
      <c r="H27" s="55">
        <v>46.54</v>
      </c>
      <c r="I27" s="1">
        <v>49.27</v>
      </c>
      <c r="J27" s="12">
        <v>43.29</v>
      </c>
      <c r="K27" s="9">
        <v>46.38</v>
      </c>
      <c r="L27" s="9">
        <v>44.1</v>
      </c>
    </row>
    <row r="28" spans="1:12" ht="16.95" customHeight="1" x14ac:dyDescent="0.3">
      <c r="A28" s="83"/>
      <c r="B28" s="84"/>
      <c r="C28" s="2">
        <v>60.19</v>
      </c>
      <c r="D28" s="15">
        <v>55.9</v>
      </c>
      <c r="E28" s="15">
        <v>49.07</v>
      </c>
      <c r="F28" s="9">
        <v>50</v>
      </c>
      <c r="G28" s="15">
        <v>54.4</v>
      </c>
      <c r="H28" s="55">
        <v>46.47</v>
      </c>
      <c r="I28" s="1">
        <v>49.36</v>
      </c>
      <c r="J28" s="12">
        <v>43.36</v>
      </c>
      <c r="K28" s="9">
        <v>46.37</v>
      </c>
      <c r="L28" s="9">
        <v>44.07</v>
      </c>
    </row>
    <row r="29" spans="1:12" ht="16.95" customHeight="1" x14ac:dyDescent="0.3">
      <c r="A29" s="83"/>
      <c r="B29" s="84"/>
      <c r="C29" s="2">
        <v>60.23</v>
      </c>
      <c r="D29" s="15">
        <v>56</v>
      </c>
      <c r="E29" s="15">
        <v>49.16</v>
      </c>
      <c r="F29" s="9">
        <v>50.2</v>
      </c>
      <c r="G29" s="15">
        <v>54.45</v>
      </c>
      <c r="H29" s="55">
        <v>46.46</v>
      </c>
      <c r="I29" s="1">
        <v>49.41</v>
      </c>
      <c r="J29" s="12">
        <v>43.32</v>
      </c>
      <c r="K29" s="9">
        <v>46.52</v>
      </c>
      <c r="L29" s="9">
        <v>44.09</v>
      </c>
    </row>
    <row r="30" spans="1:12" ht="16.95" customHeight="1" x14ac:dyDescent="0.3">
      <c r="A30" s="83"/>
      <c r="B30" s="84"/>
      <c r="C30" s="2">
        <v>60.35</v>
      </c>
      <c r="D30" s="15">
        <v>55.88</v>
      </c>
      <c r="E30" s="15">
        <v>49.07</v>
      </c>
      <c r="F30" s="9">
        <v>50.14</v>
      </c>
      <c r="G30" s="15">
        <v>54.51</v>
      </c>
      <c r="H30" s="55">
        <v>46.38</v>
      </c>
      <c r="I30" s="1">
        <v>49.42</v>
      </c>
      <c r="J30" s="12">
        <v>43.31</v>
      </c>
      <c r="K30" s="9">
        <v>46.49</v>
      </c>
      <c r="L30" s="9">
        <v>44.1</v>
      </c>
    </row>
    <row r="31" spans="1:12" ht="16.95" customHeight="1" x14ac:dyDescent="0.3">
      <c r="A31" s="83"/>
      <c r="B31" s="84"/>
      <c r="C31" s="2">
        <v>60.39</v>
      </c>
      <c r="D31" s="15">
        <v>55.94</v>
      </c>
      <c r="E31" s="15">
        <v>49.04</v>
      </c>
      <c r="F31" s="9">
        <v>50.13</v>
      </c>
      <c r="G31" s="15">
        <v>54.63</v>
      </c>
      <c r="H31" s="55">
        <v>46.42</v>
      </c>
      <c r="I31" s="1">
        <v>49.47</v>
      </c>
      <c r="J31" s="12">
        <v>43.35</v>
      </c>
      <c r="K31" s="9">
        <v>46.42</v>
      </c>
      <c r="L31" s="9">
        <v>43.98</v>
      </c>
    </row>
    <row r="32" spans="1:12" ht="16.95" customHeight="1" thickBot="1" x14ac:dyDescent="0.35">
      <c r="A32" s="83"/>
      <c r="B32" s="84"/>
      <c r="C32" s="75">
        <v>60.35</v>
      </c>
      <c r="D32" s="16">
        <v>55.88</v>
      </c>
      <c r="E32" s="16">
        <v>49.2</v>
      </c>
      <c r="F32" s="4">
        <v>50.14</v>
      </c>
      <c r="G32" s="16">
        <v>54.37</v>
      </c>
      <c r="H32" s="54">
        <v>46.41</v>
      </c>
      <c r="I32" s="7">
        <v>49.47</v>
      </c>
      <c r="J32" s="13">
        <v>43.45</v>
      </c>
      <c r="K32" s="4">
        <v>46.48</v>
      </c>
      <c r="L32" s="4">
        <v>43.8</v>
      </c>
    </row>
    <row r="33" spans="1:12" ht="16.95" customHeight="1" x14ac:dyDescent="0.3">
      <c r="A33" s="81">
        <v>8</v>
      </c>
      <c r="B33" s="82"/>
      <c r="C33" s="2">
        <v>72.45</v>
      </c>
      <c r="D33" s="15">
        <v>67.37</v>
      </c>
      <c r="E33" s="15">
        <v>59.47</v>
      </c>
      <c r="F33" s="9">
        <v>53.43</v>
      </c>
      <c r="G33" s="15">
        <v>63.87</v>
      </c>
      <c r="H33" s="55">
        <v>57.34</v>
      </c>
      <c r="I33" s="1">
        <v>52.61</v>
      </c>
      <c r="J33" s="12">
        <v>53.48</v>
      </c>
      <c r="K33" s="9">
        <v>52.98</v>
      </c>
      <c r="L33" s="9">
        <v>54.75</v>
      </c>
    </row>
    <row r="34" spans="1:12" ht="16.95" customHeight="1" x14ac:dyDescent="0.3">
      <c r="A34" s="83"/>
      <c r="B34" s="84"/>
      <c r="C34" s="2">
        <v>72.400000000000006</v>
      </c>
      <c r="D34" s="15">
        <v>67.53</v>
      </c>
      <c r="E34" s="15">
        <v>59.57</v>
      </c>
      <c r="F34" s="9">
        <v>53.44</v>
      </c>
      <c r="G34" s="15">
        <v>63.79</v>
      </c>
      <c r="H34" s="55">
        <v>57.47</v>
      </c>
      <c r="I34" s="1">
        <v>52.8</v>
      </c>
      <c r="J34" s="12">
        <v>53.58</v>
      </c>
      <c r="K34" s="9">
        <v>52.9</v>
      </c>
      <c r="L34" s="9">
        <v>54.74</v>
      </c>
    </row>
    <row r="35" spans="1:12" ht="16.95" customHeight="1" x14ac:dyDescent="0.3">
      <c r="A35" s="83"/>
      <c r="B35" s="84"/>
      <c r="C35" s="2">
        <v>72.52</v>
      </c>
      <c r="D35" s="15">
        <v>67.510000000000005</v>
      </c>
      <c r="E35" s="15">
        <v>59.44</v>
      </c>
      <c r="F35" s="9">
        <v>53.37</v>
      </c>
      <c r="G35" s="15">
        <v>63.73</v>
      </c>
      <c r="H35" s="55">
        <v>57.18</v>
      </c>
      <c r="I35" s="1">
        <v>52.89</v>
      </c>
      <c r="J35" s="12">
        <v>53.59</v>
      </c>
      <c r="K35" s="9">
        <v>53.22</v>
      </c>
      <c r="L35" s="9">
        <v>54.81</v>
      </c>
    </row>
    <row r="36" spans="1:12" ht="16.95" customHeight="1" x14ac:dyDescent="0.3">
      <c r="A36" s="83"/>
      <c r="B36" s="84"/>
      <c r="C36" s="2">
        <v>72.55</v>
      </c>
      <c r="D36" s="15">
        <v>67.117999999999995</v>
      </c>
      <c r="E36" s="15">
        <v>60.04</v>
      </c>
      <c r="F36" s="9">
        <v>53.47</v>
      </c>
      <c r="G36" s="15">
        <v>63.62</v>
      </c>
      <c r="H36" s="55">
        <v>57.22</v>
      </c>
      <c r="I36" s="1">
        <v>53.02</v>
      </c>
      <c r="J36" s="12">
        <v>53.81</v>
      </c>
      <c r="K36" s="9">
        <v>53.21</v>
      </c>
      <c r="L36" s="9">
        <v>54.78</v>
      </c>
    </row>
    <row r="37" spans="1:12" ht="16.95" customHeight="1" x14ac:dyDescent="0.3">
      <c r="A37" s="83"/>
      <c r="B37" s="84"/>
      <c r="C37" s="2">
        <v>72.61</v>
      </c>
      <c r="D37" s="15">
        <v>67.010000000000005</v>
      </c>
      <c r="E37" s="15">
        <v>60.21</v>
      </c>
      <c r="F37" s="9">
        <v>53.37</v>
      </c>
      <c r="G37" s="15">
        <v>63.75</v>
      </c>
      <c r="H37" s="55">
        <v>57.41</v>
      </c>
      <c r="I37" s="1">
        <v>52.92</v>
      </c>
      <c r="J37" s="12">
        <v>53.48</v>
      </c>
      <c r="K37" s="9">
        <v>53.02</v>
      </c>
      <c r="L37" s="9">
        <v>54.8</v>
      </c>
    </row>
    <row r="38" spans="1:12" ht="16.95" customHeight="1" x14ac:dyDescent="0.3">
      <c r="A38" s="83"/>
      <c r="B38" s="84"/>
      <c r="C38" s="2">
        <v>72.7</v>
      </c>
      <c r="D38" s="15">
        <v>67.040000000000006</v>
      </c>
      <c r="E38" s="15">
        <v>60.17</v>
      </c>
      <c r="F38" s="9">
        <v>53.25</v>
      </c>
      <c r="G38" s="15">
        <v>63.59</v>
      </c>
      <c r="H38" s="55">
        <v>57.37</v>
      </c>
      <c r="I38" s="1">
        <v>53.06</v>
      </c>
      <c r="J38" s="12">
        <v>53.81</v>
      </c>
      <c r="K38" s="9">
        <v>53.17</v>
      </c>
      <c r="L38" s="9">
        <v>54.75</v>
      </c>
    </row>
    <row r="39" spans="1:12" ht="16.95" customHeight="1" x14ac:dyDescent="0.3">
      <c r="A39" s="83"/>
      <c r="B39" s="84"/>
      <c r="C39" s="2">
        <v>72.2</v>
      </c>
      <c r="D39" s="15">
        <v>66.95</v>
      </c>
      <c r="E39" s="15">
        <v>60.2</v>
      </c>
      <c r="F39" s="9">
        <v>53.33</v>
      </c>
      <c r="G39" s="15">
        <v>63.66</v>
      </c>
      <c r="H39" s="55">
        <v>57.46</v>
      </c>
      <c r="I39" s="1">
        <v>52.84</v>
      </c>
      <c r="J39" s="12">
        <v>53.7</v>
      </c>
      <c r="K39" s="9">
        <v>53.12</v>
      </c>
      <c r="L39" s="9">
        <v>54.86</v>
      </c>
    </row>
    <row r="40" spans="1:12" ht="16.95" customHeight="1" x14ac:dyDescent="0.3">
      <c r="A40" s="83"/>
      <c r="B40" s="84"/>
      <c r="C40" s="2">
        <v>72.48</v>
      </c>
      <c r="D40" s="15">
        <v>66.459999999999994</v>
      </c>
      <c r="E40" s="15">
        <v>60.21</v>
      </c>
      <c r="F40" s="9">
        <v>53.22</v>
      </c>
      <c r="G40" s="15">
        <v>63.86</v>
      </c>
      <c r="H40" s="55">
        <v>57.29</v>
      </c>
      <c r="I40" s="1">
        <v>52.98</v>
      </c>
      <c r="J40" s="12">
        <v>53.9</v>
      </c>
      <c r="K40" s="9">
        <v>53.24</v>
      </c>
      <c r="L40" s="9">
        <v>54.75</v>
      </c>
    </row>
    <row r="41" spans="1:12" ht="16.95" customHeight="1" x14ac:dyDescent="0.3">
      <c r="A41" s="83"/>
      <c r="B41" s="84"/>
      <c r="C41" s="2">
        <v>72.36</v>
      </c>
      <c r="D41" s="15">
        <v>66.430000000000007</v>
      </c>
      <c r="E41" s="15">
        <v>60.23</v>
      </c>
      <c r="F41" s="9">
        <v>53.35</v>
      </c>
      <c r="G41" s="15">
        <v>63.46</v>
      </c>
      <c r="H41" s="55">
        <v>57.18</v>
      </c>
      <c r="I41" s="1">
        <v>52.92</v>
      </c>
      <c r="J41" s="12">
        <v>53.72</v>
      </c>
      <c r="K41" s="9">
        <v>53.27</v>
      </c>
      <c r="L41" s="9">
        <v>54.88</v>
      </c>
    </row>
    <row r="42" spans="1:12" ht="16.95" customHeight="1" thickBot="1" x14ac:dyDescent="0.35">
      <c r="A42" s="83"/>
      <c r="B42" s="84"/>
      <c r="C42" s="75">
        <v>72.45</v>
      </c>
      <c r="D42" s="16">
        <v>66.39</v>
      </c>
      <c r="E42" s="16">
        <v>60.32</v>
      </c>
      <c r="F42" s="9">
        <v>53.23</v>
      </c>
      <c r="G42" s="15">
        <v>63.67</v>
      </c>
      <c r="H42" s="55">
        <v>57.16</v>
      </c>
      <c r="I42" s="1">
        <v>52.92</v>
      </c>
      <c r="J42" s="12">
        <v>53.68</v>
      </c>
      <c r="K42" s="9">
        <v>53.3</v>
      </c>
      <c r="L42" s="9">
        <v>54.71</v>
      </c>
    </row>
    <row r="43" spans="1:12" ht="16.95" customHeight="1" x14ac:dyDescent="0.3">
      <c r="A43" s="81">
        <v>15</v>
      </c>
      <c r="B43" s="82"/>
      <c r="C43" s="12">
        <v>78.89</v>
      </c>
      <c r="D43" s="15">
        <v>81.91</v>
      </c>
      <c r="E43" s="15">
        <v>73.16</v>
      </c>
      <c r="F43" s="74">
        <v>64.13</v>
      </c>
      <c r="G43" s="14">
        <v>75.209999999999994</v>
      </c>
      <c r="H43" s="14">
        <v>69.19</v>
      </c>
      <c r="I43" s="76">
        <v>61.25</v>
      </c>
      <c r="J43" s="11">
        <v>64.48</v>
      </c>
      <c r="K43" s="74">
        <v>54.46</v>
      </c>
      <c r="L43" s="74">
        <v>52.74</v>
      </c>
    </row>
    <row r="44" spans="1:12" ht="16.95" customHeight="1" x14ac:dyDescent="0.3">
      <c r="A44" s="83"/>
      <c r="B44" s="84"/>
      <c r="C44" s="12">
        <v>78.5</v>
      </c>
      <c r="D44" s="15">
        <v>81.72</v>
      </c>
      <c r="E44" s="15">
        <v>73.16</v>
      </c>
      <c r="F44" s="9">
        <v>64.16</v>
      </c>
      <c r="G44" s="15">
        <v>74.290000000000006</v>
      </c>
      <c r="H44" s="15">
        <v>69.03</v>
      </c>
      <c r="I44" s="1">
        <v>61.29</v>
      </c>
      <c r="J44" s="12">
        <v>64.25</v>
      </c>
      <c r="K44" s="9">
        <v>54.55</v>
      </c>
      <c r="L44" s="9">
        <v>52.72</v>
      </c>
    </row>
    <row r="45" spans="1:12" ht="16.95" customHeight="1" x14ac:dyDescent="0.3">
      <c r="A45" s="83"/>
      <c r="B45" s="84"/>
      <c r="C45" s="12">
        <v>78.52</v>
      </c>
      <c r="D45" s="15">
        <v>81.489999999999995</v>
      </c>
      <c r="E45" s="15">
        <v>72.81</v>
      </c>
      <c r="F45" s="9">
        <v>64.11</v>
      </c>
      <c r="G45" s="15">
        <v>74.569999999999993</v>
      </c>
      <c r="H45" s="15">
        <v>68.88</v>
      </c>
      <c r="I45" s="1">
        <v>61.34</v>
      </c>
      <c r="J45" s="12">
        <v>64.08</v>
      </c>
      <c r="K45" s="9">
        <v>54.69</v>
      </c>
      <c r="L45" s="9">
        <v>52.73</v>
      </c>
    </row>
    <row r="46" spans="1:12" ht="16.95" customHeight="1" x14ac:dyDescent="0.3">
      <c r="A46" s="83"/>
      <c r="B46" s="84"/>
      <c r="C46" s="12">
        <v>78.73</v>
      </c>
      <c r="D46" s="15">
        <v>81.69</v>
      </c>
      <c r="E46" s="15">
        <v>72.97</v>
      </c>
      <c r="F46" s="9">
        <v>64.25</v>
      </c>
      <c r="G46" s="15">
        <v>73.930000000000007</v>
      </c>
      <c r="H46" s="15">
        <v>68.709999999999994</v>
      </c>
      <c r="I46" s="1">
        <v>61.32</v>
      </c>
      <c r="J46" s="12">
        <v>64.459999999999994</v>
      </c>
      <c r="K46" s="9">
        <v>54.53</v>
      </c>
      <c r="L46" s="9">
        <v>52.69</v>
      </c>
    </row>
    <row r="47" spans="1:12" ht="16.95" customHeight="1" x14ac:dyDescent="0.3">
      <c r="A47" s="83"/>
      <c r="B47" s="84"/>
      <c r="C47" s="12">
        <v>78.52</v>
      </c>
      <c r="D47" s="15">
        <v>81.56</v>
      </c>
      <c r="E47" s="15">
        <v>72.819999999999993</v>
      </c>
      <c r="F47" s="9">
        <v>64.14</v>
      </c>
      <c r="G47" s="15">
        <v>73.56</v>
      </c>
      <c r="H47" s="15">
        <v>68.900000000000006</v>
      </c>
      <c r="I47" s="1">
        <v>61.38</v>
      </c>
      <c r="J47" s="12">
        <v>64.040000000000006</v>
      </c>
      <c r="K47" s="9">
        <v>54.67</v>
      </c>
      <c r="L47" s="9">
        <v>52.8</v>
      </c>
    </row>
    <row r="48" spans="1:12" ht="16.95" customHeight="1" x14ac:dyDescent="0.3">
      <c r="A48" s="83"/>
      <c r="B48" s="84"/>
      <c r="C48" s="12">
        <v>78.84</v>
      </c>
      <c r="D48" s="15">
        <v>81.569999999999993</v>
      </c>
      <c r="E48" s="15">
        <v>72.86</v>
      </c>
      <c r="F48" s="9">
        <v>64.069999999999993</v>
      </c>
      <c r="G48" s="15">
        <v>73.34</v>
      </c>
      <c r="H48" s="15">
        <v>68.650000000000006</v>
      </c>
      <c r="I48" s="1">
        <v>61.52</v>
      </c>
      <c r="J48" s="12">
        <v>64.3</v>
      </c>
      <c r="K48" s="9">
        <v>54.6</v>
      </c>
      <c r="L48" s="9">
        <v>52.8</v>
      </c>
    </row>
    <row r="49" spans="1:12" ht="16.95" customHeight="1" x14ac:dyDescent="0.3">
      <c r="A49" s="83"/>
      <c r="B49" s="84"/>
      <c r="C49" s="12">
        <v>78.72</v>
      </c>
      <c r="D49" s="15">
        <v>81.709999999999994</v>
      </c>
      <c r="E49" s="15">
        <v>72.930000000000007</v>
      </c>
      <c r="F49" s="9">
        <v>64.12</v>
      </c>
      <c r="G49" s="15">
        <v>73.77</v>
      </c>
      <c r="H49" s="15">
        <v>68.67</v>
      </c>
      <c r="I49" s="1">
        <v>61.01</v>
      </c>
      <c r="J49" s="12">
        <v>64.209999999999994</v>
      </c>
      <c r="K49" s="9">
        <v>54.61</v>
      </c>
      <c r="L49" s="9">
        <v>52.88</v>
      </c>
    </row>
    <row r="50" spans="1:12" ht="16.95" customHeight="1" x14ac:dyDescent="0.3">
      <c r="A50" s="83"/>
      <c r="B50" s="84"/>
      <c r="C50" s="12">
        <v>78.459999999999994</v>
      </c>
      <c r="D50" s="15">
        <v>81.63</v>
      </c>
      <c r="E50" s="15">
        <v>72.790000000000006</v>
      </c>
      <c r="F50" s="9">
        <v>64.14</v>
      </c>
      <c r="G50" s="15">
        <v>73.650000000000006</v>
      </c>
      <c r="H50" s="15">
        <v>68.63</v>
      </c>
      <c r="I50" s="1">
        <v>61.05</v>
      </c>
      <c r="J50" s="12">
        <v>64.52</v>
      </c>
      <c r="K50" s="9">
        <v>54.65</v>
      </c>
      <c r="L50" s="9">
        <v>52.58</v>
      </c>
    </row>
    <row r="51" spans="1:12" ht="16.95" customHeight="1" x14ac:dyDescent="0.3">
      <c r="A51" s="83"/>
      <c r="B51" s="84"/>
      <c r="C51" s="12">
        <v>78.48</v>
      </c>
      <c r="D51" s="15">
        <v>81.58</v>
      </c>
      <c r="E51" s="15">
        <v>72.88</v>
      </c>
      <c r="F51" s="9">
        <v>64.099999999999994</v>
      </c>
      <c r="G51" s="15">
        <v>73.790000000000006</v>
      </c>
      <c r="H51" s="15">
        <v>68.510000000000005</v>
      </c>
      <c r="I51" s="1">
        <v>60.95</v>
      </c>
      <c r="J51" s="12">
        <v>64.489999999999995</v>
      </c>
      <c r="K51" s="9">
        <v>54.72</v>
      </c>
      <c r="L51" s="9">
        <v>52.6</v>
      </c>
    </row>
    <row r="52" spans="1:12" ht="16.95" customHeight="1" thickBot="1" x14ac:dyDescent="0.35">
      <c r="A52" s="83"/>
      <c r="B52" s="84"/>
      <c r="C52" s="13">
        <v>78.47</v>
      </c>
      <c r="D52" s="16">
        <v>81.44</v>
      </c>
      <c r="E52" s="16">
        <v>72.680000000000007</v>
      </c>
      <c r="F52" s="4">
        <v>64.13</v>
      </c>
      <c r="G52" s="16">
        <v>73.489999999999995</v>
      </c>
      <c r="H52" s="16">
        <v>68.58</v>
      </c>
      <c r="I52" s="7">
        <v>60.88</v>
      </c>
      <c r="J52" s="13">
        <v>64.39</v>
      </c>
      <c r="K52" s="4">
        <v>54.66</v>
      </c>
      <c r="L52" s="4">
        <v>52.76</v>
      </c>
    </row>
    <row r="53" spans="1:12" ht="16.95" customHeight="1" x14ac:dyDescent="0.3">
      <c r="A53" s="81">
        <f>Punkter!$C$7</f>
        <v>30</v>
      </c>
      <c r="B53" s="82"/>
      <c r="C53" s="12">
        <v>96.17</v>
      </c>
      <c r="D53" s="15">
        <v>90.07</v>
      </c>
      <c r="E53" s="15">
        <v>82.88</v>
      </c>
      <c r="F53" s="9">
        <v>77.959999999999994</v>
      </c>
      <c r="G53" s="15">
        <v>85.74</v>
      </c>
      <c r="H53" s="15">
        <v>79.62</v>
      </c>
      <c r="I53" s="1">
        <v>73.98</v>
      </c>
      <c r="J53" s="12">
        <v>76.16</v>
      </c>
      <c r="K53" s="9">
        <v>65.59</v>
      </c>
      <c r="L53" s="9">
        <v>64.59</v>
      </c>
    </row>
    <row r="54" spans="1:12" ht="16.95" customHeight="1" x14ac:dyDescent="0.3">
      <c r="A54" s="83"/>
      <c r="B54" s="84"/>
      <c r="C54" s="12">
        <v>95.11</v>
      </c>
      <c r="D54" s="15">
        <v>89.33</v>
      </c>
      <c r="E54" s="15">
        <v>82.93</v>
      </c>
      <c r="F54" s="9">
        <v>77.650000000000006</v>
      </c>
      <c r="G54" s="15">
        <v>86.27</v>
      </c>
      <c r="H54" s="15">
        <v>80.02</v>
      </c>
      <c r="I54" s="1">
        <v>73.78</v>
      </c>
      <c r="J54" s="12">
        <v>76.38</v>
      </c>
      <c r="K54" s="9">
        <v>65.849999999999994</v>
      </c>
      <c r="L54" s="9">
        <v>64.77</v>
      </c>
    </row>
    <row r="55" spans="1:12" ht="16.95" customHeight="1" x14ac:dyDescent="0.3">
      <c r="A55" s="83"/>
      <c r="B55" s="84"/>
      <c r="C55" s="12">
        <v>94.45</v>
      </c>
      <c r="D55" s="15">
        <v>88.67</v>
      </c>
      <c r="E55" s="15">
        <v>82.98</v>
      </c>
      <c r="F55" s="9">
        <v>77.75</v>
      </c>
      <c r="G55" s="15">
        <v>84.19</v>
      </c>
      <c r="H55" s="15">
        <v>79.959999999999994</v>
      </c>
      <c r="I55" s="1">
        <v>73.98</v>
      </c>
      <c r="J55" s="12">
        <v>76.3</v>
      </c>
      <c r="K55" s="9">
        <v>65.72</v>
      </c>
      <c r="L55" s="9">
        <v>64.709999999999994</v>
      </c>
    </row>
    <row r="56" spans="1:12" ht="16.95" customHeight="1" x14ac:dyDescent="0.3">
      <c r="A56" s="83"/>
      <c r="B56" s="84"/>
      <c r="C56" s="12">
        <v>93.16</v>
      </c>
      <c r="D56" s="15">
        <v>88.57</v>
      </c>
      <c r="E56" s="15">
        <v>82.99</v>
      </c>
      <c r="F56" s="9">
        <v>77.8</v>
      </c>
      <c r="G56" s="15">
        <v>85.04</v>
      </c>
      <c r="H56" s="15">
        <v>80</v>
      </c>
      <c r="I56" s="1">
        <v>74.13</v>
      </c>
      <c r="J56" s="12">
        <v>75.989999999999995</v>
      </c>
      <c r="K56" s="9">
        <v>65.53</v>
      </c>
      <c r="L56" s="9">
        <v>64.58</v>
      </c>
    </row>
    <row r="57" spans="1:12" ht="16.95" customHeight="1" x14ac:dyDescent="0.3">
      <c r="A57" s="83"/>
      <c r="B57" s="84"/>
      <c r="C57" s="12">
        <v>93.45</v>
      </c>
      <c r="D57" s="15">
        <v>88.19</v>
      </c>
      <c r="E57" s="15">
        <v>83.12</v>
      </c>
      <c r="F57" s="9">
        <v>77.760000000000005</v>
      </c>
      <c r="G57" s="15">
        <v>85.19</v>
      </c>
      <c r="H57" s="15">
        <v>79.77</v>
      </c>
      <c r="I57" s="1">
        <v>74.03</v>
      </c>
      <c r="J57" s="12">
        <v>75.849999999999994</v>
      </c>
      <c r="K57" s="9">
        <v>66.05</v>
      </c>
      <c r="L57" s="9">
        <v>65.27</v>
      </c>
    </row>
    <row r="58" spans="1:12" ht="16.95" customHeight="1" x14ac:dyDescent="0.3">
      <c r="A58" s="83"/>
      <c r="B58" s="84"/>
      <c r="C58" s="12">
        <v>93.17</v>
      </c>
      <c r="D58" s="15">
        <v>88.01</v>
      </c>
      <c r="E58" s="15">
        <v>83.12</v>
      </c>
      <c r="F58" s="9">
        <v>77.44</v>
      </c>
      <c r="G58" s="15">
        <v>84.77</v>
      </c>
      <c r="H58" s="15">
        <v>80.17</v>
      </c>
      <c r="I58" s="1">
        <v>74.11</v>
      </c>
      <c r="J58" s="12">
        <v>76.900000000000006</v>
      </c>
      <c r="K58" s="9">
        <v>65.75</v>
      </c>
      <c r="L58" s="9">
        <v>65.09</v>
      </c>
    </row>
    <row r="59" spans="1:12" ht="16.95" customHeight="1" x14ac:dyDescent="0.3">
      <c r="A59" s="83"/>
      <c r="B59" s="84"/>
      <c r="C59" s="12">
        <v>93.02</v>
      </c>
      <c r="D59" s="15">
        <v>87.95</v>
      </c>
      <c r="E59" s="15">
        <v>83.04</v>
      </c>
      <c r="F59" s="9">
        <v>77.290000000000006</v>
      </c>
      <c r="G59" s="15">
        <v>85.28</v>
      </c>
      <c r="H59" s="15">
        <v>80.19</v>
      </c>
      <c r="I59" s="1">
        <v>74.02</v>
      </c>
      <c r="J59" s="12">
        <v>76.790000000000006</v>
      </c>
      <c r="K59" s="9">
        <v>65.89</v>
      </c>
      <c r="L59" s="9">
        <v>64.2</v>
      </c>
    </row>
    <row r="60" spans="1:12" ht="16.95" customHeight="1" x14ac:dyDescent="0.3">
      <c r="A60" s="83"/>
      <c r="B60" s="84"/>
      <c r="C60" s="12">
        <v>93.42</v>
      </c>
      <c r="D60" s="15">
        <v>87.76</v>
      </c>
      <c r="E60" s="15">
        <v>83.07</v>
      </c>
      <c r="F60" s="9">
        <v>77.22</v>
      </c>
      <c r="G60" s="15">
        <v>84.18</v>
      </c>
      <c r="H60" s="15">
        <v>80.16</v>
      </c>
      <c r="I60" s="1">
        <v>74.09</v>
      </c>
      <c r="J60" s="12">
        <v>76.28</v>
      </c>
      <c r="K60" s="9">
        <v>66.09</v>
      </c>
      <c r="L60" s="9">
        <v>64.27</v>
      </c>
    </row>
    <row r="61" spans="1:12" ht="16.95" customHeight="1" x14ac:dyDescent="0.3">
      <c r="A61" s="83"/>
      <c r="B61" s="84"/>
      <c r="C61" s="12">
        <v>92.97</v>
      </c>
      <c r="D61" s="15">
        <v>87.59</v>
      </c>
      <c r="E61" s="15">
        <v>83.03</v>
      </c>
      <c r="F61" s="9">
        <v>77.14</v>
      </c>
      <c r="G61" s="15">
        <v>84.6</v>
      </c>
      <c r="H61" s="15">
        <v>79.72</v>
      </c>
      <c r="I61" s="1">
        <v>73.91</v>
      </c>
      <c r="J61" s="12">
        <v>75.7</v>
      </c>
      <c r="K61" s="9">
        <v>65.38</v>
      </c>
      <c r="L61" s="9">
        <v>64.78</v>
      </c>
    </row>
    <row r="62" spans="1:12" ht="16.95" customHeight="1" thickBot="1" x14ac:dyDescent="0.35">
      <c r="A62" s="85"/>
      <c r="B62" s="86"/>
      <c r="C62" s="13">
        <v>92.16</v>
      </c>
      <c r="D62" s="16">
        <v>87.81</v>
      </c>
      <c r="E62" s="16">
        <v>82.91</v>
      </c>
      <c r="F62" s="4">
        <v>77.010000000000005</v>
      </c>
      <c r="G62" s="16">
        <v>85.08</v>
      </c>
      <c r="H62" s="16">
        <v>80.12</v>
      </c>
      <c r="I62" s="7">
        <v>74.02</v>
      </c>
      <c r="J62" s="13">
        <v>76.44</v>
      </c>
      <c r="K62" s="4">
        <v>65.67</v>
      </c>
      <c r="L62" s="4">
        <v>65.39</v>
      </c>
    </row>
  </sheetData>
  <mergeCells count="27">
    <mergeCell ref="N12:O12"/>
    <mergeCell ref="P12:R1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23:B32"/>
    <mergeCell ref="A33:B42"/>
    <mergeCell ref="A43:B52"/>
    <mergeCell ref="A53:B62"/>
    <mergeCell ref="N4:R4"/>
    <mergeCell ref="N5:O5"/>
    <mergeCell ref="P5:R5"/>
    <mergeCell ref="A1:A2"/>
    <mergeCell ref="C1:F1"/>
    <mergeCell ref="G1:I1"/>
    <mergeCell ref="J1:K1"/>
    <mergeCell ref="A3:B12"/>
    <mergeCell ref="A13:B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O10" sqref="O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7" ht="17.399999999999999" customHeight="1" x14ac:dyDescent="0.3">
      <c r="A1" s="87" t="s">
        <v>4</v>
      </c>
      <c r="B1" s="70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  <c r="Q1" s="2" t="s">
        <v>57</v>
      </c>
    </row>
    <row r="2" spans="1:17" ht="17.399999999999999" customHeight="1" thickBot="1" x14ac:dyDescent="0.35">
      <c r="A2" s="88"/>
      <c r="B2" s="4" t="s">
        <v>2</v>
      </c>
      <c r="C2" s="7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7" ht="17.399999999999999" customHeight="1" x14ac:dyDescent="0.3">
      <c r="A3" s="81">
        <f>Punkter!$C$2</f>
        <v>1</v>
      </c>
      <c r="B3" s="82"/>
      <c r="C3" s="2">
        <v>67.736000000000004</v>
      </c>
      <c r="D3" s="15">
        <v>63.287999999999997</v>
      </c>
      <c r="E3" s="14">
        <v>53.28</v>
      </c>
      <c r="F3" s="70">
        <v>57.728000000000002</v>
      </c>
      <c r="G3" s="14">
        <v>54.392000000000003</v>
      </c>
      <c r="H3" s="56">
        <v>46.607999999999997</v>
      </c>
      <c r="I3" s="72">
        <v>53.28</v>
      </c>
      <c r="J3" s="11">
        <v>43.271999999999998</v>
      </c>
      <c r="K3" s="70">
        <v>51.055999999999997</v>
      </c>
      <c r="L3" s="70">
        <v>48.832000000000001</v>
      </c>
    </row>
    <row r="4" spans="1:17" ht="17.399999999999999" customHeight="1" x14ac:dyDescent="0.3">
      <c r="A4" s="83"/>
      <c r="B4" s="84"/>
      <c r="C4" s="2">
        <v>72.183999999999997</v>
      </c>
      <c r="D4" s="15">
        <v>61.064</v>
      </c>
      <c r="E4" s="15">
        <v>51.055999999999997</v>
      </c>
      <c r="F4" s="9">
        <v>58.84</v>
      </c>
      <c r="G4" s="15">
        <v>53.28</v>
      </c>
      <c r="H4" s="55">
        <v>45.496000000000002</v>
      </c>
      <c r="I4" s="1">
        <v>53.28</v>
      </c>
      <c r="J4" s="12">
        <v>43.271999999999998</v>
      </c>
      <c r="K4" s="9">
        <v>49.944000000000003</v>
      </c>
      <c r="L4" s="9">
        <v>46.607999999999997</v>
      </c>
    </row>
    <row r="5" spans="1:17" ht="17.399999999999999" customHeight="1" x14ac:dyDescent="0.3">
      <c r="A5" s="83"/>
      <c r="B5" s="84"/>
      <c r="C5" s="2">
        <v>72.183999999999997</v>
      </c>
      <c r="D5" s="15">
        <v>62.176000000000002</v>
      </c>
      <c r="E5" s="15">
        <v>52.167999999999999</v>
      </c>
      <c r="F5" s="10">
        <v>59.951999999999998</v>
      </c>
      <c r="G5" s="15">
        <v>53.28</v>
      </c>
      <c r="H5" s="55">
        <v>44.384</v>
      </c>
      <c r="I5" s="1">
        <v>52.167999999999999</v>
      </c>
      <c r="J5" s="12">
        <v>43.271999999999998</v>
      </c>
      <c r="K5" s="9">
        <v>48.832000000000001</v>
      </c>
      <c r="L5" s="9">
        <v>46.607999999999997</v>
      </c>
    </row>
    <row r="6" spans="1:17" ht="17.399999999999999" customHeight="1" x14ac:dyDescent="0.3">
      <c r="A6" s="83"/>
      <c r="B6" s="84"/>
      <c r="C6" s="2">
        <v>73.296000000000006</v>
      </c>
      <c r="D6" s="15">
        <v>59.951999999999998</v>
      </c>
      <c r="E6" s="15">
        <v>51.055999999999997</v>
      </c>
      <c r="F6" s="10">
        <v>59.951999999999998</v>
      </c>
      <c r="G6" s="15">
        <v>53.28</v>
      </c>
      <c r="H6" s="57">
        <v>45.496000000000002</v>
      </c>
      <c r="I6" s="1">
        <v>53.28</v>
      </c>
      <c r="J6" s="12">
        <v>43.271999999999998</v>
      </c>
      <c r="K6" s="9">
        <v>48.832000000000001</v>
      </c>
      <c r="L6" s="9">
        <v>46.607999999999997</v>
      </c>
    </row>
    <row r="7" spans="1:17" ht="17.399999999999999" customHeight="1" x14ac:dyDescent="0.3">
      <c r="A7" s="83"/>
      <c r="B7" s="84"/>
      <c r="C7" s="2">
        <v>73.296000000000006</v>
      </c>
      <c r="D7" s="15">
        <v>61.064</v>
      </c>
      <c r="E7" s="15">
        <v>52.167999999999999</v>
      </c>
      <c r="F7" s="9">
        <v>59.951999999999998</v>
      </c>
      <c r="G7" s="15">
        <v>53.28</v>
      </c>
      <c r="H7" s="55">
        <v>45.496000000000002</v>
      </c>
      <c r="I7" s="1">
        <v>53.28</v>
      </c>
      <c r="J7" s="12">
        <v>43.271999999999998</v>
      </c>
      <c r="K7" s="9">
        <v>46.607999999999997</v>
      </c>
      <c r="L7" s="9">
        <v>46.607999999999997</v>
      </c>
    </row>
    <row r="8" spans="1:17" ht="17.399999999999999" customHeight="1" x14ac:dyDescent="0.3">
      <c r="A8" s="83"/>
      <c r="B8" s="84"/>
      <c r="D8" s="15"/>
      <c r="E8" s="15"/>
      <c r="F8" s="9"/>
      <c r="G8" s="15"/>
      <c r="H8" s="55"/>
      <c r="I8" s="1"/>
      <c r="J8" s="12"/>
      <c r="K8" s="9"/>
      <c r="L8" s="9"/>
    </row>
    <row r="9" spans="1:17" ht="17.399999999999999" customHeight="1" x14ac:dyDescent="0.3">
      <c r="A9" s="83"/>
      <c r="B9" s="84"/>
      <c r="D9" s="15"/>
      <c r="E9" s="15"/>
      <c r="F9" s="9"/>
      <c r="G9" s="15"/>
      <c r="H9" s="55"/>
      <c r="I9" s="1"/>
      <c r="J9" s="12"/>
      <c r="K9" s="9"/>
      <c r="L9" s="9"/>
    </row>
    <row r="10" spans="1:17" ht="17.399999999999999" customHeight="1" x14ac:dyDescent="0.3">
      <c r="A10" s="83"/>
      <c r="B10" s="84"/>
      <c r="D10" s="15"/>
      <c r="E10" s="15"/>
      <c r="F10" s="9"/>
      <c r="G10" s="15"/>
      <c r="H10" s="55"/>
      <c r="I10" s="1"/>
      <c r="J10" s="12"/>
      <c r="K10" s="9"/>
      <c r="L10" s="9"/>
    </row>
    <row r="11" spans="1:17" ht="17.399999999999999" customHeight="1" x14ac:dyDescent="0.3">
      <c r="A11" s="83"/>
      <c r="B11" s="84"/>
      <c r="D11" s="15"/>
      <c r="E11" s="15"/>
      <c r="F11" s="9"/>
      <c r="G11" s="15"/>
      <c r="H11" s="55"/>
      <c r="I11" s="1"/>
      <c r="J11" s="12"/>
      <c r="K11" s="9"/>
      <c r="L11" s="9"/>
    </row>
    <row r="12" spans="1:17" ht="17.399999999999999" customHeight="1" thickBot="1" x14ac:dyDescent="0.35">
      <c r="A12" s="83"/>
      <c r="B12" s="84"/>
      <c r="C12" s="71"/>
      <c r="D12" s="16"/>
      <c r="E12" s="16"/>
      <c r="F12" s="4"/>
      <c r="G12" s="16"/>
      <c r="H12" s="54"/>
      <c r="I12" s="7"/>
      <c r="J12" s="13"/>
      <c r="K12" s="4"/>
      <c r="L12" s="4"/>
    </row>
    <row r="13" spans="1:17" ht="16.95" customHeight="1" x14ac:dyDescent="0.3">
      <c r="A13" s="81">
        <f>Punkter!$C$3</f>
        <v>2</v>
      </c>
      <c r="B13" s="82"/>
      <c r="C13" s="2">
        <v>78.855999999999995</v>
      </c>
      <c r="D13" s="15">
        <v>73.296000000000006</v>
      </c>
      <c r="E13" s="15">
        <v>62.176000000000002</v>
      </c>
      <c r="F13" s="9">
        <v>59.951999999999998</v>
      </c>
      <c r="G13" s="15">
        <v>75.52</v>
      </c>
      <c r="H13" s="55">
        <v>58.84</v>
      </c>
      <c r="I13" s="1">
        <v>53.28</v>
      </c>
      <c r="J13" s="12">
        <v>47.72</v>
      </c>
      <c r="K13" s="9">
        <v>49.944000000000003</v>
      </c>
      <c r="L13" s="9">
        <v>53.28</v>
      </c>
    </row>
    <row r="14" spans="1:17" ht="16.95" customHeight="1" x14ac:dyDescent="0.3">
      <c r="A14" s="83"/>
      <c r="B14" s="84"/>
      <c r="C14" s="2">
        <v>76.632000000000005</v>
      </c>
      <c r="D14" s="15">
        <v>73.296000000000006</v>
      </c>
      <c r="E14" s="15">
        <v>61.064</v>
      </c>
      <c r="F14" s="9">
        <v>59.951999999999998</v>
      </c>
      <c r="G14" s="15">
        <v>69.959999999999994</v>
      </c>
      <c r="H14" s="55">
        <v>59.951999999999998</v>
      </c>
      <c r="I14" s="1">
        <v>53.28</v>
      </c>
      <c r="J14" s="12">
        <v>48.832000000000001</v>
      </c>
      <c r="K14" s="9">
        <v>49.944000000000003</v>
      </c>
      <c r="L14" s="9">
        <v>52.167999999999999</v>
      </c>
    </row>
    <row r="15" spans="1:17" ht="16.95" customHeight="1" x14ac:dyDescent="0.3">
      <c r="A15" s="83"/>
      <c r="B15" s="84"/>
      <c r="C15" s="2">
        <v>82.191999999999993</v>
      </c>
      <c r="D15" s="15">
        <v>76.632000000000005</v>
      </c>
      <c r="E15" s="15">
        <v>61.064</v>
      </c>
      <c r="F15" s="9">
        <v>59.951999999999998</v>
      </c>
      <c r="G15" s="15">
        <v>66.623999999999995</v>
      </c>
      <c r="H15" s="55">
        <v>59.951999999999998</v>
      </c>
      <c r="I15" s="1">
        <v>53.28</v>
      </c>
      <c r="J15" s="12">
        <v>48.832000000000001</v>
      </c>
      <c r="K15" s="9">
        <v>49.944000000000003</v>
      </c>
      <c r="L15" s="9">
        <v>53.28</v>
      </c>
    </row>
    <row r="16" spans="1:17" ht="16.95" customHeight="1" x14ac:dyDescent="0.3">
      <c r="A16" s="83"/>
      <c r="B16" s="84"/>
      <c r="C16" s="2">
        <v>79.968000000000004</v>
      </c>
      <c r="D16" s="15">
        <v>77.744</v>
      </c>
      <c r="E16" s="15">
        <v>61.064</v>
      </c>
      <c r="F16" s="9">
        <v>59.951999999999998</v>
      </c>
      <c r="G16" s="15">
        <v>72.183999999999997</v>
      </c>
      <c r="H16" s="55">
        <v>59.951999999999998</v>
      </c>
      <c r="I16" s="1">
        <v>53.28</v>
      </c>
      <c r="J16" s="12">
        <v>46.607999999999997</v>
      </c>
      <c r="K16" s="9">
        <v>51.055999999999997</v>
      </c>
      <c r="L16" s="9">
        <v>53.28</v>
      </c>
    </row>
    <row r="17" spans="1:12" ht="16.95" customHeight="1" x14ac:dyDescent="0.3">
      <c r="A17" s="83"/>
      <c r="B17" s="84"/>
      <c r="C17" s="2">
        <v>77.744</v>
      </c>
      <c r="D17" s="15">
        <v>79.968000000000004</v>
      </c>
      <c r="E17" s="15">
        <v>61.064</v>
      </c>
      <c r="F17" s="9">
        <v>59.951999999999998</v>
      </c>
      <c r="G17" s="15">
        <v>73.296000000000006</v>
      </c>
      <c r="H17" s="55">
        <v>62.176000000000002</v>
      </c>
      <c r="I17" s="1">
        <v>53.28</v>
      </c>
      <c r="J17" s="12">
        <v>46.607999999999997</v>
      </c>
      <c r="K17" s="9">
        <v>49.944000000000003</v>
      </c>
      <c r="L17" s="9">
        <v>53.28</v>
      </c>
    </row>
    <row r="18" spans="1:12" ht="16.95" customHeight="1" x14ac:dyDescent="0.3">
      <c r="A18" s="83"/>
      <c r="B18" s="84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95" customHeight="1" x14ac:dyDescent="0.3">
      <c r="A19" s="83"/>
      <c r="B19" s="84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95" customHeight="1" x14ac:dyDescent="0.3">
      <c r="A20" s="83"/>
      <c r="B20" s="84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95" customHeight="1" x14ac:dyDescent="0.3">
      <c r="A21" s="83"/>
      <c r="B21" s="84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95" customHeight="1" thickBot="1" x14ac:dyDescent="0.35">
      <c r="A22" s="83"/>
      <c r="B22" s="84"/>
      <c r="C22" s="7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95" customHeight="1" x14ac:dyDescent="0.3">
      <c r="A23" s="81">
        <v>4</v>
      </c>
      <c r="B23" s="82"/>
      <c r="C23" s="2">
        <v>84.415999999999997</v>
      </c>
      <c r="D23" s="15">
        <v>84.415999999999997</v>
      </c>
      <c r="E23" s="14">
        <v>73.296000000000006</v>
      </c>
      <c r="F23" s="70">
        <v>66.623999999999995</v>
      </c>
      <c r="G23" s="14">
        <v>86.64</v>
      </c>
      <c r="H23" s="56">
        <v>67.736000000000004</v>
      </c>
      <c r="I23" s="72">
        <v>59.951999999999998</v>
      </c>
      <c r="J23" s="11">
        <v>59.951999999999998</v>
      </c>
      <c r="K23" s="70">
        <v>66.623999999999995</v>
      </c>
      <c r="L23" s="70">
        <v>58.84</v>
      </c>
    </row>
    <row r="24" spans="1:12" ht="16.95" customHeight="1" x14ac:dyDescent="0.3">
      <c r="A24" s="83"/>
      <c r="B24" s="84"/>
      <c r="C24" s="2">
        <v>86.64</v>
      </c>
      <c r="D24" s="15">
        <v>81.08</v>
      </c>
      <c r="E24" s="15">
        <v>73.296000000000006</v>
      </c>
      <c r="F24" s="9">
        <v>68.847999999999999</v>
      </c>
      <c r="G24" s="15">
        <v>81.08</v>
      </c>
      <c r="H24" s="55">
        <v>68.847999999999999</v>
      </c>
      <c r="I24" s="1">
        <v>59.951999999999998</v>
      </c>
      <c r="J24" s="12">
        <v>59.951999999999998</v>
      </c>
      <c r="K24" s="9">
        <v>66.623999999999995</v>
      </c>
      <c r="L24" s="9">
        <v>58.84</v>
      </c>
    </row>
    <row r="25" spans="1:12" ht="16.95" customHeight="1" x14ac:dyDescent="0.3">
      <c r="A25" s="83"/>
      <c r="B25" s="84"/>
      <c r="C25" s="2">
        <v>79.968000000000004</v>
      </c>
      <c r="D25" s="15">
        <v>84.415999999999997</v>
      </c>
      <c r="E25" s="15">
        <v>73.296000000000006</v>
      </c>
      <c r="F25" s="9">
        <v>66.623999999999995</v>
      </c>
      <c r="G25" s="15">
        <v>86.64</v>
      </c>
      <c r="H25" s="55">
        <v>67.736000000000004</v>
      </c>
      <c r="I25" s="1">
        <v>59.951999999999998</v>
      </c>
      <c r="J25" s="12">
        <v>59.951999999999998</v>
      </c>
      <c r="K25" s="9">
        <v>66.623999999999995</v>
      </c>
      <c r="L25" s="9">
        <v>58.84</v>
      </c>
    </row>
    <row r="26" spans="1:12" ht="16.95" customHeight="1" x14ac:dyDescent="0.3">
      <c r="A26" s="83"/>
      <c r="B26" s="84"/>
      <c r="C26" s="2">
        <v>79.968000000000004</v>
      </c>
      <c r="D26" s="15">
        <v>83.304000000000002</v>
      </c>
      <c r="E26" s="15">
        <v>73.296000000000006</v>
      </c>
      <c r="F26" s="9">
        <v>65.512</v>
      </c>
      <c r="G26" s="15">
        <v>86.64</v>
      </c>
      <c r="H26" s="55">
        <v>68.847999999999999</v>
      </c>
      <c r="I26" s="1">
        <v>59.951999999999998</v>
      </c>
      <c r="J26" s="12">
        <v>59.951999999999998</v>
      </c>
      <c r="K26" s="9">
        <v>65.512</v>
      </c>
      <c r="L26" s="9">
        <v>58.84</v>
      </c>
    </row>
    <row r="27" spans="1:12" ht="16.95" customHeight="1" x14ac:dyDescent="0.3">
      <c r="A27" s="83"/>
      <c r="B27" s="84"/>
      <c r="C27" s="2">
        <v>79.968000000000004</v>
      </c>
      <c r="D27" s="15">
        <v>82.191999999999993</v>
      </c>
      <c r="E27" s="15">
        <v>73.296000000000006</v>
      </c>
      <c r="F27" s="9">
        <v>66.623999999999995</v>
      </c>
      <c r="G27" s="15">
        <v>84.415999999999997</v>
      </c>
      <c r="H27" s="55">
        <v>68.847999999999999</v>
      </c>
      <c r="I27" s="1">
        <v>59.951999999999998</v>
      </c>
      <c r="J27" s="12">
        <v>59.951999999999998</v>
      </c>
      <c r="K27" s="9">
        <v>67.736000000000004</v>
      </c>
      <c r="L27" s="9">
        <v>58.84</v>
      </c>
    </row>
    <row r="28" spans="1:12" ht="16.95" customHeight="1" x14ac:dyDescent="0.3">
      <c r="A28" s="83"/>
      <c r="B28" s="84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95" customHeight="1" x14ac:dyDescent="0.3">
      <c r="A29" s="83"/>
      <c r="B29" s="84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95" customHeight="1" x14ac:dyDescent="0.3">
      <c r="A30" s="83"/>
      <c r="B30" s="84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95" customHeight="1" x14ac:dyDescent="0.3">
      <c r="A31" s="83"/>
      <c r="B31" s="84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95" customHeight="1" thickBot="1" x14ac:dyDescent="0.35">
      <c r="A32" s="83"/>
      <c r="B32" s="84"/>
      <c r="C32" s="7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95" customHeight="1" x14ac:dyDescent="0.3">
      <c r="A33" s="81">
        <v>8</v>
      </c>
      <c r="B33" s="82"/>
      <c r="C33" s="2">
        <v>95.536000000000001</v>
      </c>
      <c r="D33" s="15">
        <v>86.64</v>
      </c>
      <c r="E33" s="15">
        <v>88.864000000000004</v>
      </c>
      <c r="F33" s="9">
        <v>77.744</v>
      </c>
      <c r="G33" s="15">
        <v>79.968000000000004</v>
      </c>
      <c r="H33" s="55">
        <v>79.968000000000004</v>
      </c>
      <c r="I33" s="1">
        <v>69.959999999999994</v>
      </c>
      <c r="J33" s="12">
        <v>72.183999999999997</v>
      </c>
      <c r="K33" s="9">
        <v>58.84</v>
      </c>
      <c r="L33" s="9">
        <v>64.400000000000006</v>
      </c>
    </row>
    <row r="34" spans="1:12" ht="16.95" customHeight="1" x14ac:dyDescent="0.3">
      <c r="A34" s="83"/>
      <c r="B34" s="84"/>
      <c r="C34" s="2">
        <v>96.647999999999996</v>
      </c>
      <c r="D34" s="15">
        <v>87.751999999999995</v>
      </c>
      <c r="E34" s="15">
        <v>86.64</v>
      </c>
      <c r="F34" s="9">
        <v>77.744</v>
      </c>
      <c r="G34" s="15">
        <v>79.968000000000004</v>
      </c>
      <c r="H34" s="55">
        <v>77.744</v>
      </c>
      <c r="I34" s="1">
        <v>67.736000000000004</v>
      </c>
      <c r="J34" s="12">
        <v>71.072000000000003</v>
      </c>
      <c r="K34" s="9">
        <v>57.728000000000002</v>
      </c>
      <c r="L34" s="9">
        <v>63.287999999999997</v>
      </c>
    </row>
    <row r="35" spans="1:12" ht="16.95" customHeight="1" x14ac:dyDescent="0.3">
      <c r="A35" s="83"/>
      <c r="B35" s="84"/>
      <c r="C35" s="2">
        <v>97.76</v>
      </c>
      <c r="D35" s="15">
        <v>89.975999999999999</v>
      </c>
      <c r="E35" s="15">
        <v>84.415999999999997</v>
      </c>
      <c r="F35" s="9">
        <v>76.632000000000005</v>
      </c>
      <c r="G35" s="15">
        <v>81.08</v>
      </c>
      <c r="H35" s="55">
        <v>77.744</v>
      </c>
      <c r="I35" s="1">
        <v>68.847999999999999</v>
      </c>
      <c r="J35" s="12">
        <v>73.296000000000006</v>
      </c>
      <c r="K35" s="9">
        <v>57.728000000000002</v>
      </c>
      <c r="L35" s="9">
        <v>63.287999999999997</v>
      </c>
    </row>
    <row r="36" spans="1:12" ht="16.95" customHeight="1" x14ac:dyDescent="0.3">
      <c r="A36" s="83"/>
      <c r="B36" s="84"/>
      <c r="C36" s="2">
        <v>98.872</v>
      </c>
      <c r="D36" s="15">
        <v>93.311999999999998</v>
      </c>
      <c r="E36" s="15">
        <v>85.528000000000006</v>
      </c>
      <c r="F36" s="9">
        <v>77.744</v>
      </c>
      <c r="G36" s="15">
        <v>81.08</v>
      </c>
      <c r="H36" s="55">
        <v>77.744</v>
      </c>
      <c r="I36" s="1">
        <v>68.847999999999999</v>
      </c>
      <c r="J36" s="12">
        <v>72.183999999999997</v>
      </c>
      <c r="K36" s="9">
        <v>58.84</v>
      </c>
      <c r="L36" s="9">
        <v>63.287999999999997</v>
      </c>
    </row>
    <row r="37" spans="1:12" ht="16.95" customHeight="1" x14ac:dyDescent="0.3">
      <c r="A37" s="83"/>
      <c r="B37" s="84"/>
      <c r="C37" s="2">
        <v>94.424000000000007</v>
      </c>
      <c r="D37" s="15">
        <v>87.751999999999995</v>
      </c>
      <c r="E37" s="15">
        <v>85.528000000000006</v>
      </c>
      <c r="F37" s="9">
        <v>77.744</v>
      </c>
      <c r="G37" s="15">
        <v>81.08</v>
      </c>
      <c r="H37" s="55">
        <v>77.744</v>
      </c>
      <c r="I37" s="1">
        <v>67.736000000000004</v>
      </c>
      <c r="J37" s="12">
        <v>73.296000000000006</v>
      </c>
      <c r="K37" s="9">
        <v>59.951999999999998</v>
      </c>
      <c r="L37" s="9">
        <v>63.287999999999997</v>
      </c>
    </row>
    <row r="38" spans="1:12" ht="16.95" customHeight="1" x14ac:dyDescent="0.3">
      <c r="A38" s="83"/>
      <c r="B38" s="84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95" customHeight="1" x14ac:dyDescent="0.3">
      <c r="A39" s="83"/>
      <c r="B39" s="84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95" customHeight="1" x14ac:dyDescent="0.3">
      <c r="A40" s="83"/>
      <c r="B40" s="84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95" customHeight="1" x14ac:dyDescent="0.3">
      <c r="A41" s="83"/>
      <c r="B41" s="84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95" customHeight="1" thickBot="1" x14ac:dyDescent="0.35">
      <c r="A42" s="83"/>
      <c r="B42" s="84"/>
      <c r="C42" s="7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95" customHeight="1" x14ac:dyDescent="0.3">
      <c r="A43" s="81">
        <v>15</v>
      </c>
      <c r="B43" s="82"/>
      <c r="C43" s="12" t="s">
        <v>56</v>
      </c>
      <c r="D43" s="15" t="s">
        <v>56</v>
      </c>
      <c r="E43" s="15">
        <v>96.647999999999996</v>
      </c>
      <c r="F43" s="70">
        <v>84.415999999999997</v>
      </c>
      <c r="G43" s="14">
        <v>95.536000000000001</v>
      </c>
      <c r="H43" s="14">
        <v>93.311999999999998</v>
      </c>
      <c r="I43" s="72">
        <v>86.64</v>
      </c>
      <c r="J43" s="11">
        <v>79.968000000000004</v>
      </c>
      <c r="K43" s="70">
        <v>63.287999999999997</v>
      </c>
      <c r="L43" s="70">
        <v>65.512</v>
      </c>
    </row>
    <row r="44" spans="1:12" ht="16.95" customHeight="1" x14ac:dyDescent="0.3">
      <c r="A44" s="83"/>
      <c r="B44" s="84"/>
      <c r="C44" s="12" t="s">
        <v>56</v>
      </c>
      <c r="D44" s="15" t="s">
        <v>56</v>
      </c>
      <c r="E44" s="15">
        <v>91.087999999999994</v>
      </c>
      <c r="F44" s="9">
        <v>85.528000000000006</v>
      </c>
      <c r="G44" s="15">
        <v>91.087999999999994</v>
      </c>
      <c r="H44" s="15">
        <v>92.2</v>
      </c>
      <c r="I44" s="1">
        <v>83.304000000000002</v>
      </c>
      <c r="J44" s="12">
        <v>79.968000000000004</v>
      </c>
      <c r="K44" s="9">
        <v>64.400000000000006</v>
      </c>
      <c r="L44" s="9">
        <v>66.623999999999995</v>
      </c>
    </row>
    <row r="45" spans="1:12" ht="16.95" customHeight="1" x14ac:dyDescent="0.3">
      <c r="A45" s="83"/>
      <c r="B45" s="84"/>
      <c r="C45" s="12" t="s">
        <v>56</v>
      </c>
      <c r="D45" s="15" t="s">
        <v>56</v>
      </c>
      <c r="E45" s="15">
        <v>96.647999999999996</v>
      </c>
      <c r="F45" s="9">
        <v>85.528000000000006</v>
      </c>
      <c r="G45" s="15">
        <v>92.2</v>
      </c>
      <c r="H45" s="15">
        <v>93.311999999999998</v>
      </c>
      <c r="I45" s="1">
        <v>84.415999999999997</v>
      </c>
      <c r="J45" s="12">
        <v>79.968000000000004</v>
      </c>
      <c r="K45" s="9">
        <v>63.287999999999997</v>
      </c>
      <c r="L45" s="9">
        <v>66.623999999999995</v>
      </c>
    </row>
    <row r="46" spans="1:12" ht="16.95" customHeight="1" x14ac:dyDescent="0.3">
      <c r="A46" s="83"/>
      <c r="B46" s="84"/>
      <c r="C46" s="12" t="s">
        <v>56</v>
      </c>
      <c r="D46" s="15" t="s">
        <v>56</v>
      </c>
      <c r="E46" s="15">
        <v>94.424000000000007</v>
      </c>
      <c r="F46" s="9">
        <v>86.64</v>
      </c>
      <c r="G46" s="15">
        <v>92.2</v>
      </c>
      <c r="H46" s="15">
        <v>94.424000000000007</v>
      </c>
      <c r="I46" s="1">
        <v>86.64</v>
      </c>
      <c r="J46" s="12">
        <v>82.191999999999993</v>
      </c>
      <c r="K46" s="9">
        <v>64.400000000000006</v>
      </c>
      <c r="L46" s="9">
        <v>66.623999999999995</v>
      </c>
    </row>
    <row r="47" spans="1:12" ht="16.95" customHeight="1" x14ac:dyDescent="0.3">
      <c r="A47" s="83"/>
      <c r="B47" s="84"/>
      <c r="C47" s="12" t="s">
        <v>56</v>
      </c>
      <c r="D47" s="15" t="s">
        <v>56</v>
      </c>
      <c r="E47" s="15">
        <v>95.536000000000001</v>
      </c>
      <c r="F47" s="9">
        <v>86.64</v>
      </c>
      <c r="G47" s="15">
        <v>89.975999999999999</v>
      </c>
      <c r="H47" s="15">
        <v>94.424000000000007</v>
      </c>
      <c r="I47" s="1">
        <v>87.751999999999995</v>
      </c>
      <c r="J47" s="12">
        <v>82.191999999999993</v>
      </c>
      <c r="K47" s="9">
        <v>63.287999999999997</v>
      </c>
      <c r="L47" s="9">
        <v>66.623999999999995</v>
      </c>
    </row>
    <row r="48" spans="1:12" ht="16.95" customHeight="1" x14ac:dyDescent="0.3">
      <c r="A48" s="83"/>
      <c r="B48" s="84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95" customHeight="1" x14ac:dyDescent="0.3">
      <c r="A49" s="83"/>
      <c r="B49" s="84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95" customHeight="1" x14ac:dyDescent="0.3">
      <c r="A50" s="83"/>
      <c r="B50" s="84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95" customHeight="1" x14ac:dyDescent="0.3">
      <c r="A51" s="83"/>
      <c r="B51" s="84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95" customHeight="1" thickBot="1" x14ac:dyDescent="0.35">
      <c r="A52" s="83"/>
      <c r="B52" s="84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95" customHeight="1" x14ac:dyDescent="0.3">
      <c r="A53" s="81">
        <f>Punkter!$C$7</f>
        <v>30</v>
      </c>
      <c r="B53" s="82"/>
      <c r="C53" s="12" t="s">
        <v>56</v>
      </c>
      <c r="D53" s="15" t="s">
        <v>56</v>
      </c>
      <c r="E53" s="15" t="s">
        <v>56</v>
      </c>
      <c r="F53" s="9">
        <v>101.096</v>
      </c>
      <c r="G53" s="15">
        <v>94.424000000000007</v>
      </c>
      <c r="H53" s="15">
        <v>89.975999999999999</v>
      </c>
      <c r="I53" s="1">
        <v>86.64</v>
      </c>
      <c r="J53" s="12">
        <v>89.975999999999999</v>
      </c>
      <c r="K53" s="9">
        <v>75.52</v>
      </c>
      <c r="L53" s="9">
        <v>85.528000000000006</v>
      </c>
    </row>
    <row r="54" spans="1:12" ht="16.95" customHeight="1" x14ac:dyDescent="0.3">
      <c r="A54" s="83"/>
      <c r="B54" s="84"/>
      <c r="C54" s="12" t="s">
        <v>56</v>
      </c>
      <c r="D54" s="15" t="s">
        <v>56</v>
      </c>
      <c r="E54" s="15" t="s">
        <v>56</v>
      </c>
      <c r="F54" s="9">
        <v>101.096</v>
      </c>
      <c r="G54" s="15">
        <v>93.311999999999998</v>
      </c>
      <c r="H54" s="15">
        <v>89.975999999999999</v>
      </c>
      <c r="I54" s="1">
        <v>86.64</v>
      </c>
      <c r="J54" s="12">
        <v>91.087999999999994</v>
      </c>
      <c r="K54" s="9">
        <v>76.632000000000005</v>
      </c>
      <c r="L54" s="9">
        <v>84.415999999999997</v>
      </c>
    </row>
    <row r="55" spans="1:12" ht="16.95" customHeight="1" x14ac:dyDescent="0.3">
      <c r="A55" s="83"/>
      <c r="B55" s="84"/>
      <c r="C55" s="12" t="s">
        <v>56</v>
      </c>
      <c r="D55" s="15" t="s">
        <v>56</v>
      </c>
      <c r="E55" s="15" t="s">
        <v>56</v>
      </c>
      <c r="F55" s="9">
        <v>102.208</v>
      </c>
      <c r="G55" s="15">
        <v>95.536000000000001</v>
      </c>
      <c r="H55" s="15">
        <v>91.087999999999994</v>
      </c>
      <c r="I55" s="1">
        <v>84.415999999999997</v>
      </c>
      <c r="J55" s="12">
        <v>91.087999999999994</v>
      </c>
      <c r="K55" s="9">
        <v>75.52</v>
      </c>
      <c r="L55" s="9">
        <v>83.304000000000002</v>
      </c>
    </row>
    <row r="56" spans="1:12" ht="16.95" customHeight="1" x14ac:dyDescent="0.3">
      <c r="A56" s="83"/>
      <c r="B56" s="84"/>
      <c r="C56" s="12" t="s">
        <v>56</v>
      </c>
      <c r="D56" s="15" t="s">
        <v>56</v>
      </c>
      <c r="E56" s="15" t="s">
        <v>56</v>
      </c>
      <c r="F56" s="9">
        <v>95.536000000000001</v>
      </c>
      <c r="G56" s="15">
        <v>93.311999999999998</v>
      </c>
      <c r="H56" s="15">
        <v>89.975999999999999</v>
      </c>
      <c r="I56" s="1">
        <v>86.64</v>
      </c>
      <c r="J56" s="12">
        <v>91.087999999999994</v>
      </c>
      <c r="K56" s="9">
        <v>76.632000000000005</v>
      </c>
      <c r="L56" s="9">
        <v>83.304000000000002</v>
      </c>
    </row>
    <row r="57" spans="1:12" ht="16.95" customHeight="1" x14ac:dyDescent="0.3">
      <c r="A57" s="83"/>
      <c r="B57" s="84"/>
      <c r="C57" s="12" t="s">
        <v>56</v>
      </c>
      <c r="D57" s="15" t="s">
        <v>56</v>
      </c>
      <c r="E57" s="15" t="s">
        <v>56</v>
      </c>
      <c r="F57" s="9">
        <v>94.424000000000007</v>
      </c>
      <c r="G57" s="15">
        <v>92.2</v>
      </c>
      <c r="H57" s="15">
        <v>89.975999999999999</v>
      </c>
      <c r="I57" s="1">
        <v>86.64</v>
      </c>
      <c r="J57" s="12">
        <v>92.2</v>
      </c>
      <c r="K57" s="9">
        <v>76.632000000000005</v>
      </c>
      <c r="L57" s="9">
        <v>83.304000000000002</v>
      </c>
    </row>
    <row r="58" spans="1:12" ht="16.95" customHeight="1" x14ac:dyDescent="0.3">
      <c r="A58" s="83"/>
      <c r="B58" s="84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95" customHeight="1" x14ac:dyDescent="0.3">
      <c r="A59" s="83"/>
      <c r="B59" s="84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95" customHeight="1" x14ac:dyDescent="0.3">
      <c r="A60" s="83"/>
      <c r="B60" s="84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95" customHeight="1" x14ac:dyDescent="0.3">
      <c r="A61" s="83"/>
      <c r="B61" s="84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95" customHeight="1" thickBot="1" x14ac:dyDescent="0.35">
      <c r="A62" s="85"/>
      <c r="B62" s="86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7" x14ac:dyDescent="0.3">
      <c r="C65" s="78" t="s">
        <v>6</v>
      </c>
      <c r="D65" s="78"/>
      <c r="E65" s="78"/>
      <c r="F65" s="78"/>
      <c r="G65" s="78"/>
    </row>
    <row r="66" spans="3:7" x14ac:dyDescent="0.3">
      <c r="C66" s="78" t="s">
        <v>7</v>
      </c>
      <c r="D66" s="78"/>
      <c r="E66" s="78" t="s">
        <v>55</v>
      </c>
      <c r="F66" s="78"/>
      <c r="G66" s="78"/>
    </row>
    <row r="67" spans="3:7" x14ac:dyDescent="0.3">
      <c r="C67" s="78" t="s">
        <v>8</v>
      </c>
      <c r="D67" s="78"/>
      <c r="E67" s="78" t="s">
        <v>55</v>
      </c>
      <c r="F67" s="78"/>
      <c r="G67" s="78"/>
    </row>
    <row r="68" spans="3:7" x14ac:dyDescent="0.3">
      <c r="C68" s="78" t="s">
        <v>9</v>
      </c>
      <c r="D68" s="78"/>
      <c r="E68" s="78" t="s">
        <v>24</v>
      </c>
      <c r="F68" s="78"/>
      <c r="G68" s="78"/>
    </row>
    <row r="69" spans="3:7" x14ac:dyDescent="0.3">
      <c r="C69" s="78" t="s">
        <v>10</v>
      </c>
      <c r="D69" s="78"/>
      <c r="E69" s="78">
        <v>850</v>
      </c>
      <c r="F69" s="78"/>
      <c r="G69" s="78"/>
    </row>
    <row r="70" spans="3:7" x14ac:dyDescent="0.3">
      <c r="C70" s="78" t="s">
        <v>11</v>
      </c>
      <c r="D70" s="78"/>
      <c r="E70" s="79">
        <v>42668</v>
      </c>
      <c r="F70" s="78"/>
      <c r="G70" s="78"/>
    </row>
    <row r="71" spans="3:7" x14ac:dyDescent="0.3">
      <c r="C71" s="78" t="s">
        <v>12</v>
      </c>
      <c r="D71" s="78"/>
      <c r="E71" s="80">
        <v>0.87708333333333333</v>
      </c>
      <c r="F71" s="78"/>
      <c r="G71" s="78"/>
    </row>
    <row r="72" spans="3:7" x14ac:dyDescent="0.3">
      <c r="C72" s="78" t="s">
        <v>13</v>
      </c>
      <c r="D72" s="78"/>
      <c r="E72" s="78"/>
      <c r="F72" s="78"/>
      <c r="G72" s="78"/>
    </row>
    <row r="73" spans="3:7" x14ac:dyDescent="0.3">
      <c r="C73" s="78" t="s">
        <v>14</v>
      </c>
      <c r="D73" s="78"/>
      <c r="E73" s="78" t="s">
        <v>26</v>
      </c>
      <c r="F73" s="78"/>
      <c r="G73" s="78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K64" sqref="K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87" t="s">
        <v>4</v>
      </c>
      <c r="B1" s="70" t="s">
        <v>3</v>
      </c>
      <c r="C1" s="87">
        <f>Punkter!$A$2</f>
        <v>0.01</v>
      </c>
      <c r="D1" s="89"/>
      <c r="E1" s="89"/>
      <c r="F1" s="90"/>
      <c r="G1" s="87">
        <f>Punkter!$A$3</f>
        <v>0.08</v>
      </c>
      <c r="H1" s="89"/>
      <c r="I1" s="90"/>
      <c r="J1" s="87">
        <f>Punkter!$A$4</f>
        <v>0.34</v>
      </c>
      <c r="K1" s="90"/>
      <c r="L1" s="26">
        <f>Punkter!$A$5</f>
        <v>2</v>
      </c>
    </row>
    <row r="2" spans="1:12" ht="17.399999999999999" customHeight="1" thickBot="1" x14ac:dyDescent="0.35">
      <c r="A2" s="88"/>
      <c r="B2" s="4" t="s">
        <v>2</v>
      </c>
      <c r="C2" s="7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81">
        <f>Punkter!$C$2</f>
        <v>1</v>
      </c>
      <c r="B3" s="82"/>
      <c r="C3" s="2">
        <v>48.832000000000001</v>
      </c>
      <c r="D3" s="15">
        <v>49.944000000000003</v>
      </c>
      <c r="E3" s="14">
        <v>47.72</v>
      </c>
      <c r="F3" s="70">
        <v>62.176000000000002</v>
      </c>
      <c r="G3" s="14">
        <v>43.271999999999998</v>
      </c>
      <c r="H3" s="56">
        <v>48.832000000000001</v>
      </c>
      <c r="I3" s="72">
        <v>66.623999999999995</v>
      </c>
      <c r="J3" s="11">
        <v>49.944000000000003</v>
      </c>
      <c r="K3" s="70">
        <v>59.951999999999998</v>
      </c>
      <c r="L3" s="70">
        <v>44.384</v>
      </c>
    </row>
    <row r="4" spans="1:12" ht="17.399999999999999" customHeight="1" x14ac:dyDescent="0.3">
      <c r="A4" s="83"/>
      <c r="B4" s="84"/>
      <c r="C4" s="2">
        <v>48.832000000000001</v>
      </c>
      <c r="D4" s="15">
        <v>49.944000000000003</v>
      </c>
      <c r="E4" s="15">
        <v>46.607999999999997</v>
      </c>
      <c r="F4" s="9">
        <v>64.400000000000006</v>
      </c>
      <c r="G4" s="15">
        <v>46.607999999999997</v>
      </c>
      <c r="H4" s="55">
        <v>48.832000000000001</v>
      </c>
      <c r="I4" s="1">
        <v>62.176000000000002</v>
      </c>
      <c r="J4" s="12">
        <v>47.72</v>
      </c>
      <c r="K4" s="9">
        <v>62.176000000000002</v>
      </c>
      <c r="L4" s="9">
        <v>45.496000000000002</v>
      </c>
    </row>
    <row r="5" spans="1:12" ht="17.399999999999999" customHeight="1" x14ac:dyDescent="0.3">
      <c r="A5" s="83"/>
      <c r="B5" s="84"/>
      <c r="C5" s="2">
        <v>48.832000000000001</v>
      </c>
      <c r="D5" s="15">
        <v>49.944000000000003</v>
      </c>
      <c r="E5" s="15">
        <v>47.72</v>
      </c>
      <c r="F5" s="10">
        <v>65.512</v>
      </c>
      <c r="G5" s="15">
        <v>45.496000000000002</v>
      </c>
      <c r="H5" s="55">
        <v>46.607999999999997</v>
      </c>
      <c r="I5" s="1">
        <v>62.176000000000002</v>
      </c>
      <c r="J5" s="12">
        <v>51.055999999999997</v>
      </c>
      <c r="K5" s="9">
        <v>59.951999999999998</v>
      </c>
      <c r="L5" s="9">
        <v>44.384</v>
      </c>
    </row>
    <row r="6" spans="1:12" ht="17.399999999999999" customHeight="1" x14ac:dyDescent="0.3">
      <c r="A6" s="83"/>
      <c r="B6" s="84"/>
      <c r="C6" s="2">
        <v>48.832000000000001</v>
      </c>
      <c r="D6" s="15">
        <v>49.944000000000003</v>
      </c>
      <c r="E6" s="15">
        <v>47.72</v>
      </c>
      <c r="F6" s="10">
        <v>61.064</v>
      </c>
      <c r="G6" s="15">
        <v>49.944000000000003</v>
      </c>
      <c r="H6" s="57">
        <v>46.607999999999997</v>
      </c>
      <c r="I6" s="1">
        <v>59.951999999999998</v>
      </c>
      <c r="J6" s="12">
        <v>49.944000000000003</v>
      </c>
      <c r="K6" s="9">
        <v>62.176000000000002</v>
      </c>
      <c r="L6" s="9">
        <v>45.496000000000002</v>
      </c>
    </row>
    <row r="7" spans="1:12" ht="17.399999999999999" customHeight="1" x14ac:dyDescent="0.3">
      <c r="A7" s="83"/>
      <c r="B7" s="84"/>
      <c r="C7" s="2">
        <v>48.832000000000001</v>
      </c>
      <c r="D7" s="15">
        <v>49.944000000000003</v>
      </c>
      <c r="E7" s="15">
        <v>47.72</v>
      </c>
      <c r="F7" s="9">
        <v>66.623999999999995</v>
      </c>
      <c r="G7" s="15">
        <v>47.72</v>
      </c>
      <c r="H7" s="55">
        <v>46.607999999999997</v>
      </c>
      <c r="I7" s="1">
        <v>62.176000000000002</v>
      </c>
      <c r="J7" s="12">
        <v>49.944000000000003</v>
      </c>
      <c r="K7" s="9">
        <v>63.287999999999997</v>
      </c>
      <c r="L7" s="9">
        <v>44.384</v>
      </c>
    </row>
    <row r="8" spans="1:12" ht="17.399999999999999" customHeight="1" x14ac:dyDescent="0.3">
      <c r="A8" s="83"/>
      <c r="B8" s="84"/>
      <c r="D8" s="15"/>
      <c r="E8" s="15"/>
      <c r="F8" s="9"/>
      <c r="G8" s="15"/>
      <c r="H8" s="55"/>
      <c r="I8" s="1"/>
      <c r="J8" s="12"/>
      <c r="K8" s="9"/>
      <c r="L8" s="9"/>
    </row>
    <row r="9" spans="1:12" ht="17.399999999999999" customHeight="1" x14ac:dyDescent="0.3">
      <c r="A9" s="83"/>
      <c r="B9" s="84"/>
      <c r="D9" s="15"/>
      <c r="E9" s="15"/>
      <c r="F9" s="9"/>
      <c r="G9" s="15"/>
      <c r="H9" s="55"/>
      <c r="I9" s="1"/>
      <c r="J9" s="12"/>
      <c r="K9" s="9"/>
      <c r="L9" s="9"/>
    </row>
    <row r="10" spans="1:12" ht="17.399999999999999" customHeight="1" x14ac:dyDescent="0.3">
      <c r="A10" s="83"/>
      <c r="B10" s="84"/>
      <c r="D10" s="15"/>
      <c r="E10" s="15"/>
      <c r="F10" s="9"/>
      <c r="G10" s="15"/>
      <c r="H10" s="55"/>
      <c r="I10" s="1"/>
      <c r="J10" s="12"/>
      <c r="K10" s="9"/>
      <c r="L10" s="9"/>
    </row>
    <row r="11" spans="1:12" ht="17.399999999999999" customHeight="1" x14ac:dyDescent="0.3">
      <c r="A11" s="83"/>
      <c r="B11" s="84"/>
      <c r="D11" s="15"/>
      <c r="E11" s="15"/>
      <c r="F11" s="9"/>
      <c r="G11" s="15"/>
      <c r="H11" s="55"/>
      <c r="I11" s="1"/>
      <c r="J11" s="12"/>
      <c r="K11" s="9"/>
      <c r="L11" s="9"/>
    </row>
    <row r="12" spans="1:12" ht="17.399999999999999" customHeight="1" thickBot="1" x14ac:dyDescent="0.35">
      <c r="A12" s="83"/>
      <c r="B12" s="84"/>
      <c r="C12" s="71"/>
      <c r="D12" s="16"/>
      <c r="E12" s="16"/>
      <c r="F12" s="4"/>
      <c r="G12" s="16"/>
      <c r="H12" s="54"/>
      <c r="I12" s="7"/>
      <c r="J12" s="13"/>
      <c r="K12" s="4"/>
      <c r="L12" s="4"/>
    </row>
    <row r="13" spans="1:12" ht="16.95" customHeight="1" x14ac:dyDescent="0.3">
      <c r="A13" s="81">
        <f>Punkter!$C$3</f>
        <v>2</v>
      </c>
      <c r="B13" s="82"/>
      <c r="C13" s="2">
        <v>58.84</v>
      </c>
      <c r="D13" s="15">
        <v>54.392000000000003</v>
      </c>
      <c r="E13" s="15">
        <v>56.616</v>
      </c>
      <c r="F13" s="9">
        <v>59.951999999999998</v>
      </c>
      <c r="G13" s="15">
        <v>54.392000000000003</v>
      </c>
      <c r="H13" s="55">
        <v>56.616</v>
      </c>
      <c r="I13" s="1">
        <v>63.287999999999997</v>
      </c>
      <c r="J13" s="12">
        <v>59.951999999999998</v>
      </c>
      <c r="K13" s="9">
        <v>69.959999999999994</v>
      </c>
      <c r="L13" s="9">
        <v>51.055999999999997</v>
      </c>
    </row>
    <row r="14" spans="1:12" ht="16.95" customHeight="1" x14ac:dyDescent="0.3">
      <c r="A14" s="83"/>
      <c r="B14" s="84"/>
      <c r="C14" s="2">
        <v>59.951999999999998</v>
      </c>
      <c r="D14" s="15">
        <v>57.728000000000002</v>
      </c>
      <c r="E14" s="15">
        <v>56.616</v>
      </c>
      <c r="F14" s="9">
        <v>61.064</v>
      </c>
      <c r="G14" s="15">
        <v>53.28</v>
      </c>
      <c r="H14" s="55">
        <v>54.392000000000003</v>
      </c>
      <c r="I14" s="1">
        <v>64.400000000000006</v>
      </c>
      <c r="J14" s="12">
        <v>56.616</v>
      </c>
      <c r="K14" s="9">
        <v>72.183999999999997</v>
      </c>
      <c r="L14" s="9">
        <v>49.944000000000003</v>
      </c>
    </row>
    <row r="15" spans="1:12" ht="16.95" customHeight="1" x14ac:dyDescent="0.3">
      <c r="A15" s="83"/>
      <c r="B15" s="84"/>
      <c r="C15" s="2">
        <v>58.84</v>
      </c>
      <c r="D15" s="15">
        <v>57.728000000000002</v>
      </c>
      <c r="E15" s="15">
        <v>56.616</v>
      </c>
      <c r="F15" s="9">
        <v>61.064</v>
      </c>
      <c r="G15" s="15">
        <v>53.28</v>
      </c>
      <c r="H15" s="55">
        <v>55.503999999999998</v>
      </c>
      <c r="I15" s="1">
        <v>65.512</v>
      </c>
      <c r="J15" s="12">
        <v>55.503999999999998</v>
      </c>
      <c r="K15" s="9">
        <v>72.183999999999997</v>
      </c>
      <c r="L15" s="9">
        <v>49.944000000000003</v>
      </c>
    </row>
    <row r="16" spans="1:12" ht="16.95" customHeight="1" x14ac:dyDescent="0.3">
      <c r="A16" s="83"/>
      <c r="B16" s="84"/>
      <c r="C16" s="2">
        <v>58.84</v>
      </c>
      <c r="D16" s="15">
        <v>57.728000000000002</v>
      </c>
      <c r="E16" s="15">
        <v>56.616</v>
      </c>
      <c r="F16" s="9">
        <v>59.951999999999998</v>
      </c>
      <c r="G16" s="15">
        <v>55.503999999999998</v>
      </c>
      <c r="H16" s="55">
        <v>55.503999999999998</v>
      </c>
      <c r="I16" s="1">
        <v>63.287999999999997</v>
      </c>
      <c r="J16" s="12">
        <v>59.951999999999998</v>
      </c>
      <c r="K16" s="9">
        <v>72.183999999999997</v>
      </c>
      <c r="L16" s="9">
        <v>49.944000000000003</v>
      </c>
    </row>
    <row r="17" spans="1:12" ht="16.95" customHeight="1" x14ac:dyDescent="0.3">
      <c r="A17" s="83"/>
      <c r="B17" s="84"/>
      <c r="C17" s="2">
        <v>59.951999999999998</v>
      </c>
      <c r="D17" s="15">
        <v>56.616</v>
      </c>
      <c r="E17" s="15">
        <v>56.616</v>
      </c>
      <c r="F17" s="9">
        <v>61.064</v>
      </c>
      <c r="G17" s="15">
        <v>54.392000000000003</v>
      </c>
      <c r="H17" s="55">
        <v>55.503999999999998</v>
      </c>
      <c r="I17" s="1">
        <v>65.512</v>
      </c>
      <c r="J17" s="12">
        <v>58.84</v>
      </c>
      <c r="K17" s="9">
        <v>75.52</v>
      </c>
      <c r="L17" s="9">
        <v>51.055999999999997</v>
      </c>
    </row>
    <row r="18" spans="1:12" ht="16.95" customHeight="1" x14ac:dyDescent="0.3">
      <c r="A18" s="83"/>
      <c r="B18" s="84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95" customHeight="1" x14ac:dyDescent="0.3">
      <c r="A19" s="83"/>
      <c r="B19" s="84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95" customHeight="1" x14ac:dyDescent="0.3">
      <c r="A20" s="83"/>
      <c r="B20" s="84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95" customHeight="1" x14ac:dyDescent="0.3">
      <c r="A21" s="83"/>
      <c r="B21" s="84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95" customHeight="1" thickBot="1" x14ac:dyDescent="0.35">
      <c r="A22" s="83"/>
      <c r="B22" s="84"/>
      <c r="C22" s="7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95" customHeight="1" x14ac:dyDescent="0.3">
      <c r="A23" s="81">
        <v>4</v>
      </c>
      <c r="B23" s="82"/>
      <c r="C23" s="2">
        <v>73.296000000000006</v>
      </c>
      <c r="D23" s="15">
        <v>73.296000000000006</v>
      </c>
      <c r="E23" s="14">
        <v>69.959999999999994</v>
      </c>
      <c r="F23" s="70">
        <v>58.84</v>
      </c>
      <c r="G23" s="14">
        <v>67.736000000000004</v>
      </c>
      <c r="H23" s="56">
        <v>67.736000000000004</v>
      </c>
      <c r="I23" s="72">
        <v>62.176000000000002</v>
      </c>
      <c r="J23" s="11">
        <v>65.512</v>
      </c>
      <c r="K23" s="70">
        <v>64.400000000000006</v>
      </c>
      <c r="L23" s="70">
        <v>54.392000000000003</v>
      </c>
    </row>
    <row r="24" spans="1:12" ht="16.95" customHeight="1" x14ac:dyDescent="0.3">
      <c r="A24" s="83"/>
      <c r="B24" s="84"/>
      <c r="C24" s="2">
        <v>73.296000000000006</v>
      </c>
      <c r="D24" s="15">
        <v>71.072000000000003</v>
      </c>
      <c r="E24" s="15">
        <v>68.847999999999999</v>
      </c>
      <c r="F24" s="9">
        <v>59.951999999999998</v>
      </c>
      <c r="G24" s="15">
        <v>67.736000000000004</v>
      </c>
      <c r="H24" s="55">
        <v>66.623999999999995</v>
      </c>
      <c r="I24" s="1">
        <v>59.951999999999998</v>
      </c>
      <c r="J24" s="12">
        <v>66.623999999999995</v>
      </c>
      <c r="K24" s="9">
        <v>62.176000000000002</v>
      </c>
      <c r="L24" s="9">
        <v>56.616</v>
      </c>
    </row>
    <row r="25" spans="1:12" ht="16.95" customHeight="1" x14ac:dyDescent="0.3">
      <c r="A25" s="83"/>
      <c r="B25" s="84"/>
      <c r="C25" s="2">
        <v>73.296000000000006</v>
      </c>
      <c r="D25" s="15">
        <v>71.072000000000003</v>
      </c>
      <c r="E25" s="15">
        <v>71.072000000000003</v>
      </c>
      <c r="F25" s="9">
        <v>59.951999999999998</v>
      </c>
      <c r="G25" s="15">
        <v>68.847999999999999</v>
      </c>
      <c r="H25" s="55">
        <v>66.623999999999995</v>
      </c>
      <c r="I25" s="1">
        <v>59.951999999999998</v>
      </c>
      <c r="J25" s="12">
        <v>66.623999999999995</v>
      </c>
      <c r="K25" s="9">
        <v>62.176000000000002</v>
      </c>
      <c r="L25" s="9">
        <v>57.728000000000002</v>
      </c>
    </row>
    <row r="26" spans="1:12" ht="16.95" customHeight="1" x14ac:dyDescent="0.3">
      <c r="A26" s="83"/>
      <c r="B26" s="84"/>
      <c r="C26" s="2">
        <v>71.072000000000003</v>
      </c>
      <c r="D26" s="15">
        <v>72.183999999999997</v>
      </c>
      <c r="E26" s="15">
        <v>69.959999999999994</v>
      </c>
      <c r="F26" s="9">
        <v>59.951999999999998</v>
      </c>
      <c r="G26" s="15">
        <v>67.736000000000004</v>
      </c>
      <c r="H26" s="55">
        <v>67.736000000000004</v>
      </c>
      <c r="I26" s="1">
        <v>59.951999999999998</v>
      </c>
      <c r="J26" s="12">
        <v>66.623999999999995</v>
      </c>
      <c r="K26" s="9">
        <v>64.400000000000006</v>
      </c>
      <c r="L26" s="9">
        <v>57.728000000000002</v>
      </c>
    </row>
    <row r="27" spans="1:12" ht="16.95" customHeight="1" x14ac:dyDescent="0.3">
      <c r="A27" s="83"/>
      <c r="B27" s="84"/>
      <c r="C27" s="2">
        <v>73.296000000000006</v>
      </c>
      <c r="D27" s="15">
        <v>69.959999999999994</v>
      </c>
      <c r="E27" s="15">
        <v>69.959999999999994</v>
      </c>
      <c r="F27" s="9">
        <v>59.951999999999998</v>
      </c>
      <c r="G27" s="15">
        <v>66.623999999999995</v>
      </c>
      <c r="H27" s="55">
        <v>66.623999999999995</v>
      </c>
      <c r="I27" s="1">
        <v>59.951999999999998</v>
      </c>
      <c r="J27" s="12">
        <v>65.512</v>
      </c>
      <c r="K27" s="9">
        <v>63.287999999999997</v>
      </c>
      <c r="L27" s="9">
        <v>59.951999999999998</v>
      </c>
    </row>
    <row r="28" spans="1:12" ht="16.95" customHeight="1" x14ac:dyDescent="0.3">
      <c r="A28" s="83"/>
      <c r="B28" s="84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95" customHeight="1" x14ac:dyDescent="0.3">
      <c r="A29" s="83"/>
      <c r="B29" s="84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95" customHeight="1" x14ac:dyDescent="0.3">
      <c r="A30" s="83"/>
      <c r="B30" s="84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95" customHeight="1" x14ac:dyDescent="0.3">
      <c r="A31" s="83"/>
      <c r="B31" s="84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95" customHeight="1" thickBot="1" x14ac:dyDescent="0.35">
      <c r="A32" s="83"/>
      <c r="B32" s="84"/>
      <c r="C32" s="7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95" customHeight="1" x14ac:dyDescent="0.3">
      <c r="A33" s="81">
        <v>8</v>
      </c>
      <c r="B33" s="82"/>
      <c r="C33" s="2">
        <v>88.864000000000004</v>
      </c>
      <c r="D33" s="15">
        <v>81.08</v>
      </c>
      <c r="E33" s="15">
        <v>78.855999999999995</v>
      </c>
      <c r="F33" s="9">
        <v>66.623999999999995</v>
      </c>
      <c r="G33" s="15">
        <v>79.968000000000004</v>
      </c>
      <c r="H33" s="55">
        <v>74.408000000000001</v>
      </c>
      <c r="I33" s="1">
        <v>65.512</v>
      </c>
      <c r="J33" s="12">
        <v>73.296000000000006</v>
      </c>
      <c r="K33" s="9">
        <v>67.736000000000004</v>
      </c>
      <c r="L33" s="9">
        <v>63.287999999999997</v>
      </c>
    </row>
    <row r="34" spans="1:12" ht="16.95" customHeight="1" x14ac:dyDescent="0.3">
      <c r="A34" s="83"/>
      <c r="B34" s="84"/>
      <c r="C34" s="2">
        <v>88.864000000000004</v>
      </c>
      <c r="D34" s="15">
        <v>83.304000000000002</v>
      </c>
      <c r="E34" s="15">
        <v>77.744</v>
      </c>
      <c r="F34" s="9">
        <v>65.512</v>
      </c>
      <c r="G34" s="15">
        <v>79.968000000000004</v>
      </c>
      <c r="H34" s="55">
        <v>74.408000000000001</v>
      </c>
      <c r="I34" s="1">
        <v>63.287999999999997</v>
      </c>
      <c r="J34" s="12">
        <v>73.296000000000006</v>
      </c>
      <c r="K34" s="9">
        <v>69.959999999999994</v>
      </c>
      <c r="L34" s="9">
        <v>65.512</v>
      </c>
    </row>
    <row r="35" spans="1:12" ht="16.95" customHeight="1" x14ac:dyDescent="0.3">
      <c r="A35" s="83"/>
      <c r="B35" s="84"/>
      <c r="C35" s="2">
        <v>92.2</v>
      </c>
      <c r="D35" s="15">
        <v>83.304000000000002</v>
      </c>
      <c r="E35" s="15">
        <v>78.855999999999995</v>
      </c>
      <c r="F35" s="9">
        <v>65.512</v>
      </c>
      <c r="G35" s="15">
        <v>79.968000000000004</v>
      </c>
      <c r="H35" s="55">
        <v>76.632000000000005</v>
      </c>
      <c r="I35" s="1">
        <v>65.512</v>
      </c>
      <c r="J35" s="12">
        <v>73.296000000000006</v>
      </c>
      <c r="K35" s="9">
        <v>68.847999999999999</v>
      </c>
      <c r="L35" s="9">
        <v>64.400000000000006</v>
      </c>
    </row>
    <row r="36" spans="1:12" ht="16.95" customHeight="1" x14ac:dyDescent="0.3">
      <c r="A36" s="83"/>
      <c r="B36" s="84"/>
      <c r="C36" s="2">
        <v>89.975999999999999</v>
      </c>
      <c r="D36" s="15">
        <v>81.08</v>
      </c>
      <c r="E36" s="15">
        <v>77.744</v>
      </c>
      <c r="F36" s="9">
        <v>66.623999999999995</v>
      </c>
      <c r="G36" s="15">
        <v>81.08</v>
      </c>
      <c r="H36" s="55">
        <v>76.632000000000005</v>
      </c>
      <c r="I36" s="1">
        <v>65.512</v>
      </c>
      <c r="J36" s="12">
        <v>73.296000000000006</v>
      </c>
      <c r="K36" s="9">
        <v>69.959999999999994</v>
      </c>
      <c r="L36" s="9">
        <v>63.287999999999997</v>
      </c>
    </row>
    <row r="37" spans="1:12" ht="16.95" customHeight="1" x14ac:dyDescent="0.3">
      <c r="A37" s="83"/>
      <c r="B37" s="84"/>
      <c r="C37" s="2">
        <v>92.2</v>
      </c>
      <c r="D37" s="15">
        <v>81.08</v>
      </c>
      <c r="E37" s="15">
        <v>76.632000000000005</v>
      </c>
      <c r="F37" s="9">
        <v>66.623999999999995</v>
      </c>
      <c r="G37" s="15">
        <v>83.304000000000002</v>
      </c>
      <c r="H37" s="55">
        <v>76.632000000000005</v>
      </c>
      <c r="I37" s="1">
        <v>65.512</v>
      </c>
      <c r="J37" s="12">
        <v>73.296000000000006</v>
      </c>
      <c r="K37" s="9">
        <v>71.072000000000003</v>
      </c>
      <c r="L37" s="9">
        <v>65.512</v>
      </c>
    </row>
    <row r="38" spans="1:12" ht="16.95" customHeight="1" x14ac:dyDescent="0.3">
      <c r="A38" s="83"/>
      <c r="B38" s="84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95" customHeight="1" x14ac:dyDescent="0.3">
      <c r="A39" s="83"/>
      <c r="B39" s="84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95" customHeight="1" x14ac:dyDescent="0.3">
      <c r="A40" s="83"/>
      <c r="B40" s="84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95" customHeight="1" x14ac:dyDescent="0.3">
      <c r="A41" s="83"/>
      <c r="B41" s="84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95" customHeight="1" thickBot="1" x14ac:dyDescent="0.35">
      <c r="A42" s="83"/>
      <c r="B42" s="84"/>
      <c r="C42" s="7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95" customHeight="1" x14ac:dyDescent="0.3">
      <c r="A43" s="81">
        <v>15</v>
      </c>
      <c r="B43" s="82"/>
      <c r="C43" s="12" t="s">
        <v>56</v>
      </c>
      <c r="D43" s="15">
        <v>98.872</v>
      </c>
      <c r="E43" s="15">
        <v>86.64</v>
      </c>
      <c r="F43" s="70">
        <v>73.296000000000006</v>
      </c>
      <c r="G43" s="14">
        <v>95.536000000000001</v>
      </c>
      <c r="H43" s="14">
        <v>88.864000000000004</v>
      </c>
      <c r="I43" s="72">
        <v>76.632000000000005</v>
      </c>
      <c r="J43" s="11">
        <v>84.415999999999997</v>
      </c>
      <c r="K43" s="70">
        <v>73.296000000000006</v>
      </c>
      <c r="L43" s="70">
        <v>66.623999999999995</v>
      </c>
    </row>
    <row r="44" spans="1:12" ht="16.95" customHeight="1" x14ac:dyDescent="0.3">
      <c r="A44" s="83"/>
      <c r="B44" s="84"/>
      <c r="C44" s="12" t="s">
        <v>56</v>
      </c>
      <c r="D44" s="15">
        <v>94.424000000000007</v>
      </c>
      <c r="E44" s="15">
        <v>88.864000000000004</v>
      </c>
      <c r="F44" s="9">
        <v>74.408000000000001</v>
      </c>
      <c r="G44" s="15">
        <v>95.536000000000001</v>
      </c>
      <c r="H44" s="15">
        <v>84.415999999999997</v>
      </c>
      <c r="I44" s="1">
        <v>74.408000000000001</v>
      </c>
      <c r="J44" s="12">
        <v>82.191999999999993</v>
      </c>
      <c r="K44" s="9">
        <v>73.296000000000006</v>
      </c>
      <c r="L44" s="9">
        <v>69.959999999999994</v>
      </c>
    </row>
    <row r="45" spans="1:12" ht="16.95" customHeight="1" x14ac:dyDescent="0.3">
      <c r="A45" s="83"/>
      <c r="B45" s="84"/>
      <c r="C45" s="12" t="s">
        <v>56</v>
      </c>
      <c r="D45" s="15">
        <v>96.647999999999996</v>
      </c>
      <c r="E45" s="15">
        <v>87.751999999999995</v>
      </c>
      <c r="F45" s="9">
        <v>74.408000000000001</v>
      </c>
      <c r="G45" s="15">
        <v>93.311999999999998</v>
      </c>
      <c r="H45" s="15">
        <v>85.528000000000006</v>
      </c>
      <c r="I45" s="1">
        <v>73.296000000000006</v>
      </c>
      <c r="J45" s="12">
        <v>82.191999999999993</v>
      </c>
      <c r="K45" s="9">
        <v>74.408000000000001</v>
      </c>
      <c r="L45" s="9">
        <v>68.847999999999999</v>
      </c>
    </row>
    <row r="46" spans="1:12" ht="16.95" customHeight="1" x14ac:dyDescent="0.3">
      <c r="A46" s="83"/>
      <c r="B46" s="84"/>
      <c r="C46" s="12" t="s">
        <v>56</v>
      </c>
      <c r="D46" s="15">
        <v>103.32</v>
      </c>
      <c r="E46" s="15">
        <v>88.864000000000004</v>
      </c>
      <c r="F46" s="9">
        <v>74.408000000000001</v>
      </c>
      <c r="G46" s="15">
        <v>96.647999999999996</v>
      </c>
      <c r="H46" s="15">
        <v>86.64</v>
      </c>
      <c r="I46" s="1">
        <v>73.296000000000006</v>
      </c>
      <c r="J46" s="12">
        <v>79.968000000000004</v>
      </c>
      <c r="K46" s="9">
        <v>73.296000000000006</v>
      </c>
      <c r="L46" s="9">
        <v>68.847999999999999</v>
      </c>
    </row>
    <row r="47" spans="1:12" ht="16.95" customHeight="1" x14ac:dyDescent="0.3">
      <c r="A47" s="83"/>
      <c r="B47" s="84"/>
      <c r="C47" s="12" t="s">
        <v>56</v>
      </c>
      <c r="D47" s="15">
        <v>98.872</v>
      </c>
      <c r="E47" s="15">
        <v>87.751999999999995</v>
      </c>
      <c r="F47" s="9">
        <v>74.408000000000001</v>
      </c>
      <c r="G47" s="15">
        <v>94.424000000000007</v>
      </c>
      <c r="H47" s="15">
        <v>86.64</v>
      </c>
      <c r="I47" s="1">
        <v>73.296000000000006</v>
      </c>
      <c r="J47" s="12">
        <v>83.304000000000002</v>
      </c>
      <c r="K47" s="9">
        <v>73.296000000000006</v>
      </c>
      <c r="L47" s="9">
        <v>71.072000000000003</v>
      </c>
    </row>
    <row r="48" spans="1:12" ht="16.95" customHeight="1" x14ac:dyDescent="0.3">
      <c r="A48" s="83"/>
      <c r="B48" s="84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95" customHeight="1" x14ac:dyDescent="0.3">
      <c r="A49" s="83"/>
      <c r="B49" s="84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95" customHeight="1" x14ac:dyDescent="0.3">
      <c r="A50" s="83"/>
      <c r="B50" s="84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95" customHeight="1" x14ac:dyDescent="0.3">
      <c r="A51" s="83"/>
      <c r="B51" s="84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95" customHeight="1" thickBot="1" x14ac:dyDescent="0.35">
      <c r="A52" s="83"/>
      <c r="B52" s="84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95" customHeight="1" x14ac:dyDescent="0.3">
      <c r="A53" s="81">
        <f>Punkter!$C$7</f>
        <v>30</v>
      </c>
      <c r="B53" s="82"/>
      <c r="C53" s="12" t="s">
        <v>56</v>
      </c>
      <c r="D53" s="15">
        <v>95.536000000000001</v>
      </c>
      <c r="E53" s="15">
        <v>94.424000000000007</v>
      </c>
      <c r="F53" s="9">
        <v>83.304000000000002</v>
      </c>
      <c r="G53" s="15">
        <v>91.087999999999994</v>
      </c>
      <c r="H53" s="15">
        <v>96.647999999999996</v>
      </c>
      <c r="I53" s="1">
        <v>87.751999999999995</v>
      </c>
      <c r="J53" s="12">
        <v>94.424000000000007</v>
      </c>
      <c r="K53" s="9">
        <v>84.415999999999997</v>
      </c>
      <c r="L53" s="9">
        <v>86.64</v>
      </c>
    </row>
    <row r="54" spans="1:12" ht="16.95" customHeight="1" x14ac:dyDescent="0.3">
      <c r="A54" s="83"/>
      <c r="B54" s="84"/>
      <c r="C54" s="12" t="s">
        <v>56</v>
      </c>
      <c r="D54" s="15">
        <v>96.647999999999996</v>
      </c>
      <c r="E54" s="15">
        <v>96.647999999999996</v>
      </c>
      <c r="F54" s="9">
        <v>83.304000000000002</v>
      </c>
      <c r="G54" s="15">
        <v>96.647999999999996</v>
      </c>
      <c r="H54" s="15">
        <v>97.76</v>
      </c>
      <c r="I54" s="1">
        <v>89.975999999999999</v>
      </c>
      <c r="J54" s="12">
        <v>94.424000000000007</v>
      </c>
      <c r="K54" s="9">
        <v>84.415999999999997</v>
      </c>
      <c r="L54" s="9">
        <v>86.64</v>
      </c>
    </row>
    <row r="55" spans="1:12" ht="16.95" customHeight="1" x14ac:dyDescent="0.3">
      <c r="A55" s="83"/>
      <c r="B55" s="84"/>
      <c r="C55" s="12" t="s">
        <v>56</v>
      </c>
      <c r="D55" s="15">
        <v>94.424000000000007</v>
      </c>
      <c r="E55" s="15">
        <v>98.872</v>
      </c>
      <c r="F55" s="9">
        <v>85.528000000000006</v>
      </c>
      <c r="G55" s="15">
        <v>97.76</v>
      </c>
      <c r="H55" s="15">
        <v>95.536000000000001</v>
      </c>
      <c r="I55" s="1">
        <v>85.528000000000006</v>
      </c>
      <c r="J55" s="12">
        <v>94.424000000000007</v>
      </c>
      <c r="K55" s="9">
        <v>79.968000000000004</v>
      </c>
      <c r="L55" s="9">
        <v>86.64</v>
      </c>
    </row>
    <row r="56" spans="1:12" ht="16.95" customHeight="1" x14ac:dyDescent="0.3">
      <c r="A56" s="83"/>
      <c r="B56" s="84"/>
      <c r="C56" s="12" t="s">
        <v>56</v>
      </c>
      <c r="D56" s="15">
        <v>98.872</v>
      </c>
      <c r="E56" s="15">
        <v>97.76</v>
      </c>
      <c r="F56" s="9">
        <v>85.528000000000006</v>
      </c>
      <c r="G56" s="15">
        <v>101.096</v>
      </c>
      <c r="H56" s="15">
        <v>96.647999999999996</v>
      </c>
      <c r="I56" s="1">
        <v>86.64</v>
      </c>
      <c r="J56" s="12">
        <v>93.311999999999998</v>
      </c>
      <c r="K56" s="9">
        <v>81.08</v>
      </c>
      <c r="L56" s="9">
        <v>87.751999999999995</v>
      </c>
    </row>
    <row r="57" spans="1:12" ht="16.95" customHeight="1" x14ac:dyDescent="0.3">
      <c r="A57" s="83"/>
      <c r="B57" s="84"/>
      <c r="C57" s="12" t="s">
        <v>56</v>
      </c>
      <c r="D57" s="15">
        <v>94.424000000000007</v>
      </c>
      <c r="E57" s="15">
        <v>97.76</v>
      </c>
      <c r="F57" s="9">
        <v>82.191999999999993</v>
      </c>
      <c r="G57" s="15">
        <v>96.647999999999996</v>
      </c>
      <c r="H57" s="15">
        <v>94.424000000000007</v>
      </c>
      <c r="I57" s="1">
        <v>88.864000000000004</v>
      </c>
      <c r="J57" s="12">
        <v>93.311999999999998</v>
      </c>
      <c r="K57" s="9">
        <v>83.304000000000002</v>
      </c>
      <c r="L57" s="9">
        <v>86.64</v>
      </c>
    </row>
    <row r="58" spans="1:12" ht="16.95" customHeight="1" x14ac:dyDescent="0.3">
      <c r="A58" s="83"/>
      <c r="B58" s="84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95" customHeight="1" x14ac:dyDescent="0.3">
      <c r="A59" s="83"/>
      <c r="B59" s="84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95" customHeight="1" x14ac:dyDescent="0.3">
      <c r="A60" s="83"/>
      <c r="B60" s="84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95" customHeight="1" x14ac:dyDescent="0.3">
      <c r="A61" s="83"/>
      <c r="B61" s="84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95" customHeight="1" thickBot="1" x14ac:dyDescent="0.35">
      <c r="A62" s="85"/>
      <c r="B62" s="86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4:8" x14ac:dyDescent="0.3">
      <c r="D65" s="78" t="s">
        <v>6</v>
      </c>
      <c r="E65" s="78"/>
      <c r="F65" s="78"/>
      <c r="G65" s="78"/>
      <c r="H65" s="78"/>
    </row>
    <row r="66" spans="4:8" x14ac:dyDescent="0.3">
      <c r="D66" s="78" t="s">
        <v>7</v>
      </c>
      <c r="E66" s="78"/>
      <c r="F66" s="78" t="s">
        <v>55</v>
      </c>
      <c r="G66" s="78"/>
      <c r="H66" s="78"/>
    </row>
    <row r="67" spans="4:8" x14ac:dyDescent="0.3">
      <c r="D67" s="78" t="s">
        <v>8</v>
      </c>
      <c r="E67" s="78"/>
      <c r="F67" s="78" t="s">
        <v>55</v>
      </c>
      <c r="G67" s="78"/>
      <c r="H67" s="78"/>
    </row>
    <row r="68" spans="4:8" x14ac:dyDescent="0.3">
      <c r="D68" s="78" t="s">
        <v>9</v>
      </c>
      <c r="E68" s="78"/>
      <c r="F68" s="78" t="s">
        <v>34</v>
      </c>
      <c r="G68" s="78"/>
      <c r="H68" s="78"/>
    </row>
    <row r="69" spans="4:8" x14ac:dyDescent="0.3">
      <c r="D69" s="78" t="s">
        <v>10</v>
      </c>
      <c r="E69" s="78"/>
      <c r="F69" s="78">
        <v>850</v>
      </c>
      <c r="G69" s="78"/>
      <c r="H69" s="78"/>
    </row>
    <row r="70" spans="4:8" x14ac:dyDescent="0.3">
      <c r="D70" s="78" t="s">
        <v>11</v>
      </c>
      <c r="E70" s="78"/>
      <c r="F70" s="79">
        <v>42668</v>
      </c>
      <c r="G70" s="78"/>
      <c r="H70" s="78"/>
    </row>
    <row r="71" spans="4:8" x14ac:dyDescent="0.3">
      <c r="D71" s="78" t="s">
        <v>12</v>
      </c>
      <c r="E71" s="78"/>
      <c r="F71" s="80">
        <v>0.87708333333333333</v>
      </c>
      <c r="G71" s="78"/>
      <c r="H71" s="78"/>
    </row>
    <row r="72" spans="4:8" x14ac:dyDescent="0.3">
      <c r="D72" s="78" t="s">
        <v>13</v>
      </c>
      <c r="E72" s="78"/>
      <c r="F72" s="78"/>
      <c r="G72" s="78"/>
      <c r="H72" s="78"/>
    </row>
    <row r="73" spans="4:8" x14ac:dyDescent="0.3">
      <c r="D73" s="78" t="s">
        <v>14</v>
      </c>
      <c r="E73" s="78"/>
      <c r="F73" s="78" t="s">
        <v>26</v>
      </c>
      <c r="G73" s="78"/>
      <c r="H73" s="78"/>
    </row>
  </sheetData>
  <mergeCells count="27">
    <mergeCell ref="D72:E72"/>
    <mergeCell ref="F72:H72"/>
    <mergeCell ref="D73:E73"/>
    <mergeCell ref="F73:H73"/>
    <mergeCell ref="D69:E69"/>
    <mergeCell ref="F69:H69"/>
    <mergeCell ref="D70:E70"/>
    <mergeCell ref="F70:H70"/>
    <mergeCell ref="D71:E71"/>
    <mergeCell ref="F71:H71"/>
    <mergeCell ref="D66:E66"/>
    <mergeCell ref="F66:H66"/>
    <mergeCell ref="D67:E67"/>
    <mergeCell ref="F67:H67"/>
    <mergeCell ref="D68:E68"/>
    <mergeCell ref="F68:H68"/>
    <mergeCell ref="A23:B32"/>
    <mergeCell ref="A33:B42"/>
    <mergeCell ref="A43:B52"/>
    <mergeCell ref="A53:B62"/>
    <mergeCell ref="D65:H65"/>
    <mergeCell ref="J1:K1"/>
    <mergeCell ref="A3:B12"/>
    <mergeCell ref="A13:B22"/>
    <mergeCell ref="A1:A2"/>
    <mergeCell ref="C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2016-10-31T11:20:05Z</dcterms:modified>
</cp:coreProperties>
</file>