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tti\Documents\P7\P7\Arbejdsblade\"/>
    </mc:Choice>
  </mc:AlternateContent>
  <bookViews>
    <workbookView xWindow="0" yWindow="0" windowWidth="23040" windowHeight="8508" activeTab="1"/>
  </bookViews>
  <sheets>
    <sheet name="Meas" sheetId="7" r:id="rId1"/>
    <sheet name="Results" sheetId="8" r:id="rId2"/>
    <sheet name="Ant,Pol,Loc Diff" sheetId="1" r:id="rId3"/>
    <sheet name="Ant,Pol,Loc Results" sheetId="4" r:id="rId4"/>
    <sheet name="Dist Diff" sheetId="2" r:id="rId5"/>
    <sheet name="Dist Results" sheetId="5" r:id="rId6"/>
    <sheet name="Heights Diff" sheetId="3" r:id="rId7"/>
    <sheet name="Heights Results" sheetId="6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8" l="1"/>
  <c r="G10" i="8"/>
  <c r="F11" i="8"/>
  <c r="F10" i="8"/>
  <c r="E11" i="8"/>
  <c r="E10" i="8"/>
  <c r="D11" i="8"/>
  <c r="D10" i="8"/>
  <c r="C11" i="8"/>
  <c r="C10" i="8"/>
  <c r="B11" i="8"/>
  <c r="B10" i="8"/>
  <c r="B7" i="8"/>
  <c r="C7" i="8"/>
  <c r="D7" i="8"/>
  <c r="E7" i="8"/>
  <c r="F7" i="8"/>
  <c r="G7" i="8"/>
  <c r="B6" i="8"/>
  <c r="C3" i="8"/>
  <c r="D3" i="8"/>
  <c r="E3" i="8"/>
  <c r="F3" i="8"/>
  <c r="G3" i="8"/>
  <c r="H3" i="8"/>
  <c r="I3" i="8"/>
  <c r="J3" i="8"/>
  <c r="K3" i="8"/>
  <c r="B3" i="8"/>
  <c r="C6" i="8" l="1"/>
  <c r="D6" i="8"/>
  <c r="E6" i="8"/>
  <c r="F6" i="8"/>
  <c r="G6" i="8"/>
  <c r="C2" i="8"/>
  <c r="D2" i="8"/>
  <c r="E2" i="8"/>
  <c r="F2" i="8"/>
  <c r="G2" i="8"/>
  <c r="H2" i="8"/>
  <c r="I2" i="8"/>
  <c r="J2" i="8"/>
  <c r="K2" i="8"/>
  <c r="B2" i="8"/>
  <c r="R7" i="1" l="1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B29" i="6"/>
  <c r="B30" i="6"/>
  <c r="B31" i="6"/>
  <c r="B32" i="6"/>
  <c r="B33" i="6"/>
  <c r="B28" i="6"/>
  <c r="AP3" i="6"/>
  <c r="B7" i="6"/>
  <c r="C7" i="6"/>
  <c r="D7" i="6"/>
  <c r="E7" i="6"/>
  <c r="F7" i="6"/>
  <c r="G7" i="6"/>
  <c r="H7" i="6"/>
  <c r="I7" i="6"/>
  <c r="J7" i="6"/>
  <c r="J6" i="6"/>
  <c r="I6" i="6"/>
  <c r="H6" i="6"/>
  <c r="G6" i="6"/>
  <c r="F6" i="6"/>
  <c r="E6" i="6"/>
  <c r="D6" i="6"/>
  <c r="C6" i="6"/>
  <c r="B6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B4" i="6"/>
  <c r="C3" i="6"/>
  <c r="D3" i="6"/>
  <c r="E3" i="6"/>
  <c r="F3" i="6"/>
  <c r="G3" i="6"/>
  <c r="H3" i="6"/>
  <c r="I3" i="6"/>
  <c r="J3" i="6"/>
  <c r="K3" i="6"/>
  <c r="C8" i="6" s="1"/>
  <c r="L3" i="6"/>
  <c r="M3" i="6"/>
  <c r="N3" i="6"/>
  <c r="O3" i="6"/>
  <c r="P3" i="6"/>
  <c r="Q3" i="6"/>
  <c r="R3" i="6"/>
  <c r="S3" i="6"/>
  <c r="D8" i="6" s="1"/>
  <c r="T3" i="6"/>
  <c r="U3" i="6"/>
  <c r="V3" i="6"/>
  <c r="W3" i="6"/>
  <c r="X3" i="6"/>
  <c r="Y3" i="6"/>
  <c r="Z3" i="6"/>
  <c r="E8" i="6" s="1"/>
  <c r="AA3" i="6"/>
  <c r="AB3" i="6"/>
  <c r="AC3" i="6"/>
  <c r="AD3" i="6"/>
  <c r="AE3" i="6"/>
  <c r="AF3" i="6"/>
  <c r="F8" i="6" s="1"/>
  <c r="AG3" i="6"/>
  <c r="AH3" i="6"/>
  <c r="AI3" i="6"/>
  <c r="AJ3" i="6"/>
  <c r="AK3" i="6"/>
  <c r="G8" i="6" s="1"/>
  <c r="AL3" i="6"/>
  <c r="AM3" i="6"/>
  <c r="AN3" i="6"/>
  <c r="AO3" i="6"/>
  <c r="H8" i="6" s="1"/>
  <c r="AQ3" i="6"/>
  <c r="AR3" i="6"/>
  <c r="I8" i="6" s="1"/>
  <c r="AS3" i="6"/>
  <c r="AT3" i="6"/>
  <c r="J8" i="6" s="1"/>
  <c r="B3" i="6"/>
  <c r="B8" i="6" s="1"/>
  <c r="F8" i="5"/>
  <c r="E8" i="5"/>
  <c r="D8" i="5"/>
  <c r="C8" i="5"/>
  <c r="B8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B12" i="5"/>
  <c r="C24" i="5"/>
  <c r="D24" i="5"/>
  <c r="E24" i="5"/>
  <c r="F24" i="5"/>
  <c r="G24" i="5"/>
  <c r="H24" i="5"/>
  <c r="I24" i="5"/>
  <c r="J24" i="5"/>
  <c r="K24" i="5"/>
  <c r="B2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B4" i="5"/>
  <c r="P3" i="5"/>
  <c r="C3" i="5"/>
  <c r="D3" i="5"/>
  <c r="E3" i="5"/>
  <c r="F3" i="5"/>
  <c r="G3" i="5"/>
  <c r="H3" i="5"/>
  <c r="I3" i="5"/>
  <c r="J3" i="5"/>
  <c r="K3" i="5"/>
  <c r="L3" i="5"/>
  <c r="M3" i="5"/>
  <c r="N3" i="5"/>
  <c r="O3" i="5"/>
  <c r="B3" i="5"/>
  <c r="I57" i="4" l="1"/>
  <c r="H57" i="4"/>
  <c r="G57" i="4"/>
  <c r="F57" i="4"/>
  <c r="E57" i="4"/>
  <c r="D57" i="4"/>
  <c r="C57" i="4"/>
  <c r="B57" i="4"/>
  <c r="Y1" i="1"/>
  <c r="U1" i="1"/>
  <c r="C40" i="4"/>
  <c r="D40" i="4"/>
  <c r="E40" i="4"/>
  <c r="F40" i="4"/>
  <c r="G40" i="4"/>
  <c r="B40" i="4"/>
  <c r="C32" i="4"/>
  <c r="D32" i="4"/>
  <c r="E32" i="4"/>
  <c r="F32" i="4"/>
  <c r="G32" i="4"/>
  <c r="B32" i="4"/>
  <c r="B24" i="4"/>
  <c r="C24" i="4"/>
  <c r="D24" i="4"/>
  <c r="E24" i="4"/>
  <c r="F24" i="4"/>
  <c r="G24" i="4"/>
  <c r="C23" i="4"/>
  <c r="C22" i="4" s="1"/>
  <c r="D23" i="4"/>
  <c r="D22" i="4" s="1"/>
  <c r="E23" i="4"/>
  <c r="E22" i="4" s="1"/>
  <c r="F23" i="4"/>
  <c r="F22" i="4" s="1"/>
  <c r="G23" i="4"/>
  <c r="G22" i="4" s="1"/>
  <c r="B31" i="4"/>
  <c r="B30" i="4" s="1"/>
  <c r="B29" i="4" s="1"/>
  <c r="B28" i="4" s="1"/>
  <c r="C31" i="4"/>
  <c r="C30" i="4" s="1"/>
  <c r="C29" i="4" s="1"/>
  <c r="C28" i="4" s="1"/>
  <c r="D31" i="4"/>
  <c r="D30" i="4" s="1"/>
  <c r="D29" i="4" s="1"/>
  <c r="D28" i="4" s="1"/>
  <c r="E31" i="4"/>
  <c r="F31" i="4"/>
  <c r="F30" i="4" s="1"/>
  <c r="F29" i="4" s="1"/>
  <c r="F28" i="4" s="1"/>
  <c r="G31" i="4"/>
  <c r="B39" i="4"/>
  <c r="C39" i="4"/>
  <c r="D39" i="4"/>
  <c r="E39" i="4"/>
  <c r="E38" i="4" s="1"/>
  <c r="E37" i="4" s="1"/>
  <c r="E36" i="4" s="1"/>
  <c r="F39" i="4"/>
  <c r="G39" i="4"/>
  <c r="G38" i="4" s="1"/>
  <c r="G37" i="4" s="1"/>
  <c r="G36" i="4" s="1"/>
  <c r="M8" i="4"/>
  <c r="L8" i="4"/>
  <c r="K8" i="4"/>
  <c r="J8" i="4"/>
  <c r="I8" i="4"/>
  <c r="H8" i="4"/>
  <c r="G8" i="4"/>
  <c r="F8" i="4"/>
  <c r="E8" i="4"/>
  <c r="D8" i="4"/>
  <c r="C8" i="4"/>
  <c r="B8" i="4"/>
  <c r="M7" i="4"/>
  <c r="M6" i="4" s="1"/>
  <c r="M5" i="4" s="1"/>
  <c r="M4" i="4" s="1"/>
  <c r="L7" i="4"/>
  <c r="L6" i="4" s="1"/>
  <c r="L5" i="4" s="1"/>
  <c r="L4" i="4" s="1"/>
  <c r="K7" i="4"/>
  <c r="K6" i="4" s="1"/>
  <c r="K5" i="4" s="1"/>
  <c r="K4" i="4" s="1"/>
  <c r="J7" i="4"/>
  <c r="J6" i="4" s="1"/>
  <c r="J5" i="4" s="1"/>
  <c r="J4" i="4" s="1"/>
  <c r="I7" i="4"/>
  <c r="I6" i="4" s="1"/>
  <c r="I5" i="4" s="1"/>
  <c r="I4" i="4" s="1"/>
  <c r="H7" i="4"/>
  <c r="H6" i="4" s="1"/>
  <c r="H5" i="4" s="1"/>
  <c r="H4" i="4" s="1"/>
  <c r="G7" i="4"/>
  <c r="G6" i="4" s="1"/>
  <c r="G5" i="4" s="1"/>
  <c r="G4" i="4" s="1"/>
  <c r="F7" i="4"/>
  <c r="F6" i="4" s="1"/>
  <c r="E7" i="4"/>
  <c r="E6" i="4" s="1"/>
  <c r="D7" i="4"/>
  <c r="D6" i="4" s="1"/>
  <c r="C7" i="4"/>
  <c r="B7" i="4"/>
  <c r="AB62" i="1"/>
  <c r="AB61" i="1" s="1"/>
  <c r="AB60" i="1" s="1"/>
  <c r="AB59" i="1" s="1"/>
  <c r="AA62" i="1"/>
  <c r="AA61" i="1" s="1"/>
  <c r="AA60" i="1" s="1"/>
  <c r="AA59" i="1" s="1"/>
  <c r="Z62" i="1"/>
  <c r="Y62" i="1"/>
  <c r="Y61" i="1" s="1"/>
  <c r="Y60" i="1" s="1"/>
  <c r="Y59" i="1" s="1"/>
  <c r="X62" i="1"/>
  <c r="W62" i="1"/>
  <c r="W61" i="1" s="1"/>
  <c r="W60" i="1" s="1"/>
  <c r="W59" i="1" s="1"/>
  <c r="V62" i="1"/>
  <c r="U62" i="1"/>
  <c r="U61" i="1" s="1"/>
  <c r="U60" i="1" s="1"/>
  <c r="U59" i="1" s="1"/>
  <c r="T62" i="1"/>
  <c r="S62" i="1"/>
  <c r="S61" i="1" s="1"/>
  <c r="S60" i="1" s="1"/>
  <c r="S59" i="1" s="1"/>
  <c r="R62" i="1"/>
  <c r="Q62" i="1"/>
  <c r="Q61" i="1" s="1"/>
  <c r="Q60" i="1" s="1"/>
  <c r="Q59" i="1" s="1"/>
  <c r="Z61" i="1"/>
  <c r="Z60" i="1" s="1"/>
  <c r="Z59" i="1" s="1"/>
  <c r="X61" i="1"/>
  <c r="X60" i="1" s="1"/>
  <c r="X59" i="1" s="1"/>
  <c r="V61" i="1"/>
  <c r="V60" i="1" s="1"/>
  <c r="V59" i="1" s="1"/>
  <c r="T61" i="1"/>
  <c r="T60" i="1" s="1"/>
  <c r="T59" i="1" s="1"/>
  <c r="R61" i="1"/>
  <c r="R60" i="1" s="1"/>
  <c r="R59" i="1" s="1"/>
  <c r="AB58" i="1"/>
  <c r="AA58" i="1"/>
  <c r="Z58" i="1"/>
  <c r="Y58" i="1"/>
  <c r="X58" i="1"/>
  <c r="W58" i="1"/>
  <c r="V58" i="1"/>
  <c r="U58" i="1"/>
  <c r="T58" i="1"/>
  <c r="S58" i="1"/>
  <c r="R58" i="1"/>
  <c r="Q58" i="1"/>
  <c r="AB56" i="1"/>
  <c r="AB55" i="1" s="1"/>
  <c r="AB54" i="1" s="1"/>
  <c r="AB53" i="1" s="1"/>
  <c r="AA56" i="1"/>
  <c r="AA55" i="1" s="1"/>
  <c r="AA54" i="1" s="1"/>
  <c r="AA53" i="1" s="1"/>
  <c r="Z56" i="1"/>
  <c r="Z55" i="1" s="1"/>
  <c r="Z54" i="1" s="1"/>
  <c r="Z53" i="1" s="1"/>
  <c r="Y56" i="1"/>
  <c r="Y55" i="1" s="1"/>
  <c r="Y54" i="1" s="1"/>
  <c r="Y53" i="1" s="1"/>
  <c r="X56" i="1"/>
  <c r="X55" i="1" s="1"/>
  <c r="X54" i="1" s="1"/>
  <c r="X53" i="1" s="1"/>
  <c r="W56" i="1"/>
  <c r="W55" i="1" s="1"/>
  <c r="W54" i="1" s="1"/>
  <c r="W53" i="1" s="1"/>
  <c r="V56" i="1"/>
  <c r="V55" i="1" s="1"/>
  <c r="V54" i="1" s="1"/>
  <c r="V53" i="1" s="1"/>
  <c r="U56" i="1"/>
  <c r="U55" i="1" s="1"/>
  <c r="U54" i="1" s="1"/>
  <c r="U53" i="1" s="1"/>
  <c r="T56" i="1"/>
  <c r="S56" i="1"/>
  <c r="S55" i="1" s="1"/>
  <c r="S54" i="1" s="1"/>
  <c r="S53" i="1" s="1"/>
  <c r="R56" i="1"/>
  <c r="R55" i="1" s="1"/>
  <c r="R54" i="1" s="1"/>
  <c r="R53" i="1" s="1"/>
  <c r="Q56" i="1"/>
  <c r="Q55" i="1" s="1"/>
  <c r="Q54" i="1" s="1"/>
  <c r="Q53" i="1" s="1"/>
  <c r="T55" i="1"/>
  <c r="T54" i="1" s="1"/>
  <c r="T53" i="1" s="1"/>
  <c r="AB52" i="1"/>
  <c r="AA52" i="1"/>
  <c r="Z52" i="1"/>
  <c r="Y52" i="1"/>
  <c r="X52" i="1"/>
  <c r="W52" i="1"/>
  <c r="V52" i="1"/>
  <c r="U52" i="1"/>
  <c r="T52" i="1"/>
  <c r="S52" i="1"/>
  <c r="R52" i="1"/>
  <c r="Q52" i="1"/>
  <c r="AB50" i="1"/>
  <c r="AB49" i="1" s="1"/>
  <c r="AB48" i="1" s="1"/>
  <c r="AB47" i="1" s="1"/>
  <c r="AA50" i="1"/>
  <c r="AA49" i="1" s="1"/>
  <c r="AA48" i="1" s="1"/>
  <c r="AA47" i="1" s="1"/>
  <c r="Z50" i="1"/>
  <c r="Z49" i="1" s="1"/>
  <c r="Z48" i="1" s="1"/>
  <c r="Z47" i="1" s="1"/>
  <c r="Y50" i="1"/>
  <c r="Y49" i="1" s="1"/>
  <c r="Y48" i="1" s="1"/>
  <c r="Y47" i="1" s="1"/>
  <c r="X50" i="1"/>
  <c r="W50" i="1"/>
  <c r="V50" i="1"/>
  <c r="U50" i="1"/>
  <c r="T50" i="1"/>
  <c r="T49" i="1" s="1"/>
  <c r="T48" i="1" s="1"/>
  <c r="T47" i="1" s="1"/>
  <c r="S50" i="1"/>
  <c r="S49" i="1" s="1"/>
  <c r="S48" i="1" s="1"/>
  <c r="S47" i="1" s="1"/>
  <c r="R50" i="1"/>
  <c r="R49" i="1" s="1"/>
  <c r="R48" i="1" s="1"/>
  <c r="R47" i="1" s="1"/>
  <c r="Q50" i="1"/>
  <c r="Q49" i="1" s="1"/>
  <c r="Q48" i="1" s="1"/>
  <c r="Q47" i="1" s="1"/>
  <c r="X49" i="1"/>
  <c r="X48" i="1" s="1"/>
  <c r="X47" i="1" s="1"/>
  <c r="W49" i="1"/>
  <c r="W48" i="1" s="1"/>
  <c r="W47" i="1" s="1"/>
  <c r="V49" i="1"/>
  <c r="V48" i="1" s="1"/>
  <c r="V47" i="1" s="1"/>
  <c r="U49" i="1"/>
  <c r="U48" i="1" s="1"/>
  <c r="U47" i="1" s="1"/>
  <c r="AB46" i="1"/>
  <c r="AA46" i="1"/>
  <c r="Z46" i="1"/>
  <c r="Y46" i="1"/>
  <c r="X46" i="1"/>
  <c r="W46" i="1"/>
  <c r="V46" i="1"/>
  <c r="U46" i="1"/>
  <c r="T46" i="1"/>
  <c r="S46" i="1"/>
  <c r="R46" i="1"/>
  <c r="Q46" i="1"/>
  <c r="AB44" i="1"/>
  <c r="AB43" i="1" s="1"/>
  <c r="AB42" i="1" s="1"/>
  <c r="AB41" i="1" s="1"/>
  <c r="AA44" i="1"/>
  <c r="AA43" i="1" s="1"/>
  <c r="AA42" i="1" s="1"/>
  <c r="AA41" i="1" s="1"/>
  <c r="Z44" i="1"/>
  <c r="Z43" i="1" s="1"/>
  <c r="Z42" i="1" s="1"/>
  <c r="Z41" i="1" s="1"/>
  <c r="Y44" i="1"/>
  <c r="Y43" i="1" s="1"/>
  <c r="Y42" i="1" s="1"/>
  <c r="Y41" i="1" s="1"/>
  <c r="X44" i="1"/>
  <c r="W44" i="1"/>
  <c r="V44" i="1"/>
  <c r="U44" i="1"/>
  <c r="T44" i="1"/>
  <c r="T43" i="1" s="1"/>
  <c r="T42" i="1" s="1"/>
  <c r="T41" i="1" s="1"/>
  <c r="S44" i="1"/>
  <c r="S43" i="1" s="1"/>
  <c r="S42" i="1" s="1"/>
  <c r="S41" i="1" s="1"/>
  <c r="R44" i="1"/>
  <c r="R43" i="1" s="1"/>
  <c r="R42" i="1" s="1"/>
  <c r="R41" i="1" s="1"/>
  <c r="Q44" i="1"/>
  <c r="Q43" i="1" s="1"/>
  <c r="Q42" i="1" s="1"/>
  <c r="Q41" i="1" s="1"/>
  <c r="X43" i="1"/>
  <c r="X42" i="1" s="1"/>
  <c r="X41" i="1" s="1"/>
  <c r="W43" i="1"/>
  <c r="W42" i="1" s="1"/>
  <c r="W41" i="1" s="1"/>
  <c r="V43" i="1"/>
  <c r="V42" i="1" s="1"/>
  <c r="V41" i="1" s="1"/>
  <c r="U43" i="1"/>
  <c r="U42" i="1" s="1"/>
  <c r="U41" i="1" s="1"/>
  <c r="AB40" i="1"/>
  <c r="AA40" i="1"/>
  <c r="Z40" i="1"/>
  <c r="Y40" i="1"/>
  <c r="X40" i="1"/>
  <c r="W40" i="1"/>
  <c r="V40" i="1"/>
  <c r="U40" i="1"/>
  <c r="T40" i="1"/>
  <c r="S40" i="1"/>
  <c r="R40" i="1"/>
  <c r="Q40" i="1"/>
  <c r="AB38" i="1"/>
  <c r="AB37" i="1" s="1"/>
  <c r="AB36" i="1" s="1"/>
  <c r="AB35" i="1" s="1"/>
  <c r="AA38" i="1"/>
  <c r="AA37" i="1" s="1"/>
  <c r="AA36" i="1" s="1"/>
  <c r="AA35" i="1" s="1"/>
  <c r="Z38" i="1"/>
  <c r="Z37" i="1" s="1"/>
  <c r="Z36" i="1" s="1"/>
  <c r="Z35" i="1" s="1"/>
  <c r="Y38" i="1"/>
  <c r="Y37" i="1" s="1"/>
  <c r="Y36" i="1" s="1"/>
  <c r="Y35" i="1" s="1"/>
  <c r="X38" i="1"/>
  <c r="W38" i="1"/>
  <c r="V38" i="1"/>
  <c r="U38" i="1"/>
  <c r="T38" i="1"/>
  <c r="T37" i="1" s="1"/>
  <c r="T36" i="1" s="1"/>
  <c r="T35" i="1" s="1"/>
  <c r="S38" i="1"/>
  <c r="S37" i="1" s="1"/>
  <c r="S36" i="1" s="1"/>
  <c r="S35" i="1" s="1"/>
  <c r="R38" i="1"/>
  <c r="R37" i="1" s="1"/>
  <c r="R36" i="1" s="1"/>
  <c r="R35" i="1" s="1"/>
  <c r="Q38" i="1"/>
  <c r="Q37" i="1" s="1"/>
  <c r="Q36" i="1" s="1"/>
  <c r="Q35" i="1" s="1"/>
  <c r="X37" i="1"/>
  <c r="X36" i="1" s="1"/>
  <c r="X35" i="1" s="1"/>
  <c r="W37" i="1"/>
  <c r="W36" i="1" s="1"/>
  <c r="W35" i="1" s="1"/>
  <c r="V37" i="1"/>
  <c r="V36" i="1" s="1"/>
  <c r="V35" i="1" s="1"/>
  <c r="U37" i="1"/>
  <c r="U36" i="1" s="1"/>
  <c r="U35" i="1" s="1"/>
  <c r="AB34" i="1"/>
  <c r="AA34" i="1"/>
  <c r="Z34" i="1"/>
  <c r="Y34" i="1"/>
  <c r="X34" i="1"/>
  <c r="W34" i="1"/>
  <c r="V34" i="1"/>
  <c r="U34" i="1"/>
  <c r="T34" i="1"/>
  <c r="S34" i="1"/>
  <c r="R34" i="1"/>
  <c r="Q34" i="1"/>
  <c r="AB32" i="1"/>
  <c r="AB31" i="1" s="1"/>
  <c r="AB30" i="1" s="1"/>
  <c r="AB29" i="1" s="1"/>
  <c r="AA32" i="1"/>
  <c r="AA31" i="1" s="1"/>
  <c r="AA30" i="1" s="1"/>
  <c r="AA29" i="1" s="1"/>
  <c r="Z32" i="1"/>
  <c r="Z31" i="1" s="1"/>
  <c r="Z30" i="1" s="1"/>
  <c r="Z29" i="1" s="1"/>
  <c r="Y32" i="1"/>
  <c r="Y31" i="1" s="1"/>
  <c r="Y30" i="1" s="1"/>
  <c r="Y29" i="1" s="1"/>
  <c r="X32" i="1"/>
  <c r="W32" i="1"/>
  <c r="W31" i="1" s="1"/>
  <c r="W30" i="1" s="1"/>
  <c r="W29" i="1" s="1"/>
  <c r="V32" i="1"/>
  <c r="V31" i="1" s="1"/>
  <c r="V30" i="1" s="1"/>
  <c r="V29" i="1" s="1"/>
  <c r="U32" i="1"/>
  <c r="T32" i="1"/>
  <c r="T31" i="1" s="1"/>
  <c r="T30" i="1" s="1"/>
  <c r="T29" i="1" s="1"/>
  <c r="S32" i="1"/>
  <c r="S31" i="1" s="1"/>
  <c r="S30" i="1" s="1"/>
  <c r="S29" i="1" s="1"/>
  <c r="R32" i="1"/>
  <c r="R31" i="1" s="1"/>
  <c r="R30" i="1" s="1"/>
  <c r="R29" i="1" s="1"/>
  <c r="Q32" i="1"/>
  <c r="Q31" i="1" s="1"/>
  <c r="Q30" i="1" s="1"/>
  <c r="Q29" i="1" s="1"/>
  <c r="X31" i="1"/>
  <c r="X30" i="1" s="1"/>
  <c r="X29" i="1" s="1"/>
  <c r="U31" i="1"/>
  <c r="U30" i="1" s="1"/>
  <c r="U29" i="1" s="1"/>
  <c r="AB28" i="1"/>
  <c r="AA28" i="1"/>
  <c r="Z28" i="1"/>
  <c r="Y28" i="1"/>
  <c r="X28" i="1"/>
  <c r="W28" i="1"/>
  <c r="V28" i="1"/>
  <c r="U28" i="1"/>
  <c r="T28" i="1"/>
  <c r="S28" i="1"/>
  <c r="R28" i="1"/>
  <c r="Q28" i="1"/>
  <c r="AB26" i="1"/>
  <c r="AB25" i="1" s="1"/>
  <c r="AB24" i="1" s="1"/>
  <c r="AB23" i="1" s="1"/>
  <c r="AA26" i="1"/>
  <c r="Z26" i="1"/>
  <c r="Y26" i="1"/>
  <c r="Y25" i="1" s="1"/>
  <c r="Y24" i="1" s="1"/>
  <c r="Y23" i="1" s="1"/>
  <c r="X26" i="1"/>
  <c r="W26" i="1"/>
  <c r="W25" i="1" s="1"/>
  <c r="W24" i="1" s="1"/>
  <c r="W23" i="1" s="1"/>
  <c r="V26" i="1"/>
  <c r="V25" i="1" s="1"/>
  <c r="V24" i="1" s="1"/>
  <c r="V23" i="1" s="1"/>
  <c r="U26" i="1"/>
  <c r="T26" i="1"/>
  <c r="T25" i="1" s="1"/>
  <c r="T24" i="1" s="1"/>
  <c r="T23" i="1" s="1"/>
  <c r="S26" i="1"/>
  <c r="R26" i="1"/>
  <c r="R25" i="1" s="1"/>
  <c r="R24" i="1" s="1"/>
  <c r="R23" i="1" s="1"/>
  <c r="Q26" i="1"/>
  <c r="Q25" i="1" s="1"/>
  <c r="Q24" i="1" s="1"/>
  <c r="Q23" i="1" s="1"/>
  <c r="AA25" i="1"/>
  <c r="AA24" i="1" s="1"/>
  <c r="AA23" i="1" s="1"/>
  <c r="Z25" i="1"/>
  <c r="Z24" i="1" s="1"/>
  <c r="Z23" i="1" s="1"/>
  <c r="X25" i="1"/>
  <c r="X24" i="1" s="1"/>
  <c r="X23" i="1" s="1"/>
  <c r="U25" i="1"/>
  <c r="U24" i="1" s="1"/>
  <c r="U23" i="1" s="1"/>
  <c r="S25" i="1"/>
  <c r="S24" i="1" s="1"/>
  <c r="S23" i="1" s="1"/>
  <c r="AB22" i="1"/>
  <c r="AA22" i="1"/>
  <c r="Z22" i="1"/>
  <c r="Y22" i="1"/>
  <c r="X22" i="1"/>
  <c r="W22" i="1"/>
  <c r="V22" i="1"/>
  <c r="U22" i="1"/>
  <c r="T22" i="1"/>
  <c r="S22" i="1"/>
  <c r="R22" i="1"/>
  <c r="Q22" i="1"/>
  <c r="AB20" i="1"/>
  <c r="AB19" i="1" s="1"/>
  <c r="AB18" i="1" s="1"/>
  <c r="AB17" i="1" s="1"/>
  <c r="AA20" i="1"/>
  <c r="AA19" i="1" s="1"/>
  <c r="AA18" i="1" s="1"/>
  <c r="AA17" i="1" s="1"/>
  <c r="Z20" i="1"/>
  <c r="Y20" i="1"/>
  <c r="Y19" i="1" s="1"/>
  <c r="Y18" i="1" s="1"/>
  <c r="Y17" i="1" s="1"/>
  <c r="X20" i="1"/>
  <c r="X19" i="1" s="1"/>
  <c r="X18" i="1" s="1"/>
  <c r="X17" i="1" s="1"/>
  <c r="W20" i="1"/>
  <c r="W19" i="1" s="1"/>
  <c r="W18" i="1" s="1"/>
  <c r="W17" i="1" s="1"/>
  <c r="V20" i="1"/>
  <c r="U20" i="1"/>
  <c r="U19" i="1" s="1"/>
  <c r="U18" i="1" s="1"/>
  <c r="U17" i="1" s="1"/>
  <c r="T20" i="1"/>
  <c r="S20" i="1"/>
  <c r="S19" i="1" s="1"/>
  <c r="S18" i="1" s="1"/>
  <c r="S17" i="1" s="1"/>
  <c r="R20" i="1"/>
  <c r="Q20" i="1"/>
  <c r="Q19" i="1" s="1"/>
  <c r="Q18" i="1" s="1"/>
  <c r="Q17" i="1" s="1"/>
  <c r="Z19" i="1"/>
  <c r="Z18" i="1" s="1"/>
  <c r="Z17" i="1" s="1"/>
  <c r="V19" i="1"/>
  <c r="V18" i="1" s="1"/>
  <c r="V17" i="1" s="1"/>
  <c r="T19" i="1"/>
  <c r="T18" i="1" s="1"/>
  <c r="T17" i="1" s="1"/>
  <c r="R19" i="1"/>
  <c r="R18" i="1" s="1"/>
  <c r="R17" i="1" s="1"/>
  <c r="AB16" i="1"/>
  <c r="AA16" i="1"/>
  <c r="Z16" i="1"/>
  <c r="Y16" i="1"/>
  <c r="X16" i="1"/>
  <c r="W16" i="1"/>
  <c r="V16" i="1"/>
  <c r="U16" i="1"/>
  <c r="T16" i="1"/>
  <c r="S16" i="1"/>
  <c r="R16" i="1"/>
  <c r="Q16" i="1"/>
  <c r="AB14" i="1"/>
  <c r="AB13" i="1" s="1"/>
  <c r="AB12" i="1" s="1"/>
  <c r="AB11" i="1" s="1"/>
  <c r="AA14" i="1"/>
  <c r="AA13" i="1" s="1"/>
  <c r="AA12" i="1" s="1"/>
  <c r="AA11" i="1" s="1"/>
  <c r="Z14" i="1"/>
  <c r="Y14" i="1"/>
  <c r="Y13" i="1" s="1"/>
  <c r="Y12" i="1" s="1"/>
  <c r="Y11" i="1" s="1"/>
  <c r="X14" i="1"/>
  <c r="X13" i="1" s="1"/>
  <c r="X12" i="1" s="1"/>
  <c r="X11" i="1" s="1"/>
  <c r="W14" i="1"/>
  <c r="V14" i="1"/>
  <c r="V13" i="1" s="1"/>
  <c r="V12" i="1" s="1"/>
  <c r="V11" i="1" s="1"/>
  <c r="U14" i="1"/>
  <c r="U13" i="1" s="1"/>
  <c r="U12" i="1" s="1"/>
  <c r="U11" i="1" s="1"/>
  <c r="T14" i="1"/>
  <c r="T13" i="1" s="1"/>
  <c r="T12" i="1" s="1"/>
  <c r="T11" i="1" s="1"/>
  <c r="S14" i="1"/>
  <c r="S13" i="1" s="1"/>
  <c r="S12" i="1" s="1"/>
  <c r="S11" i="1" s="1"/>
  <c r="R14" i="1"/>
  <c r="R13" i="1" s="1"/>
  <c r="R12" i="1" s="1"/>
  <c r="R11" i="1" s="1"/>
  <c r="Q14" i="1"/>
  <c r="Q13" i="1" s="1"/>
  <c r="Q12" i="1" s="1"/>
  <c r="Q11" i="1" s="1"/>
  <c r="Z13" i="1"/>
  <c r="Z12" i="1" s="1"/>
  <c r="Z11" i="1" s="1"/>
  <c r="W13" i="1"/>
  <c r="W12" i="1" s="1"/>
  <c r="W11" i="1" s="1"/>
  <c r="AB10" i="1"/>
  <c r="AA10" i="1"/>
  <c r="Z10" i="1"/>
  <c r="Y10" i="1"/>
  <c r="X10" i="1"/>
  <c r="W10" i="1"/>
  <c r="V10" i="1"/>
  <c r="U10" i="1"/>
  <c r="T10" i="1"/>
  <c r="S10" i="1"/>
  <c r="R10" i="1"/>
  <c r="Q10" i="1"/>
  <c r="AB8" i="1"/>
  <c r="AB7" i="1" s="1"/>
  <c r="AB6" i="1" s="1"/>
  <c r="AB5" i="1" s="1"/>
  <c r="AA8" i="1"/>
  <c r="Z8" i="1"/>
  <c r="Z7" i="1" s="1"/>
  <c r="Z6" i="1" s="1"/>
  <c r="Z5" i="1" s="1"/>
  <c r="Y8" i="1"/>
  <c r="X8" i="1"/>
  <c r="X7" i="1" s="1"/>
  <c r="X6" i="1" s="1"/>
  <c r="X5" i="1" s="1"/>
  <c r="W8" i="1"/>
  <c r="W7" i="1" s="1"/>
  <c r="W6" i="1" s="1"/>
  <c r="W5" i="1" s="1"/>
  <c r="V8" i="1"/>
  <c r="U8" i="1"/>
  <c r="U7" i="1" s="1"/>
  <c r="U6" i="1" s="1"/>
  <c r="U5" i="1" s="1"/>
  <c r="T8" i="1"/>
  <c r="T7" i="1" s="1"/>
  <c r="T6" i="1" s="1"/>
  <c r="T5" i="1" s="1"/>
  <c r="S8" i="1"/>
  <c r="S7" i="1" s="1"/>
  <c r="S6" i="1" s="1"/>
  <c r="S5" i="1" s="1"/>
  <c r="R8" i="1"/>
  <c r="Q8" i="1"/>
  <c r="Q7" i="1" s="1"/>
  <c r="Q6" i="1" s="1"/>
  <c r="Q5" i="1" s="1"/>
  <c r="AA7" i="1"/>
  <c r="AA6" i="1" s="1"/>
  <c r="AA5" i="1" s="1"/>
  <c r="Y7" i="1"/>
  <c r="Y6" i="1" s="1"/>
  <c r="Y5" i="1" s="1"/>
  <c r="V7" i="1"/>
  <c r="V6" i="1" s="1"/>
  <c r="V5" i="1" s="1"/>
  <c r="R6" i="1"/>
  <c r="R5" i="1" s="1"/>
  <c r="AB4" i="1"/>
  <c r="AA4" i="1"/>
  <c r="Z4" i="1"/>
  <c r="Y4" i="1"/>
  <c r="X4" i="1"/>
  <c r="W4" i="1"/>
  <c r="V4" i="1"/>
  <c r="U4" i="1"/>
  <c r="T4" i="1"/>
  <c r="S4" i="1"/>
  <c r="R4" i="1"/>
  <c r="Q4" i="1"/>
  <c r="Q1" i="1"/>
  <c r="AB3" i="1"/>
  <c r="AA3" i="1"/>
  <c r="Z3" i="1"/>
  <c r="Y3" i="1"/>
  <c r="X3" i="1"/>
  <c r="W3" i="1"/>
  <c r="V3" i="1"/>
  <c r="U3" i="1"/>
  <c r="T3" i="1"/>
  <c r="S3" i="1"/>
  <c r="R3" i="1"/>
  <c r="Q3" i="1"/>
  <c r="AB2" i="1"/>
  <c r="AA2" i="1"/>
  <c r="Z2" i="1"/>
  <c r="Y2" i="1"/>
  <c r="X2" i="1"/>
  <c r="W2" i="1"/>
  <c r="V2" i="1"/>
  <c r="U2" i="1"/>
  <c r="T2" i="1"/>
  <c r="S2" i="1"/>
  <c r="R2" i="1"/>
  <c r="Q2" i="1"/>
  <c r="F55" i="4" l="1"/>
  <c r="H55" i="4"/>
  <c r="B56" i="4"/>
  <c r="D56" i="4"/>
  <c r="I56" i="4"/>
  <c r="I55" i="4"/>
  <c r="H56" i="4"/>
  <c r="G56" i="4"/>
  <c r="G55" i="4"/>
  <c r="F56" i="4"/>
  <c r="E56" i="4"/>
  <c r="C56" i="4"/>
  <c r="B48" i="4"/>
  <c r="G48" i="4"/>
  <c r="F48" i="4"/>
  <c r="E48" i="4"/>
  <c r="D48" i="4"/>
  <c r="C48" i="4"/>
  <c r="C47" i="4"/>
  <c r="G47" i="4"/>
  <c r="D16" i="4"/>
  <c r="F47" i="4"/>
  <c r="E47" i="4"/>
  <c r="D47" i="4"/>
  <c r="C16" i="4"/>
  <c r="G21" i="4"/>
  <c r="F21" i="4"/>
  <c r="E21" i="4"/>
  <c r="D21" i="4"/>
  <c r="C21" i="4"/>
  <c r="D12" i="4"/>
  <c r="C38" i="4"/>
  <c r="C37" i="4" s="1"/>
  <c r="C36" i="4" s="1"/>
  <c r="G30" i="4"/>
  <c r="G29" i="4" s="1"/>
  <c r="G28" i="4" s="1"/>
  <c r="E30" i="4"/>
  <c r="B15" i="4"/>
  <c r="C14" i="4"/>
  <c r="B16" i="4"/>
  <c r="F38" i="4"/>
  <c r="F37" i="4" s="1"/>
  <c r="F36" i="4" s="1"/>
  <c r="D38" i="4"/>
  <c r="D37" i="4" s="1"/>
  <c r="D36" i="4" s="1"/>
  <c r="B38" i="4"/>
  <c r="B37" i="4" s="1"/>
  <c r="B36" i="4" s="1"/>
  <c r="D13" i="4"/>
  <c r="D15" i="4"/>
  <c r="C15" i="4"/>
  <c r="D14" i="4"/>
  <c r="D5" i="4"/>
  <c r="E5" i="4"/>
  <c r="C6" i="4"/>
  <c r="F5" i="4"/>
  <c r="B6" i="4"/>
  <c r="B125" i="1"/>
  <c r="B123" i="1"/>
  <c r="B121" i="1"/>
  <c r="B119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9" i="1"/>
  <c r="B87" i="1"/>
  <c r="B85" i="1"/>
  <c r="B83" i="1"/>
  <c r="B81" i="1"/>
  <c r="B79" i="1"/>
  <c r="B77" i="1"/>
  <c r="B75" i="1"/>
  <c r="B73" i="1"/>
  <c r="B71" i="1"/>
  <c r="B124" i="1"/>
  <c r="B122" i="1"/>
  <c r="B120" i="1"/>
  <c r="B106" i="1"/>
  <c r="B90" i="1"/>
  <c r="B74" i="1"/>
  <c r="B112" i="1"/>
  <c r="B96" i="1"/>
  <c r="B80" i="1"/>
  <c r="B68" i="1"/>
  <c r="B66" i="1"/>
  <c r="B118" i="1"/>
  <c r="B102" i="1"/>
  <c r="B86" i="1"/>
  <c r="B70" i="1"/>
  <c r="B108" i="1"/>
  <c r="B92" i="1"/>
  <c r="B76" i="1"/>
  <c r="B116" i="1"/>
  <c r="B98" i="1"/>
  <c r="B82" i="1"/>
  <c r="B104" i="1"/>
  <c r="B88" i="1"/>
  <c r="B72" i="1"/>
  <c r="B69" i="1"/>
  <c r="B67" i="1"/>
  <c r="B114" i="1"/>
  <c r="B110" i="1"/>
  <c r="B94" i="1"/>
  <c r="B78" i="1"/>
  <c r="B100" i="1"/>
  <c r="B84" i="1"/>
  <c r="C123" i="1"/>
  <c r="C122" i="1"/>
  <c r="C119" i="1"/>
  <c r="C112" i="1"/>
  <c r="C109" i="1"/>
  <c r="C96" i="1"/>
  <c r="C93" i="1"/>
  <c r="C80" i="1"/>
  <c r="C77" i="1"/>
  <c r="C68" i="1"/>
  <c r="C66" i="1"/>
  <c r="C125" i="1"/>
  <c r="C124" i="1"/>
  <c r="C118" i="1"/>
  <c r="C102" i="1"/>
  <c r="C99" i="1"/>
  <c r="C86" i="1"/>
  <c r="C83" i="1"/>
  <c r="C70" i="1"/>
  <c r="C117" i="1"/>
  <c r="C108" i="1"/>
  <c r="C105" i="1"/>
  <c r="C92" i="1"/>
  <c r="C89" i="1"/>
  <c r="C76" i="1"/>
  <c r="C73" i="1"/>
  <c r="C116" i="1"/>
  <c r="C111" i="1"/>
  <c r="C98" i="1"/>
  <c r="C95" i="1"/>
  <c r="C82" i="1"/>
  <c r="C79" i="1"/>
  <c r="C115" i="1"/>
  <c r="C104" i="1"/>
  <c r="C101" i="1"/>
  <c r="C88" i="1"/>
  <c r="C85" i="1"/>
  <c r="C72" i="1"/>
  <c r="C69" i="1"/>
  <c r="C67" i="1"/>
  <c r="C114" i="1"/>
  <c r="C110" i="1"/>
  <c r="C107" i="1"/>
  <c r="C94" i="1"/>
  <c r="C91" i="1"/>
  <c r="C78" i="1"/>
  <c r="C75" i="1"/>
  <c r="C113" i="1"/>
  <c r="C100" i="1"/>
  <c r="C97" i="1"/>
  <c r="C84" i="1"/>
  <c r="C81" i="1"/>
  <c r="C121" i="1"/>
  <c r="C120" i="1"/>
  <c r="C106" i="1"/>
  <c r="C103" i="1"/>
  <c r="C90" i="1"/>
  <c r="C87" i="1"/>
  <c r="C74" i="1"/>
  <c r="C71" i="1"/>
  <c r="K125" i="1"/>
  <c r="K113" i="1"/>
  <c r="K106" i="1"/>
  <c r="K103" i="1"/>
  <c r="K90" i="1"/>
  <c r="K87" i="1"/>
  <c r="K74" i="1"/>
  <c r="K71" i="1"/>
  <c r="K68" i="1"/>
  <c r="K66" i="1"/>
  <c r="K112" i="1"/>
  <c r="K109" i="1"/>
  <c r="K96" i="1"/>
  <c r="K93" i="1"/>
  <c r="K80" i="1"/>
  <c r="K77" i="1"/>
  <c r="K121" i="1"/>
  <c r="K120" i="1"/>
  <c r="K119" i="1"/>
  <c r="K102" i="1"/>
  <c r="K99" i="1"/>
  <c r="K86" i="1"/>
  <c r="K83" i="1"/>
  <c r="K70" i="1"/>
  <c r="K123" i="1"/>
  <c r="K122" i="1"/>
  <c r="K118" i="1"/>
  <c r="K108" i="1"/>
  <c r="K105" i="1"/>
  <c r="K92" i="1"/>
  <c r="K89" i="1"/>
  <c r="K76" i="1"/>
  <c r="K73" i="1"/>
  <c r="K124" i="1"/>
  <c r="K117" i="1"/>
  <c r="K111" i="1"/>
  <c r="K98" i="1"/>
  <c r="K95" i="1"/>
  <c r="K82" i="1"/>
  <c r="K79" i="1"/>
  <c r="K67" i="1"/>
  <c r="K116" i="1"/>
  <c r="K104" i="1"/>
  <c r="K101" i="1"/>
  <c r="K88" i="1"/>
  <c r="K85" i="1"/>
  <c r="K72" i="1"/>
  <c r="K69" i="1"/>
  <c r="K115" i="1"/>
  <c r="K110" i="1"/>
  <c r="K107" i="1"/>
  <c r="K94" i="1"/>
  <c r="K91" i="1"/>
  <c r="K78" i="1"/>
  <c r="K75" i="1"/>
  <c r="K114" i="1"/>
  <c r="K100" i="1"/>
  <c r="K97" i="1"/>
  <c r="K84" i="1"/>
  <c r="K81" i="1"/>
  <c r="J125" i="1"/>
  <c r="J123" i="1"/>
  <c r="J121" i="1"/>
  <c r="J119" i="1"/>
  <c r="J117" i="1"/>
  <c r="J115" i="1"/>
  <c r="J113" i="1"/>
  <c r="J111" i="1"/>
  <c r="J109" i="1"/>
  <c r="J107" i="1"/>
  <c r="J105" i="1"/>
  <c r="J103" i="1"/>
  <c r="J101" i="1"/>
  <c r="J99" i="1"/>
  <c r="J97" i="1"/>
  <c r="J95" i="1"/>
  <c r="J93" i="1"/>
  <c r="J91" i="1"/>
  <c r="J89" i="1"/>
  <c r="J87" i="1"/>
  <c r="J85" i="1"/>
  <c r="J83" i="1"/>
  <c r="J81" i="1"/>
  <c r="J79" i="1"/>
  <c r="J77" i="1"/>
  <c r="J75" i="1"/>
  <c r="J73" i="1"/>
  <c r="J71" i="1"/>
  <c r="J69" i="1"/>
  <c r="J124" i="1"/>
  <c r="J122" i="1"/>
  <c r="J120" i="1"/>
  <c r="J114" i="1"/>
  <c r="J100" i="1"/>
  <c r="J84" i="1"/>
  <c r="J106" i="1"/>
  <c r="J90" i="1"/>
  <c r="J74" i="1"/>
  <c r="J68" i="1"/>
  <c r="J66" i="1"/>
  <c r="J112" i="1"/>
  <c r="J96" i="1"/>
  <c r="J80" i="1"/>
  <c r="J102" i="1"/>
  <c r="J86" i="1"/>
  <c r="J70" i="1"/>
  <c r="J118" i="1"/>
  <c r="J108" i="1"/>
  <c r="J92" i="1"/>
  <c r="J76" i="1"/>
  <c r="J98" i="1"/>
  <c r="J82" i="1"/>
  <c r="J67" i="1"/>
  <c r="J116" i="1"/>
  <c r="J104" i="1"/>
  <c r="J88" i="1"/>
  <c r="J72" i="1"/>
  <c r="J110" i="1"/>
  <c r="J94" i="1"/>
  <c r="J78" i="1"/>
  <c r="D125" i="1"/>
  <c r="D123" i="1"/>
  <c r="D121" i="1"/>
  <c r="D119" i="1"/>
  <c r="D117" i="1"/>
  <c r="D115" i="1"/>
  <c r="D113" i="1"/>
  <c r="D124" i="1"/>
  <c r="D118" i="1"/>
  <c r="D102" i="1"/>
  <c r="D99" i="1"/>
  <c r="D86" i="1"/>
  <c r="D83" i="1"/>
  <c r="D70" i="1"/>
  <c r="D108" i="1"/>
  <c r="D105" i="1"/>
  <c r="D92" i="1"/>
  <c r="D89" i="1"/>
  <c r="D76" i="1"/>
  <c r="D73" i="1"/>
  <c r="D116" i="1"/>
  <c r="D111" i="1"/>
  <c r="D98" i="1"/>
  <c r="D95" i="1"/>
  <c r="D82" i="1"/>
  <c r="D79" i="1"/>
  <c r="D104" i="1"/>
  <c r="D101" i="1"/>
  <c r="D88" i="1"/>
  <c r="D85" i="1"/>
  <c r="D72" i="1"/>
  <c r="D69" i="1"/>
  <c r="D67" i="1"/>
  <c r="D114" i="1"/>
  <c r="D110" i="1"/>
  <c r="D107" i="1"/>
  <c r="D94" i="1"/>
  <c r="D91" i="1"/>
  <c r="D78" i="1"/>
  <c r="D75" i="1"/>
  <c r="D100" i="1"/>
  <c r="D97" i="1"/>
  <c r="D84" i="1"/>
  <c r="D81" i="1"/>
  <c r="D120" i="1"/>
  <c r="D106" i="1"/>
  <c r="D103" i="1"/>
  <c r="D90" i="1"/>
  <c r="D87" i="1"/>
  <c r="D74" i="1"/>
  <c r="D71" i="1"/>
  <c r="D122" i="1"/>
  <c r="D112" i="1"/>
  <c r="D109" i="1"/>
  <c r="D96" i="1"/>
  <c r="D93" i="1"/>
  <c r="D80" i="1"/>
  <c r="D77" i="1"/>
  <c r="D68" i="1"/>
  <c r="D66" i="1"/>
  <c r="L125" i="1"/>
  <c r="L123" i="1"/>
  <c r="L121" i="1"/>
  <c r="L119" i="1"/>
  <c r="L117" i="1"/>
  <c r="L115" i="1"/>
  <c r="L113" i="1"/>
  <c r="L112" i="1"/>
  <c r="L109" i="1"/>
  <c r="L96" i="1"/>
  <c r="L93" i="1"/>
  <c r="L80" i="1"/>
  <c r="L77" i="1"/>
  <c r="L120" i="1"/>
  <c r="L102" i="1"/>
  <c r="L99" i="1"/>
  <c r="L86" i="1"/>
  <c r="L83" i="1"/>
  <c r="L70" i="1"/>
  <c r="L122" i="1"/>
  <c r="L118" i="1"/>
  <c r="L108" i="1"/>
  <c r="L105" i="1"/>
  <c r="L92" i="1"/>
  <c r="L89" i="1"/>
  <c r="L76" i="1"/>
  <c r="L73" i="1"/>
  <c r="L124" i="1"/>
  <c r="L111" i="1"/>
  <c r="L98" i="1"/>
  <c r="L95" i="1"/>
  <c r="L82" i="1"/>
  <c r="L79" i="1"/>
  <c r="L67" i="1"/>
  <c r="L116" i="1"/>
  <c r="L104" i="1"/>
  <c r="L101" i="1"/>
  <c r="L88" i="1"/>
  <c r="L85" i="1"/>
  <c r="L72" i="1"/>
  <c r="L69" i="1"/>
  <c r="L110" i="1"/>
  <c r="L107" i="1"/>
  <c r="L94" i="1"/>
  <c r="L91" i="1"/>
  <c r="L78" i="1"/>
  <c r="L75" i="1"/>
  <c r="L114" i="1"/>
  <c r="L100" i="1"/>
  <c r="L97" i="1"/>
  <c r="L84" i="1"/>
  <c r="L81" i="1"/>
  <c r="L106" i="1"/>
  <c r="L103" i="1"/>
  <c r="L90" i="1"/>
  <c r="L87" i="1"/>
  <c r="L74" i="1"/>
  <c r="L71" i="1"/>
  <c r="L68" i="1"/>
  <c r="L66" i="1"/>
  <c r="E125" i="1"/>
  <c r="E108" i="1"/>
  <c r="E105" i="1"/>
  <c r="E92" i="1"/>
  <c r="E89" i="1"/>
  <c r="E76" i="1"/>
  <c r="E73" i="1"/>
  <c r="E117" i="1"/>
  <c r="E116" i="1"/>
  <c r="E111" i="1"/>
  <c r="E98" i="1"/>
  <c r="E95" i="1"/>
  <c r="E82" i="1"/>
  <c r="E79" i="1"/>
  <c r="E104" i="1"/>
  <c r="E101" i="1"/>
  <c r="E88" i="1"/>
  <c r="E85" i="1"/>
  <c r="E72" i="1"/>
  <c r="E69" i="1"/>
  <c r="E67" i="1"/>
  <c r="E115" i="1"/>
  <c r="E114" i="1"/>
  <c r="E110" i="1"/>
  <c r="E107" i="1"/>
  <c r="E94" i="1"/>
  <c r="E91" i="1"/>
  <c r="E78" i="1"/>
  <c r="E75" i="1"/>
  <c r="E100" i="1"/>
  <c r="E97" i="1"/>
  <c r="E84" i="1"/>
  <c r="E81" i="1"/>
  <c r="E120" i="1"/>
  <c r="E113" i="1"/>
  <c r="E106" i="1"/>
  <c r="E103" i="1"/>
  <c r="E90" i="1"/>
  <c r="E87" i="1"/>
  <c r="E74" i="1"/>
  <c r="E71" i="1"/>
  <c r="E122" i="1"/>
  <c r="E121" i="1"/>
  <c r="E112" i="1"/>
  <c r="E109" i="1"/>
  <c r="E96" i="1"/>
  <c r="E93" i="1"/>
  <c r="E80" i="1"/>
  <c r="E77" i="1"/>
  <c r="E68" i="1"/>
  <c r="E66" i="1"/>
  <c r="E124" i="1"/>
  <c r="E123" i="1"/>
  <c r="E119" i="1"/>
  <c r="E118" i="1"/>
  <c r="E102" i="1"/>
  <c r="E99" i="1"/>
  <c r="E86" i="1"/>
  <c r="E83" i="1"/>
  <c r="E70" i="1"/>
  <c r="M125" i="1"/>
  <c r="M120" i="1"/>
  <c r="M102" i="1"/>
  <c r="M99" i="1"/>
  <c r="M86" i="1"/>
  <c r="M83" i="1"/>
  <c r="M70" i="1"/>
  <c r="M122" i="1"/>
  <c r="M121" i="1"/>
  <c r="M119" i="1"/>
  <c r="M118" i="1"/>
  <c r="M108" i="1"/>
  <c r="M105" i="1"/>
  <c r="M92" i="1"/>
  <c r="M89" i="1"/>
  <c r="M76" i="1"/>
  <c r="M73" i="1"/>
  <c r="M124" i="1"/>
  <c r="M123" i="1"/>
  <c r="M111" i="1"/>
  <c r="M98" i="1"/>
  <c r="M95" i="1"/>
  <c r="M82" i="1"/>
  <c r="M79" i="1"/>
  <c r="M67" i="1"/>
  <c r="M117" i="1"/>
  <c r="M116" i="1"/>
  <c r="M104" i="1"/>
  <c r="M101" i="1"/>
  <c r="M88" i="1"/>
  <c r="M85" i="1"/>
  <c r="M72" i="1"/>
  <c r="M69" i="1"/>
  <c r="M110" i="1"/>
  <c r="M107" i="1"/>
  <c r="M94" i="1"/>
  <c r="M91" i="1"/>
  <c r="M78" i="1"/>
  <c r="M75" i="1"/>
  <c r="M115" i="1"/>
  <c r="M114" i="1"/>
  <c r="M100" i="1"/>
  <c r="M97" i="1"/>
  <c r="M84" i="1"/>
  <c r="M81" i="1"/>
  <c r="M106" i="1"/>
  <c r="M103" i="1"/>
  <c r="M90" i="1"/>
  <c r="M87" i="1"/>
  <c r="M74" i="1"/>
  <c r="M71" i="1"/>
  <c r="M68" i="1"/>
  <c r="M66" i="1"/>
  <c r="M113" i="1"/>
  <c r="M112" i="1"/>
  <c r="M109" i="1"/>
  <c r="M96" i="1"/>
  <c r="M93" i="1"/>
  <c r="M80" i="1"/>
  <c r="M77" i="1"/>
  <c r="G125" i="1"/>
  <c r="G116" i="1"/>
  <c r="G101" i="1"/>
  <c r="G98" i="1"/>
  <c r="G85" i="1"/>
  <c r="G82" i="1"/>
  <c r="G69" i="1"/>
  <c r="G67" i="1"/>
  <c r="G115" i="1"/>
  <c r="G107" i="1"/>
  <c r="G104" i="1"/>
  <c r="G91" i="1"/>
  <c r="G88" i="1"/>
  <c r="G75" i="1"/>
  <c r="G72" i="1"/>
  <c r="G114" i="1"/>
  <c r="G110" i="1"/>
  <c r="G97" i="1"/>
  <c r="G94" i="1"/>
  <c r="G81" i="1"/>
  <c r="G78" i="1"/>
  <c r="G113" i="1"/>
  <c r="G103" i="1"/>
  <c r="G100" i="1"/>
  <c r="G87" i="1"/>
  <c r="G84" i="1"/>
  <c r="G71" i="1"/>
  <c r="G120" i="1"/>
  <c r="G109" i="1"/>
  <c r="G106" i="1"/>
  <c r="G93" i="1"/>
  <c r="G90" i="1"/>
  <c r="G77" i="1"/>
  <c r="G74" i="1"/>
  <c r="G68" i="1"/>
  <c r="G66" i="1"/>
  <c r="G122" i="1"/>
  <c r="G121" i="1"/>
  <c r="G119" i="1"/>
  <c r="G112" i="1"/>
  <c r="G99" i="1"/>
  <c r="G96" i="1"/>
  <c r="G83" i="1"/>
  <c r="G80" i="1"/>
  <c r="G124" i="1"/>
  <c r="G123" i="1"/>
  <c r="G118" i="1"/>
  <c r="G105" i="1"/>
  <c r="G102" i="1"/>
  <c r="G89" i="1"/>
  <c r="G86" i="1"/>
  <c r="G73" i="1"/>
  <c r="G70" i="1"/>
  <c r="G117" i="1"/>
  <c r="G111" i="1"/>
  <c r="G108" i="1"/>
  <c r="G95" i="1"/>
  <c r="G92" i="1"/>
  <c r="G79" i="1"/>
  <c r="G76" i="1"/>
  <c r="F124" i="1"/>
  <c r="F122" i="1"/>
  <c r="F120" i="1"/>
  <c r="F118" i="1"/>
  <c r="F116" i="1"/>
  <c r="F114" i="1"/>
  <c r="F112" i="1"/>
  <c r="F110" i="1"/>
  <c r="F108" i="1"/>
  <c r="F106" i="1"/>
  <c r="F104" i="1"/>
  <c r="F102" i="1"/>
  <c r="F100" i="1"/>
  <c r="F98" i="1"/>
  <c r="F96" i="1"/>
  <c r="F94" i="1"/>
  <c r="F92" i="1"/>
  <c r="F90" i="1"/>
  <c r="F88" i="1"/>
  <c r="F86" i="1"/>
  <c r="F84" i="1"/>
  <c r="F82" i="1"/>
  <c r="F80" i="1"/>
  <c r="F78" i="1"/>
  <c r="F76" i="1"/>
  <c r="F74" i="1"/>
  <c r="F72" i="1"/>
  <c r="F70" i="1"/>
  <c r="F125" i="1"/>
  <c r="F123" i="1"/>
  <c r="F121" i="1"/>
  <c r="F117" i="1"/>
  <c r="F111" i="1"/>
  <c r="F95" i="1"/>
  <c r="F79" i="1"/>
  <c r="F101" i="1"/>
  <c r="F85" i="1"/>
  <c r="F69" i="1"/>
  <c r="F67" i="1"/>
  <c r="F115" i="1"/>
  <c r="F107" i="1"/>
  <c r="F91" i="1"/>
  <c r="F75" i="1"/>
  <c r="F97" i="1"/>
  <c r="F81" i="1"/>
  <c r="F113" i="1"/>
  <c r="F103" i="1"/>
  <c r="F87" i="1"/>
  <c r="F71" i="1"/>
  <c r="F109" i="1"/>
  <c r="F93" i="1"/>
  <c r="F77" i="1"/>
  <c r="F68" i="1"/>
  <c r="F66" i="1"/>
  <c r="F119" i="1"/>
  <c r="F99" i="1"/>
  <c r="F83" i="1"/>
  <c r="F105" i="1"/>
  <c r="F89" i="1"/>
  <c r="F73" i="1"/>
  <c r="H124" i="1"/>
  <c r="H122" i="1"/>
  <c r="H120" i="1"/>
  <c r="H118" i="1"/>
  <c r="H116" i="1"/>
  <c r="H114" i="1"/>
  <c r="H125" i="1"/>
  <c r="H115" i="1"/>
  <c r="H107" i="1"/>
  <c r="H104" i="1"/>
  <c r="H91" i="1"/>
  <c r="H88" i="1"/>
  <c r="H75" i="1"/>
  <c r="H72" i="1"/>
  <c r="H110" i="1"/>
  <c r="H97" i="1"/>
  <c r="H94" i="1"/>
  <c r="H81" i="1"/>
  <c r="H78" i="1"/>
  <c r="H113" i="1"/>
  <c r="H103" i="1"/>
  <c r="H100" i="1"/>
  <c r="H87" i="1"/>
  <c r="H84" i="1"/>
  <c r="H71" i="1"/>
  <c r="H109" i="1"/>
  <c r="H106" i="1"/>
  <c r="H93" i="1"/>
  <c r="H90" i="1"/>
  <c r="H77" i="1"/>
  <c r="H74" i="1"/>
  <c r="H68" i="1"/>
  <c r="H66" i="1"/>
  <c r="H121" i="1"/>
  <c r="H119" i="1"/>
  <c r="H112" i="1"/>
  <c r="H99" i="1"/>
  <c r="H96" i="1"/>
  <c r="H83" i="1"/>
  <c r="H80" i="1"/>
  <c r="H123" i="1"/>
  <c r="H105" i="1"/>
  <c r="H102" i="1"/>
  <c r="H89" i="1"/>
  <c r="H86" i="1"/>
  <c r="H73" i="1"/>
  <c r="H70" i="1"/>
  <c r="H117" i="1"/>
  <c r="H111" i="1"/>
  <c r="H108" i="1"/>
  <c r="H95" i="1"/>
  <c r="H92" i="1"/>
  <c r="H79" i="1"/>
  <c r="H76" i="1"/>
  <c r="H101" i="1"/>
  <c r="H98" i="1"/>
  <c r="H85" i="1"/>
  <c r="H82" i="1"/>
  <c r="H69" i="1"/>
  <c r="H67" i="1"/>
  <c r="I125" i="1"/>
  <c r="I110" i="1"/>
  <c r="I97" i="1"/>
  <c r="I94" i="1"/>
  <c r="I81" i="1"/>
  <c r="I78" i="1"/>
  <c r="I114" i="1"/>
  <c r="I113" i="1"/>
  <c r="I103" i="1"/>
  <c r="I100" i="1"/>
  <c r="I87" i="1"/>
  <c r="I84" i="1"/>
  <c r="I71" i="1"/>
  <c r="I109" i="1"/>
  <c r="I106" i="1"/>
  <c r="I93" i="1"/>
  <c r="I90" i="1"/>
  <c r="I77" i="1"/>
  <c r="I74" i="1"/>
  <c r="I68" i="1"/>
  <c r="I66" i="1"/>
  <c r="I121" i="1"/>
  <c r="I120" i="1"/>
  <c r="I119" i="1"/>
  <c r="I112" i="1"/>
  <c r="I99" i="1"/>
  <c r="I96" i="1"/>
  <c r="I83" i="1"/>
  <c r="I80" i="1"/>
  <c r="I123" i="1"/>
  <c r="I122" i="1"/>
  <c r="I105" i="1"/>
  <c r="I102" i="1"/>
  <c r="I89" i="1"/>
  <c r="I86" i="1"/>
  <c r="I73" i="1"/>
  <c r="I70" i="1"/>
  <c r="I124" i="1"/>
  <c r="I118" i="1"/>
  <c r="I117" i="1"/>
  <c r="I111" i="1"/>
  <c r="I108" i="1"/>
  <c r="I95" i="1"/>
  <c r="I92" i="1"/>
  <c r="I79" i="1"/>
  <c r="I76" i="1"/>
  <c r="I101" i="1"/>
  <c r="I98" i="1"/>
  <c r="I85" i="1"/>
  <c r="I82" i="1"/>
  <c r="I69" i="1"/>
  <c r="I67" i="1"/>
  <c r="I116" i="1"/>
  <c r="I115" i="1"/>
  <c r="I107" i="1"/>
  <c r="I104" i="1"/>
  <c r="I91" i="1"/>
  <c r="I88" i="1"/>
  <c r="I75" i="1"/>
  <c r="I72" i="1"/>
  <c r="F16" i="4" l="1"/>
  <c r="B55" i="4"/>
  <c r="C55" i="4"/>
  <c r="D55" i="4"/>
  <c r="E55" i="4"/>
  <c r="H54" i="4"/>
  <c r="I54" i="4"/>
  <c r="F54" i="4"/>
  <c r="G54" i="4"/>
  <c r="C20" i="4"/>
  <c r="C44" i="4" s="1"/>
  <c r="C45" i="4"/>
  <c r="D20" i="4"/>
  <c r="D44" i="4" s="1"/>
  <c r="D45" i="4"/>
  <c r="E20" i="4"/>
  <c r="F20" i="4"/>
  <c r="F44" i="4" s="1"/>
  <c r="F45" i="4"/>
  <c r="E29" i="4"/>
  <c r="E28" i="4" s="1"/>
  <c r="E46" i="4"/>
  <c r="G20" i="4"/>
  <c r="G44" i="4" s="1"/>
  <c r="G45" i="4"/>
  <c r="G46" i="4"/>
  <c r="C46" i="4"/>
  <c r="D46" i="4"/>
  <c r="F46" i="4"/>
  <c r="B23" i="4"/>
  <c r="F15" i="4"/>
  <c r="M9" i="4"/>
  <c r="B14" i="4"/>
  <c r="F14" i="4" s="1"/>
  <c r="F4" i="4"/>
  <c r="C12" i="4" s="1"/>
  <c r="C13" i="4"/>
  <c r="B5" i="4"/>
  <c r="C9" i="4"/>
  <c r="G9" i="4"/>
  <c r="E9" i="4"/>
  <c r="D9" i="4"/>
  <c r="B9" i="4"/>
  <c r="F9" i="4"/>
  <c r="C5" i="4"/>
  <c r="J9" i="4"/>
  <c r="I9" i="4"/>
  <c r="E4" i="4"/>
  <c r="H9" i="4"/>
  <c r="L9" i="4"/>
  <c r="K9" i="4"/>
  <c r="D4" i="4"/>
  <c r="H53" i="4" l="1"/>
  <c r="I53" i="4"/>
  <c r="B54" i="4"/>
  <c r="C54" i="4"/>
  <c r="D54" i="4"/>
  <c r="E54" i="4"/>
  <c r="F53" i="4"/>
  <c r="G53" i="4"/>
  <c r="E45" i="4"/>
  <c r="E44" i="4"/>
  <c r="B22" i="4"/>
  <c r="B47" i="4"/>
  <c r="B13" i="4"/>
  <c r="F13" i="4" s="1"/>
  <c r="B4" i="4"/>
  <c r="B53" i="4" s="1"/>
  <c r="C4" i="4"/>
  <c r="D53" i="4" l="1"/>
  <c r="E53" i="4"/>
  <c r="C53" i="4"/>
  <c r="B21" i="4"/>
  <c r="B46" i="4"/>
  <c r="B12" i="4"/>
  <c r="F12" i="4" s="1"/>
  <c r="B20" i="4" l="1"/>
  <c r="B44" i="4" s="1"/>
  <c r="B45" i="4"/>
</calcChain>
</file>

<file path=xl/sharedStrings.xml><?xml version="1.0" encoding="utf-8"?>
<sst xmlns="http://schemas.openxmlformats.org/spreadsheetml/2006/main" count="859" uniqueCount="95">
  <si>
    <t>Vertical</t>
  </si>
  <si>
    <t>Horizontal</t>
  </si>
  <si>
    <t>Patch</t>
  </si>
  <si>
    <t>Monopole</t>
  </si>
  <si>
    <t>Location</t>
  </si>
  <si>
    <t>Antenna</t>
  </si>
  <si>
    <t>Polar</t>
  </si>
  <si>
    <t>Total</t>
  </si>
  <si>
    <t>Hal</t>
  </si>
  <si>
    <t>P-plads</t>
  </si>
  <si>
    <t>Hal vs P-plads</t>
  </si>
  <si>
    <t>Patch vs Monopole</t>
  </si>
  <si>
    <t>Vertical vs Horizontal</t>
  </si>
  <si>
    <t>+/- 5</t>
  </si>
  <si>
    <t>+/- 10</t>
  </si>
  <si>
    <t>+/- 15</t>
  </si>
  <si>
    <t>Andre</t>
  </si>
  <si>
    <t>Mean</t>
  </si>
  <si>
    <t>MSE</t>
  </si>
  <si>
    <t>Trace 1</t>
  </si>
  <si>
    <t>Middel</t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</si>
  <si>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</si>
  <si>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</si>
  <si>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</si>
  <si>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</si>
  <si>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</si>
  <si>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</si>
  <si>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</si>
  <si>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</si>
  <si>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</si>
  <si>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MSE pr measurement</t>
  </si>
  <si>
    <t>+/- 5 dB</t>
  </si>
  <si>
    <t>+/- 10 dB</t>
  </si>
  <si>
    <t>+/- 15 dB</t>
  </si>
  <si>
    <t>1m</t>
  </si>
  <si>
    <t>2m</t>
  </si>
  <si>
    <t>4m</t>
  </si>
  <si>
    <t>8m</t>
  </si>
  <si>
    <t>15m</t>
  </si>
  <si>
    <t>30m</t>
  </si>
  <si>
    <t>Polarization</t>
  </si>
  <si>
    <t>distance compare</t>
  </si>
  <si>
    <t>VMHal</t>
  </si>
  <si>
    <t>trace 1</t>
  </si>
  <si>
    <t>trace 2</t>
  </si>
  <si>
    <t>trace 3</t>
  </si>
  <si>
    <t>trace 4</t>
  </si>
  <si>
    <t>trace 5</t>
  </si>
  <si>
    <t>trace 6</t>
  </si>
  <si>
    <t>trace 7</t>
  </si>
  <si>
    <t>trace 8</t>
  </si>
  <si>
    <t>trace 9</t>
  </si>
  <si>
    <t>trace 10</t>
  </si>
  <si>
    <t>HMHal</t>
  </si>
  <si>
    <t>Vmpplads</t>
  </si>
  <si>
    <t>Hmpplads</t>
  </si>
  <si>
    <t>VPHal</t>
  </si>
  <si>
    <t>HPHal</t>
  </si>
  <si>
    <t>VPpplads</t>
  </si>
  <si>
    <t>Hppplads</t>
  </si>
  <si>
    <t>Under 0</t>
  </si>
  <si>
    <t>Mean T1</t>
  </si>
  <si>
    <t>Mean T2</t>
  </si>
  <si>
    <t>Mean T3</t>
  </si>
  <si>
    <t>Mean T4</t>
  </si>
  <si>
    <t>Mean T5</t>
  </si>
  <si>
    <t>Mean T6</t>
  </si>
  <si>
    <t>Mean T7</t>
  </si>
  <si>
    <t>Mean T8</t>
  </si>
  <si>
    <t>Mean T9</t>
  </si>
  <si>
    <t>Mean T10</t>
  </si>
  <si>
    <t>VMpplads</t>
  </si>
  <si>
    <t>HMpplads</t>
  </si>
  <si>
    <t>Tx 0.04</t>
  </si>
  <si>
    <t>Rx rising</t>
  </si>
  <si>
    <t>Tx 0.14</t>
  </si>
  <si>
    <t>Tx 0.36</t>
  </si>
  <si>
    <t>Tx 2.02</t>
  </si>
  <si>
    <t>Heigh compare</t>
  </si>
  <si>
    <t>Mean 1m</t>
  </si>
  <si>
    <t>Mean 2m</t>
  </si>
  <si>
    <t>Mean 4m</t>
  </si>
  <si>
    <t>Mean 8m</t>
  </si>
  <si>
    <t>Mean 15m</t>
  </si>
  <si>
    <t>Mean 30m</t>
  </si>
  <si>
    <t>VMH</t>
  </si>
  <si>
    <t>HMH</t>
  </si>
  <si>
    <t>VMP</t>
  </si>
  <si>
    <t>HMP</t>
  </si>
  <si>
    <t>VPH</t>
  </si>
  <si>
    <t>HPH</t>
  </si>
  <si>
    <t>VPP</t>
  </si>
  <si>
    <t>HPP</t>
  </si>
  <si>
    <t>Meas</t>
  </si>
  <si>
    <t>95%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</si>
</sst>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194">
    <xf numFmtId="0" fontId="0" fillId="0" borderId="0" xfId="0"/>
    <xf numFmtId="0" fontId="0" fillId="0" borderId="0" xfId="0" applyAlignment="1">
      <alignment horizontal="center"/>
    </xf>
    <xf numFmtId="0" fontId="0" fillId="5" borderId="0" xfId="0" quotePrefix="1" applyFill="1"/>
    <xf numFmtId="9" fontId="0" fillId="5" borderId="0" xfId="1" applyFont="1" applyFill="1"/>
    <xf numFmtId="9" fontId="0" fillId="5" borderId="0" xfId="0" applyNumberFormat="1" applyFill="1"/>
    <xf numFmtId="0" fontId="0" fillId="6" borderId="0" xfId="0" quotePrefix="1" applyFill="1"/>
    <xf numFmtId="9" fontId="0" fillId="6" borderId="0" xfId="1" applyFont="1" applyFill="1"/>
    <xf numFmtId="9" fontId="0" fillId="6" borderId="0" xfId="0" applyNumberFormat="1" applyFill="1"/>
    <xf numFmtId="0" fontId="0" fillId="7" borderId="0" xfId="0" quotePrefix="1" applyFill="1"/>
    <xf numFmtId="9" fontId="0" fillId="7" borderId="0" xfId="1" applyFont="1" applyFill="1"/>
    <xf numFmtId="9" fontId="0" fillId="7" borderId="0" xfId="0" applyNumberFormat="1" applyFill="1"/>
    <xf numFmtId="0" fontId="0" fillId="8" borderId="0" xfId="0" applyFill="1"/>
    <xf numFmtId="9" fontId="0" fillId="8" borderId="0" xfId="1" applyFont="1" applyFill="1"/>
    <xf numFmtId="9" fontId="0" fillId="8" borderId="0" xfId="0" applyNumberFormat="1" applyFill="1"/>
    <xf numFmtId="0" fontId="0" fillId="0" borderId="0" xfId="0" applyFill="1"/>
    <xf numFmtId="9" fontId="0" fillId="0" borderId="0" xfId="1" applyFont="1" applyFill="1"/>
    <xf numFmtId="9" fontId="0" fillId="0" borderId="0" xfId="0" applyNumberFormat="1" applyFill="1"/>
    <xf numFmtId="164" fontId="0" fillId="0" borderId="0" xfId="1" applyNumberFormat="1" applyFont="1" applyFill="1"/>
    <xf numFmtId="0" fontId="0" fillId="0" borderId="1" xfId="0" applyBorder="1" applyAlignment="1">
      <alignment horizontal="center" vertical="center"/>
    </xf>
    <xf numFmtId="164" fontId="6" fillId="2" borderId="2" xfId="2" applyNumberFormat="1" applyFont="1" applyBorder="1"/>
    <xf numFmtId="164" fontId="6" fillId="4" borderId="2" xfId="4" applyNumberFormat="1" applyFont="1" applyBorder="1"/>
    <xf numFmtId="164" fontId="6" fillId="3" borderId="2" xfId="3" applyNumberFormat="1" applyFont="1" applyBorder="1"/>
    <xf numFmtId="164" fontId="6" fillId="0" borderId="2" xfId="0" applyNumberFormat="1" applyFont="1" applyBorder="1"/>
    <xf numFmtId="164" fontId="6" fillId="3" borderId="3" xfId="3" applyNumberFormat="1" applyFont="1" applyBorder="1"/>
    <xf numFmtId="0" fontId="0" fillId="0" borderId="4" xfId="0" applyBorder="1" applyAlignment="1">
      <alignment horizontal="center" vertical="center"/>
    </xf>
    <xf numFmtId="164" fontId="6" fillId="2" borderId="5" xfId="2" applyNumberFormat="1" applyFont="1" applyBorder="1"/>
    <xf numFmtId="164" fontId="6" fillId="0" borderId="5" xfId="0" applyNumberFormat="1" applyFont="1" applyBorder="1"/>
    <xf numFmtId="164" fontId="6" fillId="4" borderId="5" xfId="4" applyNumberFormat="1" applyFont="1" applyBorder="1"/>
    <xf numFmtId="164" fontId="6" fillId="3" borderId="5" xfId="3" applyNumberFormat="1" applyFont="1" applyBorder="1"/>
    <xf numFmtId="164" fontId="6" fillId="4" borderId="6" xfId="4" applyNumberFormat="1" applyFont="1" applyBorder="1"/>
    <xf numFmtId="164" fontId="6" fillId="0" borderId="6" xfId="0" applyNumberFormat="1" applyFont="1" applyBorder="1"/>
    <xf numFmtId="9" fontId="0" fillId="6" borderId="0" xfId="1" applyNumberFormat="1" applyFont="1" applyFill="1"/>
    <xf numFmtId="0" fontId="0" fillId="0" borderId="7" xfId="0" applyBorder="1" applyAlignment="1">
      <alignment horizontal="center" vertical="center"/>
    </xf>
    <xf numFmtId="164" fontId="6" fillId="3" borderId="8" xfId="3" applyNumberFormat="1" applyFont="1" applyBorder="1"/>
    <xf numFmtId="164" fontId="6" fillId="2" borderId="8" xfId="2" applyNumberFormat="1" applyFont="1" applyBorder="1"/>
    <xf numFmtId="164" fontId="6" fillId="4" borderId="8" xfId="4" applyNumberFormat="1" applyFont="1" applyBorder="1"/>
    <xf numFmtId="164" fontId="6" fillId="2" borderId="9" xfId="2" applyNumberFormat="1" applyFont="1" applyBorder="1"/>
    <xf numFmtId="164" fontId="6" fillId="4" borderId="3" xfId="4" applyNumberFormat="1" applyFont="1" applyBorder="1"/>
    <xf numFmtId="164" fontId="6" fillId="2" borderId="6" xfId="2" applyNumberFormat="1" applyFont="1" applyBorder="1"/>
    <xf numFmtId="164" fontId="6" fillId="0" borderId="8" xfId="0" applyNumberFormat="1" applyFont="1" applyBorder="1"/>
    <xf numFmtId="164" fontId="6" fillId="4" borderId="9" xfId="4" applyNumberFormat="1" applyFont="1" applyBorder="1"/>
    <xf numFmtId="164" fontId="6" fillId="2" borderId="3" xfId="2" applyNumberFormat="1" applyFont="1" applyBorder="1"/>
    <xf numFmtId="0" fontId="0" fillId="0" borderId="0" xfId="0" applyFill="1" applyBorder="1"/>
    <xf numFmtId="9" fontId="0" fillId="5" borderId="0" xfId="1" applyFont="1" applyFill="1" applyBorder="1"/>
    <xf numFmtId="9" fontId="0" fillId="6" borderId="0" xfId="1" applyFont="1" applyFill="1" applyBorder="1"/>
    <xf numFmtId="9" fontId="0" fillId="7" borderId="0" xfId="1" applyFont="1" applyFill="1" applyBorder="1"/>
    <xf numFmtId="9" fontId="0" fillId="8" borderId="0" xfId="1" applyFont="1" applyFill="1" applyBorder="1"/>
    <xf numFmtId="164" fontId="6" fillId="0" borderId="3" xfId="0" applyNumberFormat="1" applyFont="1" applyBorder="1"/>
    <xf numFmtId="164" fontId="6" fillId="2" borderId="10" xfId="2" applyNumberFormat="1" applyFont="1" applyBorder="1"/>
    <xf numFmtId="164" fontId="6" fillId="4" borderId="10" xfId="4" applyNumberFormat="1" applyFont="1" applyBorder="1"/>
    <xf numFmtId="164" fontId="6" fillId="2" borderId="11" xfId="2" applyNumberFormat="1" applyFont="1" applyBorder="1"/>
    <xf numFmtId="164" fontId="6" fillId="2" borderId="12" xfId="2" applyNumberFormat="1" applyFont="1" applyBorder="1"/>
    <xf numFmtId="164" fontId="6" fillId="4" borderId="13" xfId="4" applyNumberFormat="1" applyFont="1" applyBorder="1"/>
    <xf numFmtId="0" fontId="0" fillId="0" borderId="14" xfId="0" applyBorder="1" applyAlignment="1">
      <alignment horizontal="center"/>
    </xf>
    <xf numFmtId="164" fontId="0" fillId="0" borderId="12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0" fillId="0" borderId="13" xfId="0" applyNumberFormat="1" applyBorder="1"/>
    <xf numFmtId="164" fontId="0" fillId="5" borderId="12" xfId="0" applyNumberFormat="1" applyFill="1" applyBorder="1"/>
    <xf numFmtId="164" fontId="0" fillId="5" borderId="3" xfId="0" applyNumberFormat="1" applyFill="1" applyBorder="1"/>
    <xf numFmtId="164" fontId="0" fillId="5" borderId="5" xfId="0" applyNumberFormat="1" applyFill="1" applyBorder="1"/>
    <xf numFmtId="164" fontId="0" fillId="5" borderId="6" xfId="0" applyNumberFormat="1" applyFill="1" applyBorder="1"/>
    <xf numFmtId="164" fontId="0" fillId="5" borderId="8" xfId="0" applyNumberFormat="1" applyFill="1" applyBorder="1"/>
    <xf numFmtId="164" fontId="0" fillId="5" borderId="9" xfId="0" applyNumberFormat="1" applyFill="1" applyBorder="1"/>
    <xf numFmtId="164" fontId="0" fillId="5" borderId="13" xfId="0" applyNumberFormat="1" applyFill="1" applyBorder="1"/>
    <xf numFmtId="9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9" fontId="0" fillId="5" borderId="0" xfId="0" applyNumberFormat="1" applyFill="1" applyBorder="1"/>
    <xf numFmtId="9" fontId="0" fillId="6" borderId="0" xfId="1" applyNumberFormat="1" applyFont="1" applyFill="1" applyBorder="1"/>
    <xf numFmtId="9" fontId="0" fillId="7" borderId="0" xfId="1" applyNumberFormat="1" applyFont="1" applyFill="1" applyBorder="1"/>
    <xf numFmtId="9" fontId="0" fillId="8" borderId="0" xfId="1" applyNumberFormat="1" applyFont="1" applyFill="1" applyBorder="1"/>
    <xf numFmtId="9" fontId="0" fillId="0" borderId="0" xfId="1" applyFont="1" applyFill="1" applyBorder="1"/>
    <xf numFmtId="164" fontId="0" fillId="0" borderId="0" xfId="1" applyNumberFormat="1" applyFont="1" applyFill="1" applyBorder="1"/>
    <xf numFmtId="164" fontId="0" fillId="0" borderId="0" xfId="0" applyNumberFormat="1" applyBorder="1"/>
    <xf numFmtId="164" fontId="0" fillId="0" borderId="0" xfId="0" applyNumberFormat="1"/>
    <xf numFmtId="0" fontId="0" fillId="0" borderId="0" xfId="0" applyFill="1" applyAlignment="1">
      <alignment horizontal="center"/>
    </xf>
    <xf numFmtId="164" fontId="6" fillId="0" borderId="0" xfId="4" applyNumberFormat="1" applyFont="1" applyFill="1" applyBorder="1"/>
    <xf numFmtId="164" fontId="6" fillId="0" borderId="0" xfId="0" applyNumberFormat="1" applyFont="1" applyFill="1" applyBorder="1"/>
    <xf numFmtId="164" fontId="6" fillId="0" borderId="0" xfId="2" applyNumberFormat="1" applyFont="1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164" fontId="5" fillId="0" borderId="0" xfId="3" applyNumberFormat="1" applyFont="1" applyFill="1" applyBorder="1"/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/>
    <xf numFmtId="0" fontId="0" fillId="0" borderId="9" xfId="0" applyBorder="1"/>
    <xf numFmtId="0" fontId="0" fillId="0" borderId="13" xfId="0" applyBorder="1"/>
    <xf numFmtId="0" fontId="0" fillId="0" borderId="6" xfId="0" applyBorder="1"/>
    <xf numFmtId="0" fontId="0" fillId="0" borderId="11" xfId="0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4" xfId="0" applyBorder="1"/>
    <xf numFmtId="164" fontId="0" fillId="9" borderId="20" xfId="0" applyNumberFormat="1" applyFill="1" applyBorder="1"/>
    <xf numFmtId="164" fontId="0" fillId="9" borderId="12" xfId="0" applyNumberFormat="1" applyFill="1" applyBorder="1"/>
    <xf numFmtId="164" fontId="0" fillId="9" borderId="13" xfId="0" applyNumberFormat="1" applyFill="1" applyBorder="1"/>
    <xf numFmtId="164" fontId="0" fillId="9" borderId="22" xfId="0" applyNumberFormat="1" applyFill="1" applyBorder="1"/>
    <xf numFmtId="164" fontId="0" fillId="9" borderId="5" xfId="0" applyNumberFormat="1" applyFill="1" applyBorder="1"/>
    <xf numFmtId="164" fontId="0" fillId="9" borderId="6" xfId="0" applyNumberFormat="1" applyFill="1" applyBorder="1"/>
    <xf numFmtId="164" fontId="0" fillId="9" borderId="24" xfId="0" applyNumberFormat="1" applyFill="1" applyBorder="1"/>
    <xf numFmtId="164" fontId="0" fillId="9" borderId="10" xfId="0" applyNumberFormat="1" applyFill="1" applyBorder="1"/>
    <xf numFmtId="164" fontId="0" fillId="9" borderId="11" xfId="0" applyNumberFormat="1" applyFill="1" applyBorder="1"/>
    <xf numFmtId="164" fontId="0" fillId="9" borderId="16" xfId="0" applyNumberFormat="1" applyFill="1" applyBorder="1"/>
    <xf numFmtId="164" fontId="0" fillId="9" borderId="2" xfId="0" applyNumberFormat="1" applyFill="1" applyBorder="1"/>
    <xf numFmtId="164" fontId="0" fillId="9" borderId="3" xfId="0" applyNumberFormat="1" applyFill="1" applyBorder="1"/>
    <xf numFmtId="164" fontId="0" fillId="9" borderId="18" xfId="0" applyNumberFormat="1" applyFill="1" applyBorder="1"/>
    <xf numFmtId="164" fontId="0" fillId="9" borderId="8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0" fontId="0" fillId="0" borderId="30" xfId="0" applyBorder="1" applyAlignment="1">
      <alignment horizontal="center"/>
    </xf>
    <xf numFmtId="164" fontId="0" fillId="0" borderId="25" xfId="0" applyNumberFormat="1" applyBorder="1"/>
    <xf numFmtId="164" fontId="0" fillId="0" borderId="21" xfId="0" applyNumberFormat="1" applyBorder="1"/>
    <xf numFmtId="164" fontId="0" fillId="0" borderId="26" xfId="0" applyNumberFormat="1" applyBorder="1"/>
    <xf numFmtId="164" fontId="0" fillId="9" borderId="25" xfId="0" applyNumberFormat="1" applyFill="1" applyBorder="1"/>
    <xf numFmtId="164" fontId="0" fillId="9" borderId="21" xfId="0" applyNumberFormat="1" applyFill="1" applyBorder="1"/>
    <xf numFmtId="164" fontId="0" fillId="9" borderId="26" xfId="0" applyNumberFormat="1" applyFill="1" applyBorder="1"/>
    <xf numFmtId="164" fontId="0" fillId="8" borderId="5" xfId="0" applyNumberFormat="1" applyFill="1" applyBorder="1"/>
    <xf numFmtId="164" fontId="6" fillId="3" borderId="31" xfId="3" applyNumberFormat="1" applyFont="1" applyBorder="1"/>
    <xf numFmtId="164" fontId="6" fillId="2" borderId="32" xfId="2" applyNumberFormat="1" applyFont="1" applyBorder="1"/>
    <xf numFmtId="164" fontId="6" fillId="0" borderId="32" xfId="0" applyNumberFormat="1" applyFont="1" applyBorder="1"/>
    <xf numFmtId="164" fontId="6" fillId="2" borderId="33" xfId="2" applyNumberFormat="1" applyFont="1" applyBorder="1"/>
    <xf numFmtId="164" fontId="6" fillId="4" borderId="31" xfId="4" applyNumberFormat="1" applyFont="1" applyBorder="1"/>
    <xf numFmtId="164" fontId="6" fillId="4" borderId="32" xfId="4" applyNumberFormat="1" applyFont="1" applyBorder="1"/>
    <xf numFmtId="164" fontId="6" fillId="0" borderId="33" xfId="0" applyNumberFormat="1" applyFont="1" applyBorder="1"/>
    <xf numFmtId="164" fontId="6" fillId="2" borderId="31" xfId="2" applyNumberFormat="1" applyFont="1" applyBorder="1"/>
    <xf numFmtId="164" fontId="6" fillId="0" borderId="31" xfId="0" applyNumberFormat="1" applyFont="1" applyBorder="1"/>
    <xf numFmtId="164" fontId="6" fillId="4" borderId="33" xfId="4" applyNumberFormat="1" applyFont="1" applyBorder="1"/>
    <xf numFmtId="164" fontId="6" fillId="2" borderId="34" xfId="2" applyNumberFormat="1" applyFont="1" applyBorder="1"/>
    <xf numFmtId="164" fontId="6" fillId="2" borderId="35" xfId="2" applyNumberFormat="1" applyFont="1" applyBorder="1"/>
    <xf numFmtId="164" fontId="6" fillId="2" borderId="16" xfId="2" applyNumberFormat="1" applyFont="1" applyBorder="1"/>
    <xf numFmtId="164" fontId="6" fillId="2" borderId="22" xfId="2" applyNumberFormat="1" applyFont="1" applyBorder="1"/>
    <xf numFmtId="164" fontId="6" fillId="0" borderId="22" xfId="0" applyNumberFormat="1" applyFont="1" applyBorder="1"/>
    <xf numFmtId="164" fontId="6" fillId="2" borderId="18" xfId="2" applyNumberFormat="1" applyFont="1" applyBorder="1"/>
    <xf numFmtId="164" fontId="6" fillId="4" borderId="22" xfId="4" applyNumberFormat="1" applyFont="1" applyBorder="1"/>
    <xf numFmtId="164" fontId="6" fillId="4" borderId="18" xfId="4" applyNumberFormat="1" applyFont="1" applyBorder="1"/>
    <xf numFmtId="164" fontId="6" fillId="3" borderId="18" xfId="3" applyNumberFormat="1" applyFont="1" applyBorder="1"/>
    <xf numFmtId="164" fontId="6" fillId="2" borderId="24" xfId="2" applyNumberFormat="1" applyFont="1" applyBorder="1"/>
    <xf numFmtId="164" fontId="6" fillId="4" borderId="16" xfId="4" applyNumberFormat="1" applyFont="1" applyBorder="1"/>
    <xf numFmtId="164" fontId="6" fillId="2" borderId="20" xfId="2" applyNumberFormat="1" applyFont="1" applyBorder="1"/>
    <xf numFmtId="0" fontId="0" fillId="0" borderId="4" xfId="0" applyBorder="1"/>
    <xf numFmtId="0" fontId="0" fillId="0" borderId="36" xfId="0" applyBorder="1"/>
    <xf numFmtId="164" fontId="6" fillId="4" borderId="25" xfId="4" applyNumberFormat="1" applyFont="1" applyBorder="1"/>
    <xf numFmtId="164" fontId="6" fillId="4" borderId="21" xfId="4" applyNumberFormat="1" applyFont="1" applyBorder="1"/>
    <xf numFmtId="164" fontId="6" fillId="3" borderId="21" xfId="3" applyNumberFormat="1" applyFont="1" applyBorder="1"/>
    <xf numFmtId="164" fontId="6" fillId="2" borderId="26" xfId="2" applyNumberFormat="1" applyFont="1" applyBorder="1"/>
    <xf numFmtId="164" fontId="6" fillId="2" borderId="21" xfId="2" applyNumberFormat="1" applyFont="1" applyBorder="1"/>
    <xf numFmtId="164" fontId="6" fillId="0" borderId="25" xfId="0" applyNumberFormat="1" applyFont="1" applyBorder="1"/>
    <xf numFmtId="164" fontId="6" fillId="0" borderId="9" xfId="0" applyNumberFormat="1" applyFont="1" applyBorder="1"/>
    <xf numFmtId="164" fontId="6" fillId="2" borderId="25" xfId="2" applyNumberFormat="1" applyFont="1" applyBorder="1"/>
    <xf numFmtId="164" fontId="6" fillId="4" borderId="26" xfId="4" applyNumberFormat="1" applyFont="1" applyBorder="1"/>
    <xf numFmtId="164" fontId="6" fillId="4" borderId="23" xfId="4" applyNumberFormat="1" applyFont="1" applyBorder="1"/>
    <xf numFmtId="164" fontId="6" fillId="4" borderId="11" xfId="4" applyNumberFormat="1" applyFont="1" applyBorder="1"/>
    <xf numFmtId="164" fontId="6" fillId="3" borderId="6" xfId="3" applyNumberFormat="1" applyFont="1" applyBorder="1"/>
    <xf numFmtId="164" fontId="6" fillId="0" borderId="26" xfId="0" applyNumberFormat="1" applyFont="1" applyBorder="1"/>
    <xf numFmtId="164" fontId="6" fillId="2" borderId="19" xfId="2" applyNumberFormat="1" applyFont="1" applyBorder="1"/>
    <xf numFmtId="164" fontId="6" fillId="2" borderId="13" xfId="2" applyNumberFormat="1" applyFont="1" applyBorder="1"/>
    <xf numFmtId="0" fontId="0" fillId="0" borderId="1" xfId="0" applyBorder="1"/>
    <xf numFmtId="0" fontId="0" fillId="0" borderId="7" xfId="0" applyBorder="1"/>
    <xf numFmtId="0" fontId="0" fillId="0" borderId="17" xfId="0" applyBorder="1"/>
    <xf numFmtId="9" fontId="0" fillId="5" borderId="4" xfId="1" applyFont="1" applyFill="1" applyBorder="1"/>
    <xf numFmtId="9" fontId="0" fillId="5" borderId="36" xfId="1" applyFont="1" applyFill="1" applyBorder="1"/>
    <xf numFmtId="9" fontId="0" fillId="6" borderId="4" xfId="1" applyNumberFormat="1" applyFont="1" applyFill="1" applyBorder="1"/>
    <xf numFmtId="9" fontId="0" fillId="6" borderId="36" xfId="1" applyNumberFormat="1" applyFont="1" applyFill="1" applyBorder="1"/>
    <xf numFmtId="9" fontId="0" fillId="7" borderId="4" xfId="1" applyFont="1" applyFill="1" applyBorder="1"/>
    <xf numFmtId="9" fontId="0" fillId="7" borderId="36" xfId="1" applyFont="1" applyFill="1" applyBorder="1"/>
    <xf numFmtId="9" fontId="0" fillId="8" borderId="4" xfId="1" applyFont="1" applyFill="1" applyBorder="1"/>
    <xf numFmtId="9" fontId="0" fillId="8" borderId="36" xfId="1" applyFont="1" applyFill="1" applyBorder="1"/>
    <xf numFmtId="164" fontId="0" fillId="5" borderId="35" xfId="0" applyNumberFormat="1" applyFill="1" applyBorder="1"/>
    <xf numFmtId="164" fontId="0" fillId="5" borderId="32" xfId="0" applyNumberFormat="1" applyFill="1" applyBorder="1"/>
    <xf numFmtId="164" fontId="0" fillId="5" borderId="33" xfId="0" applyNumberFormat="1" applyFill="1" applyBorder="1"/>
    <xf numFmtId="164" fontId="0" fillId="5" borderId="20" xfId="0" applyNumberFormat="1" applyFill="1" applyBorder="1"/>
    <xf numFmtId="164" fontId="0" fillId="5" borderId="22" xfId="0" applyNumberFormat="1" applyFill="1" applyBorder="1"/>
    <xf numFmtId="164" fontId="0" fillId="5" borderId="18" xfId="0" applyNumberFormat="1" applyFill="1" applyBorder="1"/>
    <xf numFmtId="164" fontId="0" fillId="5" borderId="25" xfId="0" applyNumberFormat="1" applyFill="1" applyBorder="1"/>
    <xf numFmtId="164" fontId="0" fillId="5" borderId="2" xfId="0" applyNumberFormat="1" applyFill="1" applyBorder="1"/>
    <xf numFmtId="164" fontId="0" fillId="5" borderId="21" xfId="0" applyNumberFormat="1" applyFill="1" applyBorder="1"/>
    <xf numFmtId="164" fontId="0" fillId="5" borderId="26" xfId="0" applyNumberFormat="1" applyFill="1" applyBorder="1"/>
    <xf numFmtId="164" fontId="0" fillId="5" borderId="19" xfId="0" applyNumberFormat="1" applyFill="1" applyBorder="1"/>
    <xf numFmtId="0" fontId="0" fillId="0" borderId="30" xfId="0" applyBorder="1"/>
    <xf numFmtId="0" fontId="0" fillId="0" borderId="15" xfId="0" applyBorder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64" fontId="0" fillId="0" borderId="23" xfId="0" applyNumberFormat="1" applyBorder="1"/>
    <xf numFmtId="164" fontId="0" fillId="0" borderId="19" xfId="0" applyNumberFormat="1" applyBorder="1"/>
  </cellXfs>
  <cellStyles count="5">
    <cellStyle name="Bad" xfId="3" builtinId="27"/>
    <cellStyle name="Good" xfId="2" builtinId="26"/>
    <cellStyle name="Neutral" xfId="4" builtinId="28"/>
    <cellStyle name="Normal" xfId="0" builtinId="0"/>
    <cellStyle name="Percent" xfId="1" builtinId="5"/>
  </cellStyles>
  <dxfs count="11">
    <dxf>
      <fill>
        <patternFill>
          <bgColor rgb="FFFF3300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3300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3300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36" workbookViewId="0">
      <selection activeCell="N43" sqref="N43"/>
    </sheetView>
  </sheetViews>
  <sheetFormatPr defaultRowHeight="14.4" x14ac:dyDescent="0.3"/>
  <sheetData>
    <row r="1" spans="1:12" ht="15" thickBot="1" x14ac:dyDescent="0.35">
      <c r="A1" s="187" t="s">
        <v>93</v>
      </c>
      <c r="B1" s="188"/>
      <c r="C1" s="185" t="s">
        <v>19</v>
      </c>
      <c r="D1" s="185" t="s">
        <v>21</v>
      </c>
      <c r="E1" s="185" t="s">
        <v>22</v>
      </c>
      <c r="F1" s="185" t="s">
        <v>23</v>
      </c>
      <c r="G1" s="185" t="s">
        <v>24</v>
      </c>
      <c r="H1" s="185" t="s">
        <v>25</v>
      </c>
      <c r="I1" s="185" t="s">
        <v>26</v>
      </c>
      <c r="J1" s="185" t="s">
        <v>27</v>
      </c>
      <c r="K1" s="185" t="s">
        <v>28</v>
      </c>
      <c r="L1" s="186" t="s">
        <v>29</v>
      </c>
    </row>
    <row r="2" spans="1:12" x14ac:dyDescent="0.3">
      <c r="A2" s="189" t="s">
        <v>85</v>
      </c>
      <c r="B2" s="185" t="s">
        <v>34</v>
      </c>
      <c r="C2" s="117">
        <v>-35.375355773464698</v>
      </c>
      <c r="D2" s="115">
        <v>-38.698045102970902</v>
      </c>
      <c r="E2" s="115">
        <v>-37.1515971949852</v>
      </c>
      <c r="F2" s="115">
        <v>-31.242811739307101</v>
      </c>
      <c r="G2" s="115">
        <v>-29.089946736805501</v>
      </c>
      <c r="H2" s="115">
        <v>-35.443590132655302</v>
      </c>
      <c r="I2" s="115">
        <v>-31.129811739307101</v>
      </c>
      <c r="J2" s="115">
        <v>-26.066946736805502</v>
      </c>
      <c r="K2" s="115">
        <v>-28.515780447176098</v>
      </c>
      <c r="L2" s="55">
        <v>-29.367751314990901</v>
      </c>
    </row>
    <row r="3" spans="1:12" x14ac:dyDescent="0.3">
      <c r="A3" s="190"/>
      <c r="B3" s="69" t="s">
        <v>35</v>
      </c>
      <c r="C3" s="118">
        <v>-47.414751314991001</v>
      </c>
      <c r="D3" s="56">
        <v>-47.388459395475898</v>
      </c>
      <c r="E3" s="56">
        <v>-45.1489012307743</v>
      </c>
      <c r="F3" s="56">
        <v>-34.560497034794302</v>
      </c>
      <c r="G3" s="56">
        <v>-40.467806850373499</v>
      </c>
      <c r="H3" s="56">
        <v>-44.725045102970903</v>
      </c>
      <c r="I3" s="56">
        <v>-36.952491605165299</v>
      </c>
      <c r="J3" s="56">
        <v>-34.352095544494397</v>
      </c>
      <c r="K3" s="56">
        <v>-37.639710258562403</v>
      </c>
      <c r="L3" s="57">
        <v>-38.150965610089898</v>
      </c>
    </row>
    <row r="4" spans="1:12" x14ac:dyDescent="0.3">
      <c r="A4" s="190"/>
      <c r="B4" s="69" t="s">
        <v>36</v>
      </c>
      <c r="C4" s="118">
        <v>-70.894965610089898</v>
      </c>
      <c r="D4" s="56">
        <v>-56.229965610089899</v>
      </c>
      <c r="E4" s="56">
        <v>-56.116045102970901</v>
      </c>
      <c r="F4" s="56">
        <v>-47.206092280976897</v>
      </c>
      <c r="G4" s="56">
        <v>-50.931165505511501</v>
      </c>
      <c r="H4" s="56">
        <v>-56.631837015786402</v>
      </c>
      <c r="I4" s="56">
        <v>-48.024092280976902</v>
      </c>
      <c r="J4" s="56">
        <v>-42.103165505511498</v>
      </c>
      <c r="K4" s="56">
        <v>-50.143289660379899</v>
      </c>
      <c r="L4" s="57">
        <v>-47.251788136423002</v>
      </c>
    </row>
    <row r="5" spans="1:12" x14ac:dyDescent="0.3">
      <c r="A5" s="190"/>
      <c r="B5" s="69" t="s">
        <v>37</v>
      </c>
      <c r="C5" s="118">
        <v>-57.361788136423002</v>
      </c>
      <c r="D5" s="56">
        <v>-55.933788136422997</v>
      </c>
      <c r="E5" s="56">
        <v>-63.3179599596494</v>
      </c>
      <c r="F5" s="56">
        <v>-55.311590132655297</v>
      </c>
      <c r="G5" s="56">
        <v>-69.976182527067607</v>
      </c>
      <c r="H5" s="56">
        <v>-60.779402026669203</v>
      </c>
      <c r="I5" s="56">
        <v>-52.681590132655302</v>
      </c>
      <c r="J5" s="56">
        <v>-52.945182527067601</v>
      </c>
      <c r="K5" s="56">
        <v>-49.373287076837897</v>
      </c>
      <c r="L5" s="57">
        <v>-47.546914601614098</v>
      </c>
    </row>
    <row r="6" spans="1:12" x14ac:dyDescent="0.3">
      <c r="A6" s="190"/>
      <c r="B6" s="69" t="s">
        <v>38</v>
      </c>
      <c r="C6" s="118">
        <v>-62.288914601614003</v>
      </c>
      <c r="D6" s="56">
        <v>-69.600914601613994</v>
      </c>
      <c r="E6" s="56">
        <v>-62.017914601614102</v>
      </c>
      <c r="F6" s="56">
        <v>-59.864901230774301</v>
      </c>
      <c r="G6" s="56">
        <v>-64.759982850853206</v>
      </c>
      <c r="H6" s="56">
        <v>-65.421982850853198</v>
      </c>
      <c r="I6" s="56">
        <v>-59.073901230774297</v>
      </c>
      <c r="J6" s="56">
        <v>-64.719982850853199</v>
      </c>
      <c r="K6" s="56">
        <v>-54.425045102970898</v>
      </c>
      <c r="L6" s="57">
        <v>-55.529818541922097</v>
      </c>
    </row>
    <row r="7" spans="1:12" ht="15" thickBot="1" x14ac:dyDescent="0.35">
      <c r="A7" s="191"/>
      <c r="B7" s="97" t="s">
        <v>39</v>
      </c>
      <c r="C7" s="192">
        <v>-65.001818541922205</v>
      </c>
      <c r="D7" s="113">
        <v>-65.292818541922102</v>
      </c>
      <c r="E7" s="113">
        <v>-64.965818541922204</v>
      </c>
      <c r="F7" s="113">
        <v>-65.211365412165804</v>
      </c>
      <c r="G7" s="113">
        <v>-62.8469427055648</v>
      </c>
      <c r="H7" s="113">
        <v>-68.799942705564803</v>
      </c>
      <c r="I7" s="113">
        <v>-61.191365412165801</v>
      </c>
      <c r="J7" s="113">
        <v>-71.939942705564803</v>
      </c>
      <c r="K7" s="113">
        <v>-75.514365412165802</v>
      </c>
      <c r="L7" s="114">
        <v>-60.445942705564804</v>
      </c>
    </row>
    <row r="8" spans="1:12" x14ac:dyDescent="0.3">
      <c r="A8" s="189" t="s">
        <v>86</v>
      </c>
      <c r="B8" s="185" t="s">
        <v>34</v>
      </c>
      <c r="C8" s="117">
        <v>-36.971273936952798</v>
      </c>
      <c r="D8" s="115">
        <v>-36.960273936952802</v>
      </c>
      <c r="E8" s="115">
        <v>-35.935273936952797</v>
      </c>
      <c r="F8" s="115">
        <v>-53.117273936952799</v>
      </c>
      <c r="G8" s="115">
        <v>-36.817273936952802</v>
      </c>
      <c r="H8" s="115">
        <v>-32.108273936952799</v>
      </c>
      <c r="I8" s="115">
        <v>-50.495273936952799</v>
      </c>
      <c r="J8" s="115">
        <v>-30.532273936952802</v>
      </c>
      <c r="K8" s="115">
        <v>-55.114273936952799</v>
      </c>
      <c r="L8" s="55">
        <v>-31.5802739369528</v>
      </c>
    </row>
    <row r="9" spans="1:12" x14ac:dyDescent="0.3">
      <c r="A9" s="190"/>
      <c r="B9" s="69" t="s">
        <v>35</v>
      </c>
      <c r="C9" s="118">
        <v>-61.056273936952799</v>
      </c>
      <c r="D9" s="56">
        <v>-49.805273936952801</v>
      </c>
      <c r="E9" s="56">
        <v>-42.4612739369528</v>
      </c>
      <c r="F9" s="56">
        <v>-52.123273936952799</v>
      </c>
      <c r="G9" s="56">
        <v>-50.756273936952802</v>
      </c>
      <c r="H9" s="56">
        <v>-40.828273936952797</v>
      </c>
      <c r="I9" s="56">
        <v>-51.096273936952798</v>
      </c>
      <c r="J9" s="56">
        <v>-35.627273936952797</v>
      </c>
      <c r="K9" s="56">
        <v>-43.9032739369528</v>
      </c>
      <c r="L9" s="57">
        <v>-39.170273936952803</v>
      </c>
    </row>
    <row r="10" spans="1:12" x14ac:dyDescent="0.3">
      <c r="A10" s="190"/>
      <c r="B10" s="69" t="s">
        <v>36</v>
      </c>
      <c r="C10" s="118">
        <v>-64.539273936952796</v>
      </c>
      <c r="D10" s="56">
        <v>-59.334273936952798</v>
      </c>
      <c r="E10" s="56">
        <v>-52.261273936952797</v>
      </c>
      <c r="F10" s="56">
        <v>-50.5132739369528</v>
      </c>
      <c r="G10" s="56">
        <v>-59.710273936952802</v>
      </c>
      <c r="H10" s="56">
        <v>-50.706273936952797</v>
      </c>
      <c r="I10" s="56">
        <v>-46.7842739369528</v>
      </c>
      <c r="J10" s="56">
        <v>-43.431273936952799</v>
      </c>
      <c r="K10" s="56">
        <v>-46.434273936952799</v>
      </c>
      <c r="L10" s="57">
        <v>-46.7112739369528</v>
      </c>
    </row>
    <row r="11" spans="1:12" x14ac:dyDescent="0.3">
      <c r="A11" s="190"/>
      <c r="B11" s="69" t="s">
        <v>37</v>
      </c>
      <c r="C11" s="118">
        <v>-70.407273936952805</v>
      </c>
      <c r="D11" s="56">
        <v>-70.349273936952798</v>
      </c>
      <c r="E11" s="56">
        <v>-63.789273936952803</v>
      </c>
      <c r="F11" s="56">
        <v>-54.387273936952802</v>
      </c>
      <c r="G11" s="56">
        <v>-70.101273936952794</v>
      </c>
      <c r="H11" s="56">
        <v>-58.963273936952803</v>
      </c>
      <c r="I11" s="56">
        <v>-52.631273936952802</v>
      </c>
      <c r="J11" s="56">
        <v>-57.870273936952799</v>
      </c>
      <c r="K11" s="56">
        <v>-51.3302739369528</v>
      </c>
      <c r="L11" s="57">
        <v>-56.308273936952801</v>
      </c>
    </row>
    <row r="12" spans="1:12" x14ac:dyDescent="0.3">
      <c r="A12" s="190"/>
      <c r="B12" s="69" t="s">
        <v>38</v>
      </c>
      <c r="C12" s="118">
        <v>-88.164273936952796</v>
      </c>
      <c r="D12" s="56">
        <v>-87.924273936952801</v>
      </c>
      <c r="E12" s="56">
        <v>-71.355273936952798</v>
      </c>
      <c r="F12" s="56">
        <v>-72.841273936952803</v>
      </c>
      <c r="G12" s="56">
        <v>-83.952273936952807</v>
      </c>
      <c r="H12" s="56">
        <v>-69.741273936952794</v>
      </c>
      <c r="I12" s="56">
        <v>-68.315273936952806</v>
      </c>
      <c r="J12" s="56">
        <v>-62.335273936952802</v>
      </c>
      <c r="K12" s="56">
        <v>-59.0312739369528</v>
      </c>
      <c r="L12" s="57">
        <v>-56.177273936952801</v>
      </c>
    </row>
    <row r="13" spans="1:12" ht="15" thickBot="1" x14ac:dyDescent="0.35">
      <c r="A13" s="191"/>
      <c r="B13" s="97" t="s">
        <v>39</v>
      </c>
      <c r="C13" s="119">
        <v>-92.241273936952794</v>
      </c>
      <c r="D13" s="58">
        <v>-84.064273936952802</v>
      </c>
      <c r="E13" s="58">
        <v>-73.504273936952799</v>
      </c>
      <c r="F13" s="58">
        <v>-76.056273936952806</v>
      </c>
      <c r="G13" s="58">
        <v>-84.014273936952804</v>
      </c>
      <c r="H13" s="58">
        <v>-69.730273936952798</v>
      </c>
      <c r="I13" s="58">
        <v>-72.740273936952804</v>
      </c>
      <c r="J13" s="58">
        <v>-73.172273936952806</v>
      </c>
      <c r="K13" s="58">
        <v>-61.020273936952798</v>
      </c>
      <c r="L13" s="59">
        <v>-64.6412739369528</v>
      </c>
    </row>
    <row r="14" spans="1:12" x14ac:dyDescent="0.3">
      <c r="A14" s="24" t="s">
        <v>87</v>
      </c>
      <c r="B14" s="163" t="s">
        <v>34</v>
      </c>
      <c r="C14" s="193">
        <v>-41.525355773464703</v>
      </c>
      <c r="D14" s="54">
        <v>-36.9550451029709</v>
      </c>
      <c r="E14" s="54">
        <v>-35.881597194985297</v>
      </c>
      <c r="F14" s="54">
        <v>-39.888811739307101</v>
      </c>
      <c r="G14" s="54">
        <v>-28.3039467368055</v>
      </c>
      <c r="H14" s="54">
        <v>-33.419590132655301</v>
      </c>
      <c r="I14" s="54">
        <v>-47.619811739307103</v>
      </c>
      <c r="J14" s="54">
        <v>-25.084946736805499</v>
      </c>
      <c r="K14" s="54">
        <v>-34.738780447176097</v>
      </c>
      <c r="L14" s="60">
        <v>-24.588751314990901</v>
      </c>
    </row>
    <row r="15" spans="1:12" x14ac:dyDescent="0.3">
      <c r="A15" s="24"/>
      <c r="B15" s="146" t="s">
        <v>35</v>
      </c>
      <c r="C15" s="118">
        <v>-47.215751314991003</v>
      </c>
      <c r="D15" s="56">
        <v>-45.542459395475902</v>
      </c>
      <c r="E15" s="56">
        <v>-40.057901230774299</v>
      </c>
      <c r="F15" s="56">
        <v>-44.885497034794298</v>
      </c>
      <c r="G15" s="56">
        <v>-39.220806850373499</v>
      </c>
      <c r="H15" s="56">
        <v>-36.633045102970897</v>
      </c>
      <c r="I15" s="56">
        <v>-45.041491605165298</v>
      </c>
      <c r="J15" s="56">
        <v>-35.335095544494401</v>
      </c>
      <c r="K15" s="56">
        <v>-41.330710258562398</v>
      </c>
      <c r="L15" s="57">
        <v>-34.862965610089901</v>
      </c>
    </row>
    <row r="16" spans="1:12" x14ac:dyDescent="0.3">
      <c r="A16" s="24"/>
      <c r="B16" s="146" t="s">
        <v>36</v>
      </c>
      <c r="C16" s="118">
        <v>-56.500965610089899</v>
      </c>
      <c r="D16" s="56">
        <v>-52.056965610089897</v>
      </c>
      <c r="E16" s="56">
        <v>-48.050045102970898</v>
      </c>
      <c r="F16" s="56">
        <v>-47.404092280976897</v>
      </c>
      <c r="G16" s="56">
        <v>-52.518165505511497</v>
      </c>
      <c r="H16" s="56">
        <v>-45.039837015786397</v>
      </c>
      <c r="I16" s="56">
        <v>-46.599092280976897</v>
      </c>
      <c r="J16" s="56">
        <v>-41.347165505511498</v>
      </c>
      <c r="K16" s="56">
        <v>-44.246289660379901</v>
      </c>
      <c r="L16" s="57">
        <v>-42.231788136422999</v>
      </c>
    </row>
    <row r="17" spans="1:12" x14ac:dyDescent="0.3">
      <c r="A17" s="24"/>
      <c r="B17" s="146" t="s">
        <v>37</v>
      </c>
      <c r="C17" s="118">
        <v>-70.724788136423001</v>
      </c>
      <c r="D17" s="56">
        <v>-65.233588136422995</v>
      </c>
      <c r="E17" s="56">
        <v>-58.712959959649403</v>
      </c>
      <c r="F17" s="56">
        <v>-52.107590132655297</v>
      </c>
      <c r="G17" s="56">
        <v>-62.475182527067602</v>
      </c>
      <c r="H17" s="56">
        <v>-56.238402026669199</v>
      </c>
      <c r="I17" s="56">
        <v>-51.657590132655301</v>
      </c>
      <c r="J17" s="56">
        <v>-52.450182527067597</v>
      </c>
      <c r="K17" s="56">
        <v>-52.085287076837901</v>
      </c>
      <c r="L17" s="57">
        <v>-53.6529146016141</v>
      </c>
    </row>
    <row r="18" spans="1:12" x14ac:dyDescent="0.3">
      <c r="A18" s="24"/>
      <c r="B18" s="146" t="s">
        <v>38</v>
      </c>
      <c r="C18" s="118">
        <v>-77.482914601613999</v>
      </c>
      <c r="D18" s="56">
        <v>-80.499914601613995</v>
      </c>
      <c r="E18" s="56">
        <v>-71.775914601614105</v>
      </c>
      <c r="F18" s="56">
        <v>-63.198901230774297</v>
      </c>
      <c r="G18" s="56">
        <v>-72.893982850853206</v>
      </c>
      <c r="H18" s="56">
        <v>-67.708982850853204</v>
      </c>
      <c r="I18" s="56">
        <v>-60.262901230774297</v>
      </c>
      <c r="J18" s="56">
        <v>-63.255982850853201</v>
      </c>
      <c r="K18" s="56">
        <v>-53.753045102970901</v>
      </c>
      <c r="L18" s="57">
        <v>-51.703818541922097</v>
      </c>
    </row>
    <row r="19" spans="1:12" ht="15" thickBot="1" x14ac:dyDescent="0.35">
      <c r="A19" s="24"/>
      <c r="B19" s="164" t="s">
        <v>39</v>
      </c>
      <c r="C19" s="192">
        <v>-92.681818541922098</v>
      </c>
      <c r="D19" s="113">
        <v>-87.368818541922096</v>
      </c>
      <c r="E19" s="113">
        <v>-81.980818541922204</v>
      </c>
      <c r="F19" s="113">
        <v>-76.517365412165802</v>
      </c>
      <c r="G19" s="113">
        <v>-83.916942705564793</v>
      </c>
      <c r="H19" s="113">
        <v>-78.8559427055648</v>
      </c>
      <c r="I19" s="113">
        <v>-73.020365412165802</v>
      </c>
      <c r="J19" s="113">
        <v>-75.161942705564798</v>
      </c>
      <c r="K19" s="113">
        <v>-64.767365412165802</v>
      </c>
      <c r="L19" s="114">
        <v>-63.647942705564802</v>
      </c>
    </row>
    <row r="20" spans="1:12" x14ac:dyDescent="0.3">
      <c r="A20" s="18" t="s">
        <v>88</v>
      </c>
      <c r="B20" s="163" t="s">
        <v>34</v>
      </c>
      <c r="C20" s="117">
        <v>-62.001273936952799</v>
      </c>
      <c r="D20" s="115">
        <v>-44.099273936952798</v>
      </c>
      <c r="E20" s="115">
        <v>-38.5192739369528</v>
      </c>
      <c r="F20" s="115">
        <v>-38.380273936952797</v>
      </c>
      <c r="G20" s="115">
        <v>-39.527273936952803</v>
      </c>
      <c r="H20" s="115">
        <v>-33.305273936952801</v>
      </c>
      <c r="I20" s="115">
        <v>-38.722273936952803</v>
      </c>
      <c r="J20" s="115">
        <v>-27.585273936952799</v>
      </c>
      <c r="K20" s="115">
        <v>-38.245273936952799</v>
      </c>
      <c r="L20" s="55">
        <v>-31.006273936952802</v>
      </c>
    </row>
    <row r="21" spans="1:12" x14ac:dyDescent="0.3">
      <c r="A21" s="24"/>
      <c r="B21" s="146" t="s">
        <v>35</v>
      </c>
      <c r="C21" s="118">
        <v>-57.209273936952798</v>
      </c>
      <c r="D21" s="56">
        <v>-51.840273936952798</v>
      </c>
      <c r="E21" s="56">
        <v>-50.0862739369528</v>
      </c>
      <c r="F21" s="56">
        <v>-41.379273936952799</v>
      </c>
      <c r="G21" s="56">
        <v>-44.008273936952797</v>
      </c>
      <c r="H21" s="56">
        <v>-43.125273936952802</v>
      </c>
      <c r="I21" s="56">
        <v>-39.297273936952799</v>
      </c>
      <c r="J21" s="56">
        <v>-37.2692739369528</v>
      </c>
      <c r="K21" s="56">
        <v>-52.740273936952804</v>
      </c>
      <c r="L21" s="57">
        <v>-36.314273936952802</v>
      </c>
    </row>
    <row r="22" spans="1:12" x14ac:dyDescent="0.3">
      <c r="A22" s="24"/>
      <c r="B22" s="146" t="s">
        <v>36</v>
      </c>
      <c r="C22" s="118">
        <v>-69.137273936952795</v>
      </c>
      <c r="D22" s="56">
        <v>-63.6502739369528</v>
      </c>
      <c r="E22" s="56">
        <v>-59.411273936952803</v>
      </c>
      <c r="F22" s="56">
        <v>-47.876273936952799</v>
      </c>
      <c r="G22" s="56">
        <v>-56.3912739369528</v>
      </c>
      <c r="H22" s="56">
        <v>-56.261273936952797</v>
      </c>
      <c r="I22" s="56">
        <v>-42.198273936952802</v>
      </c>
      <c r="J22" s="56">
        <v>-49.344273936952803</v>
      </c>
      <c r="K22" s="56">
        <v>-37.774273936952802</v>
      </c>
      <c r="L22" s="57">
        <v>-42.233273936952799</v>
      </c>
    </row>
    <row r="23" spans="1:12" x14ac:dyDescent="0.3">
      <c r="A23" s="24"/>
      <c r="B23" s="146" t="s">
        <v>37</v>
      </c>
      <c r="C23" s="118">
        <v>-84.506273936952795</v>
      </c>
      <c r="D23" s="56">
        <v>-74.262273936952795</v>
      </c>
      <c r="E23" s="56">
        <v>-68.306273936952806</v>
      </c>
      <c r="F23" s="56">
        <v>-54.680273936952801</v>
      </c>
      <c r="G23" s="56">
        <v>-73.627273936952804</v>
      </c>
      <c r="H23" s="56">
        <v>-65.246273936952804</v>
      </c>
      <c r="I23" s="56">
        <v>-49.622273936952801</v>
      </c>
      <c r="J23" s="56">
        <v>-61.726273936952801</v>
      </c>
      <c r="K23" s="56">
        <v>-46.994273936952801</v>
      </c>
      <c r="L23" s="57">
        <v>-45.098273936952801</v>
      </c>
    </row>
    <row r="24" spans="1:12" x14ac:dyDescent="0.3">
      <c r="A24" s="24"/>
      <c r="B24" s="146" t="s">
        <v>38</v>
      </c>
      <c r="C24" s="118">
        <v>-89.879273936952799</v>
      </c>
      <c r="D24" s="56">
        <v>-82.273273936952805</v>
      </c>
      <c r="E24" s="56">
        <v>-84.237273936952803</v>
      </c>
      <c r="F24" s="56">
        <v>-69.705273936952807</v>
      </c>
      <c r="G24" s="56">
        <v>-78.487273936952803</v>
      </c>
      <c r="H24" s="56">
        <v>-78.662273936952801</v>
      </c>
      <c r="I24" s="56">
        <v>-61.082273936952802</v>
      </c>
      <c r="J24" s="56">
        <v>-78.232273936952794</v>
      </c>
      <c r="K24" s="56">
        <v>-57.520273936952798</v>
      </c>
      <c r="L24" s="57">
        <v>-49.651273936952798</v>
      </c>
    </row>
    <row r="25" spans="1:12" ht="15" thickBot="1" x14ac:dyDescent="0.35">
      <c r="A25" s="32"/>
      <c r="B25" s="164" t="s">
        <v>39</v>
      </c>
      <c r="C25" s="119">
        <v>-89.609273936952803</v>
      </c>
      <c r="D25" s="58">
        <v>-94.250273936952794</v>
      </c>
      <c r="E25" s="58">
        <v>-84.207273936952802</v>
      </c>
      <c r="F25" s="58">
        <v>-82.826273936952802</v>
      </c>
      <c r="G25" s="58">
        <v>-89.728273936952803</v>
      </c>
      <c r="H25" s="58">
        <v>-80.235273936952794</v>
      </c>
      <c r="I25" s="58">
        <v>-72.119273936952794</v>
      </c>
      <c r="J25" s="58">
        <v>-77.116273936952794</v>
      </c>
      <c r="K25" s="58">
        <v>-66.901273936952805</v>
      </c>
      <c r="L25" s="59">
        <v>-60.021273936952802</v>
      </c>
    </row>
    <row r="26" spans="1:12" x14ac:dyDescent="0.3">
      <c r="A26" s="24" t="s">
        <v>89</v>
      </c>
      <c r="B26" s="146" t="s">
        <v>34</v>
      </c>
      <c r="C26" s="193">
        <v>-29.921347158513399</v>
      </c>
      <c r="D26" s="54">
        <v>-30.902491845084601</v>
      </c>
      <c r="E26" s="54">
        <v>-30.644967814907801</v>
      </c>
      <c r="F26" s="54">
        <v>-43.7048426076082</v>
      </c>
      <c r="G26" s="54">
        <v>-31.348347158513398</v>
      </c>
      <c r="H26" s="54">
        <v>-31.503580771154301</v>
      </c>
      <c r="I26" s="54">
        <v>-41.221976344767498</v>
      </c>
      <c r="J26" s="54">
        <v>-26.728347158513401</v>
      </c>
      <c r="K26" s="54">
        <v>-41.2431559106412</v>
      </c>
      <c r="L26" s="60">
        <v>-26.779347158513399</v>
      </c>
    </row>
    <row r="27" spans="1:12" x14ac:dyDescent="0.3">
      <c r="A27" s="24"/>
      <c r="B27" s="146" t="s">
        <v>35</v>
      </c>
      <c r="C27" s="118">
        <v>-41.618347158513401</v>
      </c>
      <c r="D27" s="56">
        <v>-42.441151755911299</v>
      </c>
      <c r="E27" s="56">
        <v>-37.002562254072899</v>
      </c>
      <c r="F27" s="56">
        <v>-42.5085123080949</v>
      </c>
      <c r="G27" s="56">
        <v>-43.097347158513401</v>
      </c>
      <c r="H27" s="56">
        <v>-38.411562254072898</v>
      </c>
      <c r="I27" s="56">
        <v>-40.312512308094902</v>
      </c>
      <c r="J27" s="56">
        <v>-34.124347158513402</v>
      </c>
      <c r="K27" s="56">
        <v>-38.719233091286597</v>
      </c>
      <c r="L27" s="57">
        <v>-33.1493471585134</v>
      </c>
    </row>
    <row r="28" spans="1:12" x14ac:dyDescent="0.3">
      <c r="A28" s="24"/>
      <c r="B28" s="146" t="s">
        <v>36</v>
      </c>
      <c r="C28" s="118">
        <v>-53.874347158513402</v>
      </c>
      <c r="D28" s="56">
        <v>-51.619151755911297</v>
      </c>
      <c r="E28" s="56">
        <v>-48.561491845084603</v>
      </c>
      <c r="F28" s="56">
        <v>-43.7472853185972</v>
      </c>
      <c r="G28" s="56">
        <v>-52.153347158513398</v>
      </c>
      <c r="H28" s="56">
        <v>-47.588491845084597</v>
      </c>
      <c r="I28" s="56">
        <v>-41.785247192321997</v>
      </c>
      <c r="J28" s="56">
        <v>-43.471347158513403</v>
      </c>
      <c r="K28" s="56">
        <v>-40.215765832667103</v>
      </c>
      <c r="L28" s="57">
        <v>-37.968347158513403</v>
      </c>
    </row>
    <row r="29" spans="1:12" x14ac:dyDescent="0.3">
      <c r="A29" s="24"/>
      <c r="B29" s="146" t="s">
        <v>37</v>
      </c>
      <c r="C29" s="118">
        <v>-63.810347158513402</v>
      </c>
      <c r="D29" s="56">
        <v>-62.275151755911303</v>
      </c>
      <c r="E29" s="56">
        <v>-61.304151755911299</v>
      </c>
      <c r="F29" s="56">
        <v>-49.832580771154298</v>
      </c>
      <c r="G29" s="56">
        <v>-63.455347158513497</v>
      </c>
      <c r="H29" s="56">
        <v>-60.994151755911297</v>
      </c>
      <c r="I29" s="56">
        <v>-49.570580771154297</v>
      </c>
      <c r="J29" s="56">
        <v>-51.606347158513401</v>
      </c>
      <c r="K29" s="56">
        <v>-44.531580771154303</v>
      </c>
      <c r="L29" s="57">
        <v>-44.218347158513403</v>
      </c>
    </row>
    <row r="30" spans="1:12" x14ac:dyDescent="0.3">
      <c r="A30" s="24"/>
      <c r="B30" s="146" t="s">
        <v>38</v>
      </c>
      <c r="C30" s="118">
        <v>-71.165347158513399</v>
      </c>
      <c r="D30" s="56">
        <v>-68.384151755911304</v>
      </c>
      <c r="E30" s="56">
        <v>-65.674151755911296</v>
      </c>
      <c r="F30" s="56">
        <v>-56.722562254072898</v>
      </c>
      <c r="G30" s="56">
        <v>-65.049347158513399</v>
      </c>
      <c r="H30" s="56">
        <v>-65.714151755911303</v>
      </c>
      <c r="I30" s="56">
        <v>-54.381562254072897</v>
      </c>
      <c r="J30" s="56">
        <v>-67.780347158513393</v>
      </c>
      <c r="K30" s="56">
        <v>-51.088562254072897</v>
      </c>
      <c r="L30" s="57">
        <v>-48.155347158513401</v>
      </c>
    </row>
    <row r="31" spans="1:12" ht="15" thickBot="1" x14ac:dyDescent="0.35">
      <c r="A31" s="24"/>
      <c r="B31" s="146" t="s">
        <v>39</v>
      </c>
      <c r="C31" s="192">
        <v>-68.987347158513401</v>
      </c>
      <c r="D31" s="113">
        <v>-69.841151755911298</v>
      </c>
      <c r="E31" s="113">
        <v>-67.742151755911294</v>
      </c>
      <c r="F31" s="113">
        <v>-64.523491845084607</v>
      </c>
      <c r="G31" s="113">
        <v>-70.425347158513503</v>
      </c>
      <c r="H31" s="113">
        <v>-64.307151755911306</v>
      </c>
      <c r="I31" s="113">
        <v>-62.903491845084602</v>
      </c>
      <c r="J31" s="113">
        <v>-64.621347158513402</v>
      </c>
      <c r="K31" s="113">
        <v>-64.475491845084605</v>
      </c>
      <c r="L31" s="114">
        <v>-54.389347158513402</v>
      </c>
    </row>
    <row r="32" spans="1:12" x14ac:dyDescent="0.3">
      <c r="A32" s="18" t="s">
        <v>90</v>
      </c>
      <c r="B32" s="163" t="s">
        <v>34</v>
      </c>
      <c r="C32" s="117">
        <v>-33.725852896857099</v>
      </c>
      <c r="D32" s="115">
        <v>-31.7794633811247</v>
      </c>
      <c r="E32" s="115">
        <v>-28.694460798548601</v>
      </c>
      <c r="F32" s="115">
        <v>-44.606328894049</v>
      </c>
      <c r="G32" s="115">
        <v>-30.2738528968571</v>
      </c>
      <c r="H32" s="115">
        <v>-28.6219121014378</v>
      </c>
      <c r="I32" s="115">
        <v>-39.830411928428298</v>
      </c>
      <c r="J32" s="115">
        <v>-28.4308528968571</v>
      </c>
      <c r="K32" s="115">
        <v>-34.8214389449018</v>
      </c>
      <c r="L32" s="55">
        <v>-28.445852896857101</v>
      </c>
    </row>
    <row r="33" spans="1:12" x14ac:dyDescent="0.3">
      <c r="A33" s="24"/>
      <c r="B33" s="146" t="s">
        <v>35</v>
      </c>
      <c r="C33" s="118">
        <v>-45.039852896857099</v>
      </c>
      <c r="D33" s="56">
        <v>-42.183957137638103</v>
      </c>
      <c r="E33" s="56">
        <v>-35.986791257070998</v>
      </c>
      <c r="F33" s="56">
        <v>-37.582976620195602</v>
      </c>
      <c r="G33" s="56">
        <v>-38.827852896857102</v>
      </c>
      <c r="H33" s="56">
        <v>-34.813791257071003</v>
      </c>
      <c r="I33" s="56">
        <v>-43.800976620195598</v>
      </c>
      <c r="J33" s="56">
        <v>-32.180852896857097</v>
      </c>
      <c r="K33" s="56">
        <v>-39.698501489441199</v>
      </c>
      <c r="L33" s="57">
        <v>-34.555852896857097</v>
      </c>
    </row>
    <row r="34" spans="1:12" x14ac:dyDescent="0.3">
      <c r="A34" s="24"/>
      <c r="B34" s="146" t="s">
        <v>36</v>
      </c>
      <c r="C34" s="118">
        <v>-55.332852896857098</v>
      </c>
      <c r="D34" s="56">
        <v>-52.572957137638099</v>
      </c>
      <c r="E34" s="56">
        <v>-48.368463381124698</v>
      </c>
      <c r="F34" s="56">
        <v>-41.429060154898302</v>
      </c>
      <c r="G34" s="56">
        <v>-49.4508528968571</v>
      </c>
      <c r="H34" s="56">
        <v>-45.360463381124703</v>
      </c>
      <c r="I34" s="56">
        <v>-41.047781347614198</v>
      </c>
      <c r="J34" s="56">
        <v>-40.338852896857098</v>
      </c>
      <c r="K34" s="56">
        <v>-42.5882489156132</v>
      </c>
      <c r="L34" s="57">
        <v>-41.121852896857099</v>
      </c>
    </row>
    <row r="35" spans="1:12" x14ac:dyDescent="0.3">
      <c r="A35" s="24"/>
      <c r="B35" s="146" t="s">
        <v>37</v>
      </c>
      <c r="C35" s="118">
        <v>-63.473852896857103</v>
      </c>
      <c r="D35" s="56">
        <v>-62.104957137638102</v>
      </c>
      <c r="E35" s="56">
        <v>-58.263957137638101</v>
      </c>
      <c r="F35" s="56">
        <v>-45.705912101437796</v>
      </c>
      <c r="G35" s="56">
        <v>-64.137852896857098</v>
      </c>
      <c r="H35" s="56">
        <v>-58.069957137638099</v>
      </c>
      <c r="I35" s="56">
        <v>-43.742912101437803</v>
      </c>
      <c r="J35" s="56">
        <v>-54.601852896857103</v>
      </c>
      <c r="K35" s="56">
        <v>-43.005912101437801</v>
      </c>
      <c r="L35" s="57">
        <v>-48.623852896857102</v>
      </c>
    </row>
    <row r="36" spans="1:12" x14ac:dyDescent="0.3">
      <c r="A36" s="24"/>
      <c r="B36" s="146" t="s">
        <v>38</v>
      </c>
      <c r="C36" s="118">
        <v>-84.160852896857094</v>
      </c>
      <c r="D36" s="56">
        <v>-77.002957137638106</v>
      </c>
      <c r="E36" s="56">
        <v>-67.032957137638107</v>
      </c>
      <c r="F36" s="56">
        <v>-57.167791257071002</v>
      </c>
      <c r="G36" s="56">
        <v>-73.352852896857101</v>
      </c>
      <c r="H36" s="56">
        <v>-64.4899571376381</v>
      </c>
      <c r="I36" s="56">
        <v>-53.026791257070997</v>
      </c>
      <c r="J36" s="56">
        <v>-67.538852896857094</v>
      </c>
      <c r="K36" s="56">
        <v>-47.718791257070997</v>
      </c>
      <c r="L36" s="57">
        <v>-48.926852896857099</v>
      </c>
    </row>
    <row r="37" spans="1:12" ht="15" thickBot="1" x14ac:dyDescent="0.35">
      <c r="A37" s="32"/>
      <c r="B37" s="164" t="s">
        <v>39</v>
      </c>
      <c r="C37" s="119">
        <v>-66.541852896857094</v>
      </c>
      <c r="D37" s="58">
        <v>-62.795957137638098</v>
      </c>
      <c r="E37" s="58">
        <v>-61.452957137638101</v>
      </c>
      <c r="F37" s="58">
        <v>-81.595463381124702</v>
      </c>
      <c r="G37" s="58">
        <v>-64.098852896857096</v>
      </c>
      <c r="H37" s="58">
        <v>-62.4109571376381</v>
      </c>
      <c r="I37" s="58">
        <v>-65.6724633811247</v>
      </c>
      <c r="J37" s="58">
        <v>-63.997852896857097</v>
      </c>
      <c r="K37" s="58">
        <v>-59.270463381124699</v>
      </c>
      <c r="L37" s="59">
        <v>-54.990852896857099</v>
      </c>
    </row>
    <row r="38" spans="1:12" x14ac:dyDescent="0.3">
      <c r="A38" s="24" t="s">
        <v>91</v>
      </c>
      <c r="B38" s="163" t="s">
        <v>34</v>
      </c>
      <c r="C38" s="193">
        <v>-30.417347158513401</v>
      </c>
      <c r="D38" s="54">
        <v>-33.290491845084603</v>
      </c>
      <c r="E38" s="54">
        <v>-28.159967814907802</v>
      </c>
      <c r="F38" s="54">
        <v>-37.772842607608197</v>
      </c>
      <c r="G38" s="54">
        <v>-31.9343471585134</v>
      </c>
      <c r="H38" s="54">
        <v>-28.875580771154301</v>
      </c>
      <c r="I38" s="54">
        <v>-42.065976344767499</v>
      </c>
      <c r="J38" s="54">
        <v>-25.670347158513401</v>
      </c>
      <c r="K38" s="54">
        <v>-38.510155910641203</v>
      </c>
      <c r="L38" s="60">
        <v>-28.886347158513399</v>
      </c>
    </row>
    <row r="39" spans="1:12" x14ac:dyDescent="0.3">
      <c r="A39" s="24"/>
      <c r="B39" s="146" t="s">
        <v>35</v>
      </c>
      <c r="C39" s="118">
        <v>-45.181347158513397</v>
      </c>
      <c r="D39" s="56">
        <v>-43.196151755911302</v>
      </c>
      <c r="E39" s="56">
        <v>-35.865562254072898</v>
      </c>
      <c r="F39" s="56">
        <v>-38.9295123080949</v>
      </c>
      <c r="G39" s="56">
        <v>-42.508347158513402</v>
      </c>
      <c r="H39" s="56">
        <v>-36.494562254072903</v>
      </c>
      <c r="I39" s="56">
        <v>-42.3075123080949</v>
      </c>
      <c r="J39" s="56">
        <v>-32.978347158513401</v>
      </c>
      <c r="K39" s="56">
        <v>-42.708233091286601</v>
      </c>
      <c r="L39" s="57">
        <v>-34.117347158513397</v>
      </c>
    </row>
    <row r="40" spans="1:12" x14ac:dyDescent="0.3">
      <c r="A40" s="24"/>
      <c r="B40" s="146" t="s">
        <v>36</v>
      </c>
      <c r="C40" s="118">
        <v>-54.178347158513397</v>
      </c>
      <c r="D40" s="56">
        <v>-52.363151755911304</v>
      </c>
      <c r="E40" s="56">
        <v>-45.015491845084597</v>
      </c>
      <c r="F40" s="56">
        <v>-42.328285318597203</v>
      </c>
      <c r="G40" s="56">
        <v>-51.020347158513403</v>
      </c>
      <c r="H40" s="56">
        <v>-46.942491845084596</v>
      </c>
      <c r="I40" s="56">
        <v>-42.872247192322</v>
      </c>
      <c r="J40" s="56">
        <v>-39.119347158513399</v>
      </c>
      <c r="K40" s="56">
        <v>-41.206765832667102</v>
      </c>
      <c r="L40" s="57">
        <v>-41.342347158513398</v>
      </c>
    </row>
    <row r="41" spans="1:12" x14ac:dyDescent="0.3">
      <c r="A41" s="24"/>
      <c r="B41" s="146" t="s">
        <v>37</v>
      </c>
      <c r="C41" s="118">
        <v>-63.604347158513399</v>
      </c>
      <c r="D41" s="56">
        <v>-62.716151755911298</v>
      </c>
      <c r="E41" s="56">
        <v>-56.626151755911302</v>
      </c>
      <c r="F41" s="56">
        <v>-47.928580771154301</v>
      </c>
      <c r="G41" s="56">
        <v>-62.199347158513497</v>
      </c>
      <c r="H41" s="56">
        <v>-54.394151755911302</v>
      </c>
      <c r="I41" s="56">
        <v>-47.781580771154303</v>
      </c>
      <c r="J41" s="56">
        <v>-48.3873471585134</v>
      </c>
      <c r="K41" s="56">
        <v>-45.472580771154298</v>
      </c>
      <c r="L41" s="57">
        <v>-47.795347158513401</v>
      </c>
    </row>
    <row r="42" spans="1:12" x14ac:dyDescent="0.3">
      <c r="A42" s="24"/>
      <c r="B42" s="146" t="s">
        <v>38</v>
      </c>
      <c r="C42" s="118">
        <v>-77.379347158513397</v>
      </c>
      <c r="D42" s="56">
        <v>-77.035151755911301</v>
      </c>
      <c r="E42" s="56">
        <v>-65.042151755911306</v>
      </c>
      <c r="F42" s="56">
        <v>-56.019562254072902</v>
      </c>
      <c r="G42" s="56">
        <v>-75.470347158513405</v>
      </c>
      <c r="H42" s="56">
        <v>-64.163151755911301</v>
      </c>
      <c r="I42" s="56">
        <v>-55.845562254072902</v>
      </c>
      <c r="J42" s="56">
        <v>-57.920347158513401</v>
      </c>
      <c r="K42" s="56">
        <v>-49.735562254072903</v>
      </c>
      <c r="L42" s="57">
        <v>-51.0243471585134</v>
      </c>
    </row>
    <row r="43" spans="1:12" ht="15" thickBot="1" x14ac:dyDescent="0.35">
      <c r="A43" s="32"/>
      <c r="B43" s="164" t="s">
        <v>39</v>
      </c>
      <c r="C43" s="119">
        <v>-85.202347158513504</v>
      </c>
      <c r="D43" s="58">
        <v>-90.614151755911294</v>
      </c>
      <c r="E43" s="58">
        <v>-79.138151755911295</v>
      </c>
      <c r="F43" s="58">
        <v>-65.783491845084598</v>
      </c>
      <c r="G43" s="58">
        <v>-88.528347158513398</v>
      </c>
      <c r="H43" s="58">
        <v>-77.347151755911298</v>
      </c>
      <c r="I43" s="58">
        <v>-65.063491845084599</v>
      </c>
      <c r="J43" s="58">
        <v>-68.824347158513504</v>
      </c>
      <c r="K43" s="58">
        <v>-58.9834918450846</v>
      </c>
      <c r="L43" s="59">
        <v>-57.733347158513403</v>
      </c>
    </row>
    <row r="44" spans="1:12" x14ac:dyDescent="0.3">
      <c r="A44" s="24" t="s">
        <v>92</v>
      </c>
      <c r="B44" s="146" t="s">
        <v>34</v>
      </c>
      <c r="C44" s="193">
        <v>-43.476852896857103</v>
      </c>
      <c r="D44" s="54">
        <v>-37.515463381124697</v>
      </c>
      <c r="E44" s="54">
        <v>-30.474460798548598</v>
      </c>
      <c r="F44" s="54">
        <v>-32.906328894048997</v>
      </c>
      <c r="G44" s="54">
        <v>-33.634852896857097</v>
      </c>
      <c r="H44" s="54">
        <v>-26.992912101437799</v>
      </c>
      <c r="I44" s="54">
        <v>-33.1434119284283</v>
      </c>
      <c r="J44" s="54">
        <v>-25.3348528968571</v>
      </c>
      <c r="K44" s="54">
        <v>-32.393438944901803</v>
      </c>
      <c r="L44" s="60">
        <v>-28.458852896857099</v>
      </c>
    </row>
    <row r="45" spans="1:12" x14ac:dyDescent="0.3">
      <c r="A45" s="24"/>
      <c r="B45" s="146" t="s">
        <v>35</v>
      </c>
      <c r="C45" s="118">
        <v>-55.4538528968571</v>
      </c>
      <c r="D45" s="56">
        <v>-49.006957137638103</v>
      </c>
      <c r="E45" s="56">
        <v>-41.560791257071003</v>
      </c>
      <c r="F45" s="56">
        <v>-37.228976620195603</v>
      </c>
      <c r="G45" s="56">
        <v>-43.299852896857097</v>
      </c>
      <c r="H45" s="56">
        <v>-37.162791257071</v>
      </c>
      <c r="I45" s="56">
        <v>-35.298976620195603</v>
      </c>
      <c r="J45" s="56">
        <v>-30.5468528968571</v>
      </c>
      <c r="K45" s="56">
        <v>-35.6525014894412</v>
      </c>
      <c r="L45" s="57">
        <v>-36.682852896857099</v>
      </c>
    </row>
    <row r="46" spans="1:12" x14ac:dyDescent="0.3">
      <c r="A46" s="24"/>
      <c r="B46" s="146" t="s">
        <v>36</v>
      </c>
      <c r="C46" s="118">
        <v>-69.643852896857098</v>
      </c>
      <c r="D46" s="56">
        <v>-64.341957137638104</v>
      </c>
      <c r="E46" s="56">
        <v>-52.447463381124699</v>
      </c>
      <c r="F46" s="56">
        <v>-42.029060154898303</v>
      </c>
      <c r="G46" s="56">
        <v>-57.749852896857099</v>
      </c>
      <c r="H46" s="56">
        <v>-49.3644633811247</v>
      </c>
      <c r="I46" s="56">
        <v>-37.544781347614197</v>
      </c>
      <c r="J46" s="56">
        <v>-43.186852896857097</v>
      </c>
      <c r="K46" s="56">
        <v>-42.742248915613203</v>
      </c>
      <c r="L46" s="57">
        <v>-40.982852896857104</v>
      </c>
    </row>
    <row r="47" spans="1:12" x14ac:dyDescent="0.3">
      <c r="A47" s="24"/>
      <c r="B47" s="146" t="s">
        <v>37</v>
      </c>
      <c r="C47" s="118">
        <v>-79.365852896857106</v>
      </c>
      <c r="D47" s="56">
        <v>-73.8619571376381</v>
      </c>
      <c r="E47" s="56">
        <v>-67.472957137638105</v>
      </c>
      <c r="F47" s="56">
        <v>-50.4119121014378</v>
      </c>
      <c r="G47" s="56">
        <v>-68.181852896857094</v>
      </c>
      <c r="H47" s="56">
        <v>-59.463957137638097</v>
      </c>
      <c r="I47" s="56">
        <v>-46.1009121014378</v>
      </c>
      <c r="J47" s="56">
        <v>-52.735852896857097</v>
      </c>
      <c r="K47" s="56">
        <v>-39.757912101437803</v>
      </c>
      <c r="L47" s="57">
        <v>-44.747852896857097</v>
      </c>
    </row>
    <row r="48" spans="1:12" x14ac:dyDescent="0.3">
      <c r="A48" s="24"/>
      <c r="B48" s="146" t="s">
        <v>38</v>
      </c>
      <c r="C48" s="118">
        <v>-91.7068528968571</v>
      </c>
      <c r="D48" s="56">
        <v>-87.321957137638094</v>
      </c>
      <c r="E48" s="56">
        <v>-74.126957137638101</v>
      </c>
      <c r="F48" s="56">
        <v>-59.091791257071002</v>
      </c>
      <c r="G48" s="56">
        <v>-80.929852896857099</v>
      </c>
      <c r="H48" s="56">
        <v>-70.494957137638096</v>
      </c>
      <c r="I48" s="56">
        <v>-56.706791257071004</v>
      </c>
      <c r="J48" s="56">
        <v>-61.654852896857101</v>
      </c>
      <c r="K48" s="56">
        <v>-47.548791257071002</v>
      </c>
      <c r="L48" s="57">
        <v>-47.622852896857097</v>
      </c>
    </row>
    <row r="49" spans="1:12" ht="15" thickBot="1" x14ac:dyDescent="0.35">
      <c r="A49" s="32"/>
      <c r="B49" s="164" t="s">
        <v>39</v>
      </c>
      <c r="C49" s="119">
        <v>-94.504852896857102</v>
      </c>
      <c r="D49" s="58">
        <v>-88.645957137638106</v>
      </c>
      <c r="E49" s="58">
        <v>-81.917957137638098</v>
      </c>
      <c r="F49" s="58">
        <v>-72.702463381124701</v>
      </c>
      <c r="G49" s="58">
        <v>-83.517852896857093</v>
      </c>
      <c r="H49" s="58">
        <v>-78.375957137638096</v>
      </c>
      <c r="I49" s="58">
        <v>-69.094463381124697</v>
      </c>
      <c r="J49" s="58">
        <v>-70.911852896857098</v>
      </c>
      <c r="K49" s="58">
        <v>-61.250463381124703</v>
      </c>
      <c r="L49" s="59">
        <v>-62.909852896857103</v>
      </c>
    </row>
  </sheetData>
  <mergeCells count="9">
    <mergeCell ref="A26:A31"/>
    <mergeCell ref="A32:A37"/>
    <mergeCell ref="A38:A43"/>
    <mergeCell ref="A44:A49"/>
    <mergeCell ref="A1:B1"/>
    <mergeCell ref="A2:A7"/>
    <mergeCell ref="A8:A13"/>
    <mergeCell ref="A14:A19"/>
    <mergeCell ref="A20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G12" sqref="G12"/>
    </sheetView>
  </sheetViews>
  <sheetFormatPr defaultRowHeight="14.4" x14ac:dyDescent="0.3"/>
  <sheetData>
    <row r="1" spans="1:11" x14ac:dyDescent="0.3">
      <c r="B1" t="s">
        <v>19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3">
      <c r="A2" t="s">
        <v>17</v>
      </c>
      <c r="B2" s="78">
        <f>AVERAGE(Meas!C2:C49)</f>
        <v>-63.707476580518538</v>
      </c>
      <c r="C2" s="78">
        <f>AVERAGE(Meas!D2:D49)</f>
        <v>-60.696397279340367</v>
      </c>
      <c r="D2" s="78">
        <f>AVERAGE(Meas!E2:E49)</f>
        <v>-55.371435178545426</v>
      </c>
      <c r="E2" s="78">
        <f>AVERAGE(Meas!F2:F49)</f>
        <v>-52.15719620690745</v>
      </c>
      <c r="F2" s="78">
        <f>AVERAGE(Meas!G2:G49)</f>
        <v>-58.107682130421495</v>
      </c>
      <c r="G2" s="78">
        <f>AVERAGE(Meas!H2:H49)</f>
        <v>-53.353523822783764</v>
      </c>
      <c r="H2" s="78">
        <f>AVERAGE(Meas!I2:I49)</f>
        <v>-50.197525140588702</v>
      </c>
      <c r="I2" s="78">
        <f>AVERAGE(Meas!J2:J49)</f>
        <v>-48.9936941593432</v>
      </c>
      <c r="J2" s="78">
        <f>AVERAGE(Meas!K2:K49)</f>
        <v>-47.643365307262769</v>
      </c>
      <c r="K2" s="78">
        <f>AVERAGE(Meas!L2:L49)</f>
        <v>-44.406751036022683</v>
      </c>
    </row>
    <row r="3" spans="1:11" x14ac:dyDescent="0.3">
      <c r="A3" s="68" t="s">
        <v>94</v>
      </c>
      <c r="B3" s="78">
        <f>_xlfn.T.INV.2T(0.05,COUNT(Meas!C2:C49)-1)*_xlfn.STDEV.P(Meas!C2:C49)/SQRT(COUNT(Meas!C2:C49))</f>
        <v>5.1902539011708138</v>
      </c>
      <c r="C3" s="78">
        <f>_xlfn.T.INV.2T(0.05,COUNT(Meas!D2:D49)-1)*_xlfn.STDEV.P(Meas!D2:D49)/SQRT(COUNT(Meas!D2:D49))</f>
        <v>5.0655589512358814</v>
      </c>
      <c r="D3" s="78">
        <f>_xlfn.T.INV.2T(0.05,COUNT(Meas!E2:E49)-1)*_xlfn.STDEV.P(Meas!E2:E49)/SQRT(COUNT(Meas!E2:E49))</f>
        <v>4.6254226398798366</v>
      </c>
      <c r="E3" s="78">
        <f>_xlfn.T.INV.2T(0.05,COUNT(Meas!F2:F49)-1)*_xlfn.STDEV.P(Meas!F2:F49)/SQRT(COUNT(Meas!F2:F49))</f>
        <v>3.780843529485598</v>
      </c>
      <c r="F3" s="78">
        <f>_xlfn.T.INV.2T(0.05,COUNT(Meas!G2:G49)-1)*_xlfn.STDEV.P(Meas!G2:G49)/SQRT(COUNT(Meas!G2:G49))</f>
        <v>5.1035669196014384</v>
      </c>
      <c r="G3" s="78">
        <f>_xlfn.T.INV.2T(0.05,COUNT(Meas!H2:H49)-1)*_xlfn.STDEV.P(Meas!H2:H49)/SQRT(COUNT(Meas!H2:H49))</f>
        <v>4.498432976654601</v>
      </c>
      <c r="H3" s="78">
        <f>_xlfn.T.INV.2T(0.05,COUNT(Meas!I2:I49)-1)*_xlfn.STDEV.P(Meas!I2:I49)/SQRT(COUNT(Meas!I2:I49))</f>
        <v>3.1554378433691506</v>
      </c>
      <c r="I3" s="78">
        <f>_xlfn.T.INV.2T(0.05,COUNT(Meas!J2:J49)-1)*_xlfn.STDEV.P(Meas!J2:J49)/SQRT(COUNT(Meas!J2:J49))</f>
        <v>4.7382601483128841</v>
      </c>
      <c r="J3" s="78">
        <f>_xlfn.T.INV.2T(0.05,COUNT(Meas!K2:K49)-1)*_xlfn.STDEV.P(Meas!K2:K49)/SQRT(COUNT(Meas!K2:K49))</f>
        <v>2.8931570481420401</v>
      </c>
      <c r="K3" s="78">
        <f>_xlfn.T.INV.2T(0.05,COUNT(Meas!L2:L49)-1)*_xlfn.STDEV.P(Meas!L2:L49)/SQRT(COUNT(Meas!L2:L49))</f>
        <v>3.0921465382023743</v>
      </c>
    </row>
    <row r="5" spans="1:11" x14ac:dyDescent="0.3"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39</v>
      </c>
    </row>
    <row r="6" spans="1:11" x14ac:dyDescent="0.3">
      <c r="A6" t="s">
        <v>17</v>
      </c>
      <c r="B6" s="78">
        <f>AVERAGE(Meas!C2:L2,Meas!C8:L8,Meas!C14:L14,Meas!C20:L20,Meas!C26:L26,Meas!C32:L32,Meas!C38:L38,Meas!C44:L44)</f>
        <v>-34.678192696303299</v>
      </c>
      <c r="C6" s="78">
        <f>AVERAGE(Meas!C3:L3,Meas!C9:L9,Meas!C15:L15,Meas!C21:L21,Meas!C27:L27,Meas!C33:L33,Meas!C39:L39,Meas!C45:L45)</f>
        <v>-41.365769797296203</v>
      </c>
      <c r="D6" s="78">
        <f>AVERAGE(Meas!C4:L4,Meas!C10:L10,Meas!C16:L16,Meas!C22:L22,Meas!C28:L28,Meas!C34:L34,Meas!C40:L40,Meas!C46:L46)</f>
        <v>-49.015608860185182</v>
      </c>
      <c r="E6" s="78">
        <f>AVERAGE(Meas!C5:L5,Meas!C11:L11,Meas!C17:L17,Meas!C23:L23,Meas!C29:L29,Meas!C35:L35,Meas!C41:L41,Meas!C47:L47)</f>
        <v>-57.288873253662437</v>
      </c>
      <c r="F6" s="78">
        <f>AVERAGE(Meas!C6:L6,Meas!C12:L12,Meas!C18:L18,Meas!C24:L24,Meas!C30:L30,Meas!C36:L36,Meas!C42:L42,Meas!C48:L48)</f>
        <v>-66.139794631723348</v>
      </c>
      <c r="G6" s="78">
        <f>AVERAGE(Meas!C7:L7,Meas!C13:L13,Meas!C19:L19,Meas!C25:L25,Meas!C31:L31,Meas!C37:L37,Meas!C43:L43,Meas!C49:L49)</f>
        <v>-72.292788865870222</v>
      </c>
    </row>
    <row r="7" spans="1:11" x14ac:dyDescent="0.3">
      <c r="A7" s="68" t="s">
        <v>94</v>
      </c>
      <c r="B7" s="78">
        <f>_xlfn.T.INV.2T(0.05,COUNT(Meas!C2:L2,Meas!C8:L8,Meas!C14:L14,Meas!C20:L20,Meas!C26:L26,Meas!C32:L32,Meas!C38:L38,Meas!C44:L44)-1)*_xlfn.STDEV.P(Meas!C2:L2,Meas!C8:L8,Meas!C14:L14,Meas!C20:L20,Meas!C26:L26,Meas!C32:L32,Meas!C38:L38,Meas!C44:L44)/SQRT(COUNT(Meas!C2:L2,Meas!C8:L8,Meas!C14:L14,Meas!C20:L20,Meas!C26:L26,Meas!C32:L32,Meas!C38:L38,Meas!C44:L44))</f>
        <v>1.5759754868961702</v>
      </c>
      <c r="C7" s="78">
        <f>_xlfn.T.INV.2T(0.05,COUNT(Meas!C3:L3,Meas!C9:L9,Meas!C15:L15,Meas!C21:L21,Meas!C27:L27,Meas!C33:L33,Meas!C39:L39,Meas!C45:L45)-1)*_xlfn.STDEV.P(Meas!C3:L3,Meas!C9:L9,Meas!C15:L15,Meas!C21:L21,Meas!C27:L27,Meas!C33:L33,Meas!C39:L39,Meas!C45:L45)/SQRT(COUNT(Meas!C3:L3,Meas!C9:L9,Meas!C15:L15,Meas!C21:L21,Meas!C27:L27,Meas!C33:L33,Meas!C39:L39,Meas!C45:L45))</f>
        <v>1.3549216245757809</v>
      </c>
      <c r="D7" s="78">
        <f>_xlfn.T.INV.2T(0.05,COUNT(Meas!C4:L4,Meas!C10:L10,Meas!C16:L16,Meas!C22:L22,Meas!C28:L28,Meas!C34:L34,Meas!C40:L40,Meas!C46:L46)-1)*_xlfn.STDEV.P(Meas!C4:L4,Meas!C10:L10,Meas!C16:L16,Meas!C22:L22,Meas!C28:L28,Meas!C34:L34,Meas!C40:L40,Meas!C46:L46)/SQRT(COUNT(Meas!C4:L4,Meas!C10:L10,Meas!C16:L16,Meas!C22:L22,Meas!C28:L28,Meas!C34:L34,Meas!C40:L40,Meas!C46:L46))</f>
        <v>1.6980801157347367</v>
      </c>
      <c r="E7" s="78">
        <f>_xlfn.T.INV.2T(0.05,COUNT(Meas!C5:L5,Meas!C11:L11,Meas!C17:L17,Meas!C23:L23,Meas!C29:L29,Meas!C35:L35,Meas!C41:L41,Meas!C47:L47)-1)*_xlfn.STDEV.P(Meas!C5:L5,Meas!C11:L11,Meas!C17:L17,Meas!C23:L23,Meas!C29:L29,Meas!C35:L35,Meas!C41:L41,Meas!C47:L47)/SQRT(COUNT(Meas!C5:L5,Meas!C11:L11,Meas!C17:L17,Meas!C23:L23,Meas!C29:L29,Meas!C35:L35,Meas!C41:L41,Meas!C47:L47))</f>
        <v>2.0538910961134955</v>
      </c>
      <c r="F7" s="78">
        <f>_xlfn.T.INV.2T(0.05,COUNT(Meas!C6:L6,Meas!C12:L12,Meas!C18:L18,Meas!C24:L24,Meas!C30:L30,Meas!C36:L36,Meas!C42:L42,Meas!C48:L48)-1)*_xlfn.STDEV.P(Meas!C6:L6,Meas!C12:L12,Meas!C18:L18,Meas!C24:L24,Meas!C30:L30,Meas!C36:L36,Meas!C42:L42,Meas!C48:L48)/SQRT(COUNT(Meas!C6:L6,Meas!C12:L12,Meas!C18:L18,Meas!C24:L24,Meas!C30:L30,Meas!C36:L36,Meas!C42:L42,Meas!C48:L48))</f>
        <v>2.5250381500839714</v>
      </c>
      <c r="G7" s="78">
        <f>_xlfn.T.INV.2T(0.05,COUNT(Meas!C7:L7,Meas!C13:L13,Meas!C19:L19,Meas!C25:L25,Meas!C31:L31,Meas!C37:L37,Meas!C43:L43,Meas!C49:L49)-1)*_xlfn.STDEV.P(Meas!C7:L7,Meas!C13:L13,Meas!C19:L19,Meas!C25:L25,Meas!C31:L31,Meas!C37:L37,Meas!C43:L43,Meas!C49:L49)/SQRT(COUNT(Meas!C7:L7,Meas!C13:L13,Meas!C19:L19,Meas!C25:L25,Meas!C31:L31,Meas!C37:L37,Meas!C43:L43,Meas!C49:L49))</f>
        <v>2.2915286771928765</v>
      </c>
    </row>
    <row r="9" spans="1:11" x14ac:dyDescent="0.3">
      <c r="B9" t="s">
        <v>0</v>
      </c>
      <c r="C9" t="s">
        <v>1</v>
      </c>
      <c r="D9" t="s">
        <v>2</v>
      </c>
      <c r="E9" t="s">
        <v>3</v>
      </c>
      <c r="F9" t="s">
        <v>8</v>
      </c>
      <c r="G9" t="s">
        <v>9</v>
      </c>
    </row>
    <row r="10" spans="1:11" x14ac:dyDescent="0.3">
      <c r="A10" t="s">
        <v>17</v>
      </c>
      <c r="B10">
        <f>AVERAGE(Meas!C38:L43,Meas!C26:L31,Meas!C14:L19,Meas!C2:L7)</f>
        <v>-51.803309327117695</v>
      </c>
      <c r="C10">
        <f>AVERAGE(Meas!C8:L13,Meas!C20:L25,Meas!C32:L37,Meas!C44:L49)</f>
        <v>-55.123700041229171</v>
      </c>
      <c r="D10">
        <f>AVERAGE(Meas!C26:L49)</f>
        <v>-51.375855450034642</v>
      </c>
      <c r="E10">
        <f>AVERAGE(Meas!C2:L25)</f>
        <v>-55.551153918312245</v>
      </c>
      <c r="F10">
        <f>AVERAGE(Meas!C2:L13,Meas!C26:L37)</f>
        <v>-52.347461350840142</v>
      </c>
      <c r="G10">
        <f>AVERAGE(Meas!C14:L25,Meas!C38:L49)</f>
        <v>-54.579548017506816</v>
      </c>
    </row>
    <row r="11" spans="1:11" x14ac:dyDescent="0.3">
      <c r="A11" s="68" t="s">
        <v>94</v>
      </c>
      <c r="B11" s="78">
        <f>_xlfn.T.INV.2T(0.05,COUNT(Meas!C38:L43,Meas!C26:L31,Meas!C14:L19,Meas!C2:L7)-1)*_xlfn.STDEV.P(Meas!C38:L43,Meas!C26:L31,Meas!C14:L19,Meas!C2:L7)/SQRT(COUNT(Meas!C38:L43,Meas!C26:L31,Meas!C14:L19,Meas!C2:L7))</f>
        <v>1.8677823482817337</v>
      </c>
      <c r="C11" s="78">
        <f>_xlfn.T.INV.2T(0.05,COUNT(Meas!C8:L13,Meas!C20:L25,Meas!C32:L37,Meas!C44:L49)-1)*_xlfn.STDEV.P(Meas!C8:L13,Meas!C20:L25,Meas!C32:L37,Meas!C44:L49)/SQRT(COUNT(Meas!C8:L13,Meas!C20:L25,Meas!C32:L37,Meas!C44:L49))</f>
        <v>2.1410272222636566</v>
      </c>
      <c r="D11" s="78">
        <f>_xlfn.T.INV.2T(0.05,COUNT(Meas!C26:L49)-1)*_xlfn.STDEV.P(Meas!C26:L49)/SQRT(COUNT(Meas!C26:L49))</f>
        <v>1.9785441405713926</v>
      </c>
      <c r="E11" s="78">
        <f>_xlfn.T.INV.2T(0.05,COUNT(Meas!C2:L25)-1)*_xlfn.STDEV.P(Meas!C2:L25)/SQRT(COUNT(Meas!C2:L25))</f>
        <v>2.0263671261977469</v>
      </c>
      <c r="F11" s="78">
        <f>_xlfn.T.INV.2T(0.05,COUNT(Meas!C2:L13,Meas!C26:L37)-1)*_xlfn.STDEV.P(Meas!C2:L13,Meas!C26:L37)/SQRT(COUNT(Meas!C2:L13,Meas!C26:L37))</f>
        <v>1.8053228952694282</v>
      </c>
      <c r="G11" s="78">
        <f>_xlfn.T.INV.2T(0.05,COUNT(Meas!C14:L25,Meas!C38:L49)-1)*_xlfn.STDEV.P(Meas!C14:L25,Meas!C38:L49)/SQRT(COUNT(Meas!C14:L25,Meas!C38:L49))</f>
        <v>2.2050559788189945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5"/>
  <sheetViews>
    <sheetView zoomScale="90" zoomScaleNormal="90" workbookViewId="0">
      <selection activeCell="N14" sqref="N14"/>
    </sheetView>
  </sheetViews>
  <sheetFormatPr defaultRowHeight="14.4" x14ac:dyDescent="0.3"/>
  <cols>
    <col min="2" max="2" width="8.21875" bestFit="1" customWidth="1"/>
    <col min="3" max="3" width="10" bestFit="1" customWidth="1"/>
    <col min="4" max="5" width="10.109375" bestFit="1" customWidth="1"/>
    <col min="8" max="9" width="10.109375" bestFit="1" customWidth="1"/>
    <col min="12" max="13" width="10" bestFit="1" customWidth="1"/>
    <col min="14" max="14" width="8.88671875" style="14"/>
    <col min="18" max="18" width="10.33203125" customWidth="1"/>
    <col min="19" max="19" width="10.77734375" customWidth="1"/>
    <col min="20" max="20" width="10.6640625" customWidth="1"/>
    <col min="23" max="24" width="10.21875" customWidth="1"/>
    <col min="27" max="27" width="10.44140625" customWidth="1"/>
    <col min="28" max="28" width="9.88671875" customWidth="1"/>
  </cols>
  <sheetData>
    <row r="1" spans="1:28" x14ac:dyDescent="0.3">
      <c r="A1" s="163"/>
      <c r="B1" s="116" t="s">
        <v>10</v>
      </c>
      <c r="C1" s="116"/>
      <c r="D1" s="116"/>
      <c r="E1" s="116"/>
      <c r="F1" s="87" t="s">
        <v>11</v>
      </c>
      <c r="G1" s="116"/>
      <c r="H1" s="116"/>
      <c r="I1" s="88"/>
      <c r="J1" s="116" t="s">
        <v>12</v>
      </c>
      <c r="K1" s="116"/>
      <c r="L1" s="116"/>
      <c r="M1" s="88"/>
      <c r="O1" s="69"/>
      <c r="Q1" s="87" t="str">
        <f>B1</f>
        <v>Hal vs P-plads</v>
      </c>
      <c r="R1" s="116"/>
      <c r="S1" s="116"/>
      <c r="T1" s="88"/>
      <c r="U1" s="87" t="str">
        <f>F1</f>
        <v>Patch vs Monopole</v>
      </c>
      <c r="V1" s="116"/>
      <c r="W1" s="116"/>
      <c r="X1" s="88"/>
      <c r="Y1" s="1" t="str">
        <f>J1</f>
        <v>Vertical vs Horizontal</v>
      </c>
      <c r="Z1" s="1"/>
      <c r="AA1" s="1"/>
      <c r="AB1" s="1"/>
    </row>
    <row r="2" spans="1:28" x14ac:dyDescent="0.3">
      <c r="A2" s="146"/>
      <c r="B2" s="69" t="s">
        <v>0</v>
      </c>
      <c r="C2" s="69" t="s">
        <v>0</v>
      </c>
      <c r="D2" s="69" t="s">
        <v>1</v>
      </c>
      <c r="E2" s="69" t="s">
        <v>1</v>
      </c>
      <c r="F2" s="146" t="s">
        <v>0</v>
      </c>
      <c r="G2" s="69" t="s">
        <v>0</v>
      </c>
      <c r="H2" s="69" t="s">
        <v>1</v>
      </c>
      <c r="I2" s="147" t="s">
        <v>1</v>
      </c>
      <c r="J2" s="69" t="s">
        <v>2</v>
      </c>
      <c r="K2" s="69" t="s">
        <v>2</v>
      </c>
      <c r="L2" s="69" t="s">
        <v>3</v>
      </c>
      <c r="M2" s="147" t="s">
        <v>3</v>
      </c>
      <c r="O2" s="69"/>
      <c r="Q2" s="146" t="str">
        <f>B2</f>
        <v>Vertical</v>
      </c>
      <c r="R2" s="69" t="str">
        <f>C2</f>
        <v>Vertical</v>
      </c>
      <c r="S2" s="69" t="str">
        <f>D2</f>
        <v>Horizontal</v>
      </c>
      <c r="T2" s="147" t="str">
        <f>E2</f>
        <v>Horizontal</v>
      </c>
      <c r="U2" s="146" t="str">
        <f>F2</f>
        <v>Vertical</v>
      </c>
      <c r="V2" s="69" t="str">
        <f>G2</f>
        <v>Vertical</v>
      </c>
      <c r="W2" s="69" t="str">
        <f>H2</f>
        <v>Horizontal</v>
      </c>
      <c r="X2" s="147" t="str">
        <f>I2</f>
        <v>Horizontal</v>
      </c>
      <c r="Y2" t="str">
        <f>J2</f>
        <v>Patch</v>
      </c>
      <c r="Z2" t="str">
        <f>K2</f>
        <v>Patch</v>
      </c>
      <c r="AA2" t="str">
        <f>L2</f>
        <v>Monopole</v>
      </c>
      <c r="AB2" t="str">
        <f>M2</f>
        <v>Monopole</v>
      </c>
    </row>
    <row r="3" spans="1:28" ht="15" thickBot="1" x14ac:dyDescent="0.35">
      <c r="A3" s="164"/>
      <c r="B3" s="97" t="s">
        <v>2</v>
      </c>
      <c r="C3" s="97" t="s">
        <v>3</v>
      </c>
      <c r="D3" s="97" t="s">
        <v>2</v>
      </c>
      <c r="E3" s="97" t="s">
        <v>3</v>
      </c>
      <c r="F3" s="164" t="s">
        <v>8</v>
      </c>
      <c r="G3" s="97" t="s">
        <v>9</v>
      </c>
      <c r="H3" s="97" t="s">
        <v>8</v>
      </c>
      <c r="I3" s="165" t="s">
        <v>9</v>
      </c>
      <c r="J3" s="97" t="s">
        <v>8</v>
      </c>
      <c r="K3" s="97" t="s">
        <v>9</v>
      </c>
      <c r="L3" s="97" t="s">
        <v>8</v>
      </c>
      <c r="M3" s="165" t="s">
        <v>9</v>
      </c>
      <c r="N3" s="79"/>
      <c r="O3" s="69"/>
      <c r="Q3" s="146" t="str">
        <f>B3</f>
        <v>Patch</v>
      </c>
      <c r="R3" s="69" t="str">
        <f>C3</f>
        <v>Monopole</v>
      </c>
      <c r="S3" s="69" t="str">
        <f>D3</f>
        <v>Patch</v>
      </c>
      <c r="T3" s="147" t="str">
        <f>E3</f>
        <v>Monopole</v>
      </c>
      <c r="U3" s="146" t="str">
        <f>F3</f>
        <v>Hal</v>
      </c>
      <c r="V3" s="69" t="str">
        <f>G3</f>
        <v>P-plads</v>
      </c>
      <c r="W3" s="69" t="str">
        <f>H3</f>
        <v>Hal</v>
      </c>
      <c r="X3" s="147" t="str">
        <f>I3</f>
        <v>P-plads</v>
      </c>
      <c r="Y3" t="str">
        <f>J3</f>
        <v>Hal</v>
      </c>
      <c r="Z3" t="str">
        <f>K3</f>
        <v>P-plads</v>
      </c>
      <c r="AA3" t="str">
        <f>L3</f>
        <v>Hal</v>
      </c>
      <c r="AB3" t="str">
        <f>M3</f>
        <v>P-plads</v>
      </c>
    </row>
    <row r="4" spans="1:28" x14ac:dyDescent="0.3">
      <c r="A4" s="18" t="s">
        <v>19</v>
      </c>
      <c r="B4" s="19">
        <v>0.496</v>
      </c>
      <c r="C4" s="20">
        <v>6.15</v>
      </c>
      <c r="D4" s="20">
        <v>9.7509999999999994</v>
      </c>
      <c r="E4" s="124">
        <v>25.03</v>
      </c>
      <c r="F4" s="148">
        <v>-5.4539999999999997</v>
      </c>
      <c r="G4" s="22">
        <v>-11.108000000000001</v>
      </c>
      <c r="H4" s="19">
        <v>-3.2454000000000001</v>
      </c>
      <c r="I4" s="23">
        <v>-18.5244</v>
      </c>
      <c r="J4" s="136">
        <v>3.8045</v>
      </c>
      <c r="K4" s="22">
        <v>13.0595</v>
      </c>
      <c r="L4" s="19">
        <v>1.5959000000000001</v>
      </c>
      <c r="M4" s="23">
        <v>20.475899999999999</v>
      </c>
      <c r="N4" s="85"/>
      <c r="O4" s="86" t="s">
        <v>19</v>
      </c>
      <c r="P4" t="s">
        <v>20</v>
      </c>
      <c r="Q4" s="146">
        <f>AVERAGE(B4:B9)</f>
        <v>4.431</v>
      </c>
      <c r="R4" s="69">
        <f>AVERAGE(C4:C9)</f>
        <v>7.9656666666666665</v>
      </c>
      <c r="S4" s="69">
        <f>AVERAGE(D4:D9)</f>
        <v>14.312833333333332</v>
      </c>
      <c r="T4" s="147">
        <f>AVERAGE(E4:E9)</f>
        <v>6.4938333333333338</v>
      </c>
      <c r="U4" s="146">
        <f>AVERAGE(F4:F9)</f>
        <v>-1.4934166666666668</v>
      </c>
      <c r="V4" s="69">
        <f>AVERAGE(G4:G9)</f>
        <v>-5.0280833333333339</v>
      </c>
      <c r="W4" s="69">
        <f>AVERAGE(H4:H9)</f>
        <v>-10.850733333333332</v>
      </c>
      <c r="X4" s="147">
        <f>AVERAGE(I4:I9)</f>
        <v>-3.0317333333333338</v>
      </c>
      <c r="Y4">
        <f>AVERAGE(J4:J9)</f>
        <v>3.1496666666666666</v>
      </c>
      <c r="Z4">
        <f>AVERAGE(K4:K9)</f>
        <v>13.031499999999999</v>
      </c>
      <c r="AA4">
        <f>AVERAGE(L4:L9)</f>
        <v>12.507016666666667</v>
      </c>
      <c r="AB4">
        <f>AVERAGE(M4:M9)</f>
        <v>11.035183333333334</v>
      </c>
    </row>
    <row r="5" spans="1:28" x14ac:dyDescent="0.3">
      <c r="A5" s="24"/>
      <c r="B5" s="25">
        <v>3.5630000000000002</v>
      </c>
      <c r="C5" s="25">
        <v>-0.19900000000000001</v>
      </c>
      <c r="D5" s="26">
        <v>10.414</v>
      </c>
      <c r="E5" s="125">
        <v>-3.847</v>
      </c>
      <c r="F5" s="149">
        <v>-5.7964000000000002</v>
      </c>
      <c r="G5" s="25">
        <v>-2.0344000000000002</v>
      </c>
      <c r="H5" s="28">
        <v>-16.016400000000001</v>
      </c>
      <c r="I5" s="38">
        <v>-1.7554000000000001</v>
      </c>
      <c r="J5" s="137">
        <v>3.4215</v>
      </c>
      <c r="K5" s="26">
        <v>10.272500000000001</v>
      </c>
      <c r="L5" s="26">
        <v>13.641500000000001</v>
      </c>
      <c r="M5" s="29">
        <v>9.9934999999999992</v>
      </c>
      <c r="N5" s="80"/>
      <c r="O5" s="86"/>
      <c r="P5" s="2" t="s">
        <v>13</v>
      </c>
      <c r="Q5" s="166">
        <f>1-Q6-Q7-Q8</f>
        <v>0.66666666666666674</v>
      </c>
      <c r="R5" s="43">
        <f t="shared" ref="R5:AB5" si="0">1-R6-R7-R8</f>
        <v>0.16666666666666663</v>
      </c>
      <c r="S5" s="43">
        <f t="shared" si="0"/>
        <v>0</v>
      </c>
      <c r="T5" s="167">
        <f t="shared" si="0"/>
        <v>0.66666666666666674</v>
      </c>
      <c r="U5" s="166">
        <f t="shared" si="0"/>
        <v>0.1666666666666666</v>
      </c>
      <c r="V5" s="43">
        <f t="shared" si="0"/>
        <v>0.5</v>
      </c>
      <c r="W5" s="43">
        <f t="shared" si="0"/>
        <v>0.33333333333333343</v>
      </c>
      <c r="X5" s="167">
        <f t="shared" si="0"/>
        <v>0.66666666666666674</v>
      </c>
      <c r="Y5" s="3">
        <f t="shared" si="0"/>
        <v>0.83333333333333337</v>
      </c>
      <c r="Z5" s="3">
        <f t="shared" si="0"/>
        <v>0</v>
      </c>
      <c r="AA5" s="3">
        <f t="shared" si="0"/>
        <v>0.16666666666666663</v>
      </c>
      <c r="AB5" s="3">
        <f t="shared" si="0"/>
        <v>0.1666666666666666</v>
      </c>
    </row>
    <row r="6" spans="1:28" x14ac:dyDescent="0.3">
      <c r="A6" s="24"/>
      <c r="B6" s="25">
        <v>0.30399999999999999</v>
      </c>
      <c r="C6" s="26">
        <v>-14.394</v>
      </c>
      <c r="D6" s="26">
        <v>14.311</v>
      </c>
      <c r="E6" s="125">
        <v>4.5979999999999999</v>
      </c>
      <c r="F6" s="150">
        <v>-17.020600000000002</v>
      </c>
      <c r="G6" s="25">
        <v>-2.3226</v>
      </c>
      <c r="H6" s="27">
        <v>-9.2064000000000004</v>
      </c>
      <c r="I6" s="38">
        <v>0.50660000000000005</v>
      </c>
      <c r="J6" s="137">
        <v>1.4584999999999999</v>
      </c>
      <c r="K6" s="28">
        <v>15.4655</v>
      </c>
      <c r="L6" s="27">
        <v>-6.3556999999999997</v>
      </c>
      <c r="M6" s="30">
        <v>12.6363</v>
      </c>
      <c r="N6" s="81"/>
      <c r="O6" s="86"/>
      <c r="P6" s="5" t="s">
        <v>14</v>
      </c>
      <c r="Q6" s="168">
        <f>(COUNTIF(B4:B9,"&gt;5")+COUNTIF(B4:B9,"&lt;-5"))/6-Q7-Q8</f>
        <v>0.16666666666666666</v>
      </c>
      <c r="R6" s="72">
        <f>(COUNTIF(C4:C9,"&gt;5")+COUNTIF(C4:C9,"&lt;-5"))/6-R7-R8</f>
        <v>0.16666666666666669</v>
      </c>
      <c r="S6" s="72">
        <f>(COUNTIF(D4:D9,"&gt;5")+COUNTIF(D4:D9,"&lt;-5"))/6-S7-S8</f>
        <v>0.33333333333333343</v>
      </c>
      <c r="T6" s="169">
        <f>(COUNTIF(E4:E9,"&gt;5")+COUNTIF(E4:E9,"&lt;-5"))/6-T7-T8</f>
        <v>0</v>
      </c>
      <c r="U6" s="168">
        <f>(COUNTIF(F4:F9,"&gt;5")+COUNTIF(F4:F9,"&lt;-5"))/6-U7-U8</f>
        <v>0.66666666666666674</v>
      </c>
      <c r="V6" s="72">
        <f>(COUNTIF(G4:G9,"&gt;5")+COUNTIF(G4:G9,"&lt;-5"))/6-V7-V8</f>
        <v>0.33333333333333337</v>
      </c>
      <c r="W6" s="72">
        <f>(COUNTIF(H4:H9,"&gt;5")+COUNTIF(H4:H9,"&lt;-5"))/6-W7-W8</f>
        <v>0.33333333333333331</v>
      </c>
      <c r="X6" s="169">
        <f>(COUNTIF(I4:I9,"&gt;5")+COUNTIF(I4:I9,"&lt;-5"))/6-X7-X8</f>
        <v>0.16666666666666666</v>
      </c>
      <c r="Y6" s="31">
        <f>(COUNTIF(J4:J9,"&gt;5")+COUNTIF(J4:J9,"&lt;-5"))/6-Y7-Y8</f>
        <v>0</v>
      </c>
      <c r="Z6" s="31">
        <f>(COUNTIF(K4:K9,"&gt;5")+COUNTIF(K4:K9,"&lt;-5"))/6-Z7-Z8</f>
        <v>0.16666666666666669</v>
      </c>
      <c r="AA6" s="31">
        <f>(COUNTIF(L4:L9,"&gt;5")+COUNTIF(L4:L9,"&lt;-5"))/6-AA7-AA8</f>
        <v>0.16666666666666669</v>
      </c>
      <c r="AB6" s="31">
        <f>(COUNTIF(M4:M9,"&gt;5")+COUNTIF(M4:M9,"&lt;-5"))/6-AB7-AB8</f>
        <v>0.16666666666666671</v>
      </c>
    </row>
    <row r="7" spans="1:28" x14ac:dyDescent="0.3">
      <c r="A7" s="24"/>
      <c r="B7" s="25">
        <v>-0.20599999999999999</v>
      </c>
      <c r="C7" s="26">
        <v>13.363</v>
      </c>
      <c r="D7" s="28">
        <v>15.891999999999999</v>
      </c>
      <c r="E7" s="126">
        <v>14.099</v>
      </c>
      <c r="F7" s="149">
        <v>6.4485999999999999</v>
      </c>
      <c r="G7" s="27">
        <v>-7.1204000000000001</v>
      </c>
      <c r="H7" s="27">
        <v>-6.9333999999999998</v>
      </c>
      <c r="I7" s="29">
        <v>-5.1403999999999996</v>
      </c>
      <c r="J7" s="137">
        <v>-0.33650000000000002</v>
      </c>
      <c r="K7" s="28">
        <v>15.7615</v>
      </c>
      <c r="L7" s="26">
        <v>13.045500000000001</v>
      </c>
      <c r="M7" s="30">
        <v>13.781499999999999</v>
      </c>
      <c r="N7" s="81"/>
      <c r="O7" s="86"/>
      <c r="P7" s="8" t="s">
        <v>15</v>
      </c>
      <c r="Q7" s="170">
        <f>(COUNTIF(B4:B9,"&gt;10")+COUNTIF(B4:B9,"&lt;-10"))/6-Q8</f>
        <v>0</v>
      </c>
      <c r="R7" s="45">
        <f>(COUNTIF(C4:C9,"&gt;10")+COUNTIF(C4:C9,"&lt;-10"))/6-R8</f>
        <v>0.33333333333333331</v>
      </c>
      <c r="S7" s="45">
        <f>(COUNTIF(D4:D9,"&gt;10")+COUNTIF(D4:D9,"&lt;-10"))/6-S8</f>
        <v>0.33333333333333331</v>
      </c>
      <c r="T7" s="171">
        <f>(COUNTIF(E4:E9,"&gt;10")+COUNTIF(E4:E9,"&lt;-10"))/6-T8</f>
        <v>0.16666666666666666</v>
      </c>
      <c r="U7" s="170">
        <f>(COUNTIF(F4:F9,"&gt;10")+COUNTIF(F4:F9,"&lt;-10"))/6-U8</f>
        <v>0</v>
      </c>
      <c r="V7" s="45">
        <f>(COUNTIF(G4:G9,"&gt;10")+COUNTIF(G4:G9,"&lt;-10"))/6-V8</f>
        <v>0.16666666666666666</v>
      </c>
      <c r="W7" s="45">
        <f>(COUNTIF(H4:H9,"&gt;10")+COUNTIF(H4:H9,"&lt;-10"))/6-W8</f>
        <v>0</v>
      </c>
      <c r="X7" s="171">
        <f>(COUNTIF(I4:I9,"&gt;10")+COUNTIF(I4:I9,"&lt;-10"))/6-X8</f>
        <v>0</v>
      </c>
      <c r="Y7" s="9">
        <f>(COUNTIF(J4:J9,"&gt;10")+COUNTIF(J4:J9,"&lt;-10"))/6-Y8</f>
        <v>0.16666666666666666</v>
      </c>
      <c r="Z7" s="9">
        <f>(COUNTIF(K4:K9,"&gt;10")+COUNTIF(K4:K9,"&lt;-10"))/6-Z8</f>
        <v>0.5</v>
      </c>
      <c r="AA7" s="9">
        <f>(COUNTIF(L4:L9,"&gt;10")+COUNTIF(L4:L9,"&lt;-10"))/6-AA8</f>
        <v>0.33333333333333331</v>
      </c>
      <c r="AB7" s="9">
        <f>(COUNTIF(M4:M9,"&gt;10")+COUNTIF(M4:M9,"&lt;-10"))/6-AB8</f>
        <v>0.5</v>
      </c>
    </row>
    <row r="8" spans="1:28" x14ac:dyDescent="0.3">
      <c r="A8" s="24"/>
      <c r="B8" s="27">
        <v>6.2140000000000004</v>
      </c>
      <c r="C8" s="28">
        <v>15.194000000000001</v>
      </c>
      <c r="D8" s="27">
        <v>7.5460000000000003</v>
      </c>
      <c r="E8" s="125">
        <v>1.7150000000000001</v>
      </c>
      <c r="F8" s="149">
        <v>8.8764000000000003</v>
      </c>
      <c r="G8" s="25">
        <v>-0.1036</v>
      </c>
      <c r="H8" s="25">
        <v>-4.0034000000000001</v>
      </c>
      <c r="I8" s="38">
        <v>1.8275999999999999</v>
      </c>
      <c r="J8" s="138">
        <v>12.9955</v>
      </c>
      <c r="K8" s="26">
        <v>14.327500000000001</v>
      </c>
      <c r="L8" s="28">
        <v>25.875399999999999</v>
      </c>
      <c r="M8" s="30">
        <v>12.3964</v>
      </c>
      <c r="N8" s="81"/>
      <c r="O8" s="86"/>
      <c r="P8" s="11" t="s">
        <v>16</v>
      </c>
      <c r="Q8" s="172">
        <f>(COUNTIF(B4:B9,"&gt;15")+COUNTIF(B4:B9,"&lt;-15"))/6</f>
        <v>0.16666666666666666</v>
      </c>
      <c r="R8" s="46">
        <f>(COUNTIF(C4:C9,"&gt;15")+COUNTIF(C4:C9,"&lt;-15"))/6</f>
        <v>0.33333333333333331</v>
      </c>
      <c r="S8" s="46">
        <f>(COUNTIF(D4:D9,"&gt;15")+COUNTIF(D4:D9,"&lt;-15"))/6</f>
        <v>0.33333333333333331</v>
      </c>
      <c r="T8" s="173">
        <f>(COUNTIF(E4:E9,"&gt;15")+COUNTIF(E4:E9,"&lt;-15"))/6</f>
        <v>0.16666666666666666</v>
      </c>
      <c r="U8" s="172">
        <f>(COUNTIF(F4:F9,"&gt;15")+COUNTIF(F4:F9,"&lt;-15"))/6</f>
        <v>0.16666666666666666</v>
      </c>
      <c r="V8" s="46">
        <f>(COUNTIF(G4:G9,"&gt;15")+COUNTIF(G4:G9,"&lt;-15"))/6</f>
        <v>0</v>
      </c>
      <c r="W8" s="46">
        <f>(COUNTIF(H4:H9,"&gt;15")+COUNTIF(H4:H9,"&lt;-15"))/6</f>
        <v>0.33333333333333331</v>
      </c>
      <c r="X8" s="173">
        <f>(COUNTIF(I4:I9,"&gt;15")+COUNTIF(I4:I9,"&lt;-15"))/6</f>
        <v>0.16666666666666666</v>
      </c>
      <c r="Y8" s="12">
        <f>(COUNTIF(J4:J9,"&gt;15")+COUNTIF(J4:J9,"&lt;-15"))/6</f>
        <v>0</v>
      </c>
      <c r="Z8" s="12">
        <f>(COUNTIF(K4:K9,"&gt;15")+COUNTIF(K4:K9,"&lt;-15"))/6</f>
        <v>0.33333333333333331</v>
      </c>
      <c r="AA8" s="12">
        <f>(COUNTIF(L4:L9,"&gt;15")+COUNTIF(L4:L9,"&lt;-15"))/6</f>
        <v>0.33333333333333331</v>
      </c>
      <c r="AB8" s="12">
        <f>(COUNTIF(M4:M9,"&gt;15")+COUNTIF(M4:M9,"&lt;-15"))/6</f>
        <v>0.16666666666666666</v>
      </c>
    </row>
    <row r="9" spans="1:28" ht="15" thickBot="1" x14ac:dyDescent="0.35">
      <c r="A9" s="32"/>
      <c r="B9" s="33">
        <v>16.215</v>
      </c>
      <c r="C9" s="33">
        <v>27.68</v>
      </c>
      <c r="D9" s="33">
        <v>27.963000000000001</v>
      </c>
      <c r="E9" s="127">
        <v>-2.6320000000000001</v>
      </c>
      <c r="F9" s="151">
        <v>3.9855</v>
      </c>
      <c r="G9" s="35">
        <v>-7.4794999999999998</v>
      </c>
      <c r="H9" s="33">
        <v>-25.699400000000001</v>
      </c>
      <c r="I9" s="36">
        <v>4.8956</v>
      </c>
      <c r="J9" s="139">
        <v>-2.4455</v>
      </c>
      <c r="K9" s="35">
        <v>9.3025000000000002</v>
      </c>
      <c r="L9" s="33">
        <v>27.2395</v>
      </c>
      <c r="M9" s="36">
        <v>-3.0724999999999998</v>
      </c>
      <c r="N9" s="82"/>
      <c r="O9" s="86"/>
      <c r="Q9" s="146"/>
      <c r="R9" s="69"/>
      <c r="S9" s="69"/>
      <c r="T9" s="147"/>
      <c r="U9" s="146"/>
      <c r="V9" s="69"/>
      <c r="W9" s="69"/>
      <c r="X9" s="147"/>
    </row>
    <row r="10" spans="1:28" x14ac:dyDescent="0.3">
      <c r="A10" s="18" t="s">
        <v>21</v>
      </c>
      <c r="B10" s="19">
        <v>2.3879999999999999</v>
      </c>
      <c r="C10" s="19">
        <v>-1.7430000000000001</v>
      </c>
      <c r="D10" s="20">
        <v>5.7359999999999998</v>
      </c>
      <c r="E10" s="128">
        <v>7.1390000000000002</v>
      </c>
      <c r="F10" s="148">
        <v>-7.7956000000000003</v>
      </c>
      <c r="G10" s="19">
        <v>-3.6646000000000001</v>
      </c>
      <c r="H10" s="20">
        <v>-5.1807999999999996</v>
      </c>
      <c r="I10" s="37">
        <v>-6.5838000000000001</v>
      </c>
      <c r="J10" s="136">
        <v>0.877</v>
      </c>
      <c r="K10" s="19">
        <v>4.2249999999999996</v>
      </c>
      <c r="L10" s="19">
        <v>-1.7378</v>
      </c>
      <c r="M10" s="37">
        <v>7.1441999999999997</v>
      </c>
      <c r="N10" s="80"/>
      <c r="O10" s="86" t="s">
        <v>21</v>
      </c>
      <c r="P10" t="s">
        <v>20</v>
      </c>
      <c r="Q10" s="146">
        <f>AVERAGE(B10:B15)</f>
        <v>5.6253333333333329</v>
      </c>
      <c r="R10" s="69">
        <f>AVERAGE(C10:C15)</f>
        <v>5.7521333333333331</v>
      </c>
      <c r="S10" s="69">
        <f>AVERAGE(D10:D15)</f>
        <v>12.042333333333334</v>
      </c>
      <c r="T10" s="147">
        <f>AVERAGE(E10:E15)</f>
        <v>3.656333333333333</v>
      </c>
      <c r="U10" s="146">
        <f>AVERAGE(F10:F15)</f>
        <v>-1.2801333333333331</v>
      </c>
      <c r="V10" s="69">
        <f>AVERAGE(G10:G15)</f>
        <v>-1.4069333333333331</v>
      </c>
      <c r="W10" s="69">
        <f>AVERAGE(H10:H15)</f>
        <v>-9.999550000000001</v>
      </c>
      <c r="X10" s="147">
        <f>AVERAGE(I10:I15)</f>
        <v>-1.61355</v>
      </c>
      <c r="Y10">
        <f>AVERAGE(J10:J15)</f>
        <v>0.49616666666666659</v>
      </c>
      <c r="Z10">
        <f>AVERAGE(K10:K15)</f>
        <v>6.9131666666666662</v>
      </c>
      <c r="AA10">
        <f>AVERAGE(L10:L15)</f>
        <v>9.2156166666666675</v>
      </c>
      <c r="AB10">
        <f>AVERAGE(M10:M15)</f>
        <v>7.1198166666666678</v>
      </c>
    </row>
    <row r="11" spans="1:28" x14ac:dyDescent="0.3">
      <c r="A11" s="24"/>
      <c r="B11" s="25">
        <v>0.755</v>
      </c>
      <c r="C11" s="25">
        <v>-1.8460000000000001</v>
      </c>
      <c r="D11" s="27">
        <v>6.8230000000000004</v>
      </c>
      <c r="E11" s="125">
        <v>2.0350000000000001</v>
      </c>
      <c r="F11" s="152">
        <v>-4.9473000000000003</v>
      </c>
      <c r="G11" s="25">
        <v>-2.3462999999999998</v>
      </c>
      <c r="H11" s="27">
        <v>-7.6212999999999997</v>
      </c>
      <c r="I11" s="38">
        <v>-2.8332999999999999</v>
      </c>
      <c r="J11" s="137">
        <v>-0.25719999999999998</v>
      </c>
      <c r="K11" s="27">
        <v>5.8108000000000004</v>
      </c>
      <c r="L11" s="25">
        <v>2.4167999999999998</v>
      </c>
      <c r="M11" s="29">
        <v>6.2977999999999996</v>
      </c>
      <c r="N11" s="80"/>
      <c r="O11" s="86"/>
      <c r="P11" s="2" t="s">
        <v>13</v>
      </c>
      <c r="Q11" s="166">
        <f>1-Q12-Q13-Q14</f>
        <v>0.66666666666666674</v>
      </c>
      <c r="R11" s="43">
        <f t="shared" ref="R11:AB11" si="1">1-R12-R13-R14</f>
        <v>0.5</v>
      </c>
      <c r="S11" s="43">
        <f t="shared" si="1"/>
        <v>0</v>
      </c>
      <c r="T11" s="167">
        <f t="shared" si="1"/>
        <v>0.5</v>
      </c>
      <c r="U11" s="166">
        <f t="shared" si="1"/>
        <v>0.66666666666666674</v>
      </c>
      <c r="V11" s="43">
        <f t="shared" si="1"/>
        <v>1</v>
      </c>
      <c r="W11" s="43">
        <f t="shared" si="1"/>
        <v>0</v>
      </c>
      <c r="X11" s="167">
        <f t="shared" si="1"/>
        <v>0.5</v>
      </c>
      <c r="Y11" s="3">
        <f t="shared" si="1"/>
        <v>0.66666666666666674</v>
      </c>
      <c r="Z11" s="3">
        <f t="shared" si="1"/>
        <v>0.33333333333333337</v>
      </c>
      <c r="AA11" s="3">
        <f t="shared" si="1"/>
        <v>0.49999999999999994</v>
      </c>
      <c r="AB11" s="3">
        <f t="shared" si="1"/>
        <v>0.1666666666666666</v>
      </c>
    </row>
    <row r="12" spans="1:28" x14ac:dyDescent="0.3">
      <c r="A12" s="24"/>
      <c r="B12" s="25">
        <v>0.74399999999999999</v>
      </c>
      <c r="C12" s="25">
        <v>-4.173</v>
      </c>
      <c r="D12" s="26">
        <v>11.769</v>
      </c>
      <c r="E12" s="125">
        <v>4.3159999999999998</v>
      </c>
      <c r="F12" s="152">
        <v>-4.6108000000000002</v>
      </c>
      <c r="G12" s="25">
        <v>0.30620000000000003</v>
      </c>
      <c r="H12" s="27">
        <v>-6.7613000000000003</v>
      </c>
      <c r="I12" s="38">
        <v>0.69169999999999998</v>
      </c>
      <c r="J12" s="137">
        <v>0.95379999999999998</v>
      </c>
      <c r="K12" s="26">
        <v>11.9788</v>
      </c>
      <c r="L12" s="25">
        <v>3.1042999999999998</v>
      </c>
      <c r="M12" s="30">
        <v>11.593299999999999</v>
      </c>
      <c r="N12" s="81"/>
      <c r="O12" s="86"/>
      <c r="P12" s="5" t="s">
        <v>14</v>
      </c>
      <c r="Q12" s="168">
        <f>(COUNTIF(B10:B15,"&gt;5")+COUNTIF(B10:B15,"&lt;-5"))/6-Q13-Q14</f>
        <v>0.16666666666666666</v>
      </c>
      <c r="R12" s="72">
        <f>(COUNTIF(C10:C15,"&gt;5")+COUNTIF(C10:C15,"&lt;-5"))/6-R13-R14</f>
        <v>0.16666666666666671</v>
      </c>
      <c r="S12" s="72">
        <f>(COUNTIF(D10:D15,"&gt;5")+COUNTIF(D10:D15,"&lt;-5"))/6-S13-S14</f>
        <v>0.33333333333333337</v>
      </c>
      <c r="T12" s="169">
        <f>(COUNTIF(E10:E15,"&gt;5")+COUNTIF(E10:E15,"&lt;-5"))/6-T13-T14</f>
        <v>0.33333333333333337</v>
      </c>
      <c r="U12" s="168">
        <f>(COUNTIF(F10:F15,"&gt;5")+COUNTIF(F10:F15,"&lt;-5"))/6-U13-U14</f>
        <v>0.33333333333333331</v>
      </c>
      <c r="V12" s="72">
        <f>(COUNTIF(G10:G15,"&gt;5")+COUNTIF(G10:G15,"&lt;-5"))/6-V13-V14</f>
        <v>0</v>
      </c>
      <c r="W12" s="72">
        <f>(COUNTIF(H10:H15,"&gt;5")+COUNTIF(H10:H15,"&lt;-5"))/6-W13-W14</f>
        <v>0.66666666666666674</v>
      </c>
      <c r="X12" s="169">
        <f>(COUNTIF(I10:I15,"&gt;5")+COUNTIF(I10:I15,"&lt;-5"))/6-X13-X14</f>
        <v>0.5</v>
      </c>
      <c r="Y12" s="31">
        <f>(COUNTIF(J10:J15,"&gt;5")+COUNTIF(J10:J15,"&lt;-5"))/6-Y13-Y14</f>
        <v>0.33333333333333331</v>
      </c>
      <c r="Z12" s="31">
        <f>(COUNTIF(K10:K15,"&gt;5")+COUNTIF(K10:K15,"&lt;-5"))/6-Z13-Z14</f>
        <v>0.16666666666666663</v>
      </c>
      <c r="AA12" s="31">
        <f>(COUNTIF(L10:L15,"&gt;5")+COUNTIF(L10:L15,"&lt;-5"))/6-AA13-AA14</f>
        <v>0</v>
      </c>
      <c r="AB12" s="31">
        <f>(COUNTIF(M10:M15,"&gt;5")+COUNTIF(M10:M15,"&lt;-5"))/6-AB13-AB14</f>
        <v>0.66666666666666674</v>
      </c>
    </row>
    <row r="13" spans="1:28" x14ac:dyDescent="0.3">
      <c r="A13" s="24"/>
      <c r="B13" s="25">
        <v>0.441</v>
      </c>
      <c r="C13" s="27">
        <v>9.2997999999999994</v>
      </c>
      <c r="D13" s="26">
        <v>11.757</v>
      </c>
      <c r="E13" s="125">
        <v>3.9129999999999998</v>
      </c>
      <c r="F13" s="149">
        <v>6.3414000000000001</v>
      </c>
      <c r="G13" s="25">
        <v>-2.5173999999999999</v>
      </c>
      <c r="H13" s="27">
        <v>-8.2443000000000008</v>
      </c>
      <c r="I13" s="38">
        <v>-0.40029999999999999</v>
      </c>
      <c r="J13" s="137">
        <v>-0.17019999999999999</v>
      </c>
      <c r="K13" s="26">
        <v>11.145799999999999</v>
      </c>
      <c r="L13" s="26">
        <v>14.4155</v>
      </c>
      <c r="M13" s="29">
        <v>9.0287000000000006</v>
      </c>
      <c r="N13" s="80"/>
      <c r="O13" s="86"/>
      <c r="P13" s="8" t="s">
        <v>15</v>
      </c>
      <c r="Q13" s="170">
        <f>(COUNTIF(B10:B15,"&gt;10")+COUNTIF(B10:B15,"&lt;-10"))/6-Q14</f>
        <v>0</v>
      </c>
      <c r="R13" s="45">
        <f>(COUNTIF(C10:C15,"&gt;10")+COUNTIF(C10:C15,"&lt;-10"))/6-R14</f>
        <v>0.16666666666666666</v>
      </c>
      <c r="S13" s="45">
        <f>(COUNTIF(D10:D15,"&gt;10")+COUNTIF(D10:D15,"&lt;-10"))/6-S14</f>
        <v>0.5</v>
      </c>
      <c r="T13" s="171">
        <f>(COUNTIF(E10:E15,"&gt;10")+COUNTIF(E10:E15,"&lt;-10"))/6-T14</f>
        <v>0.16666666666666666</v>
      </c>
      <c r="U13" s="170">
        <f>(COUNTIF(F10:F15,"&gt;10")+COUNTIF(F10:F15,"&lt;-10"))/6-U14</f>
        <v>0</v>
      </c>
      <c r="V13" s="45">
        <f>(COUNTIF(G10:G15,"&gt;10")+COUNTIF(G10:G15,"&lt;-10"))/6-V14</f>
        <v>0</v>
      </c>
      <c r="W13" s="45">
        <f>(COUNTIF(H10:H15,"&gt;10")+COUNTIF(H10:H15,"&lt;-10"))/6-W14</f>
        <v>0.16666666666666666</v>
      </c>
      <c r="X13" s="171">
        <f>(COUNTIF(I10:I15,"&gt;10")+COUNTIF(I10:I15,"&lt;-10"))/6-X14</f>
        <v>0</v>
      </c>
      <c r="Y13" s="9">
        <f>(COUNTIF(J10:J15,"&gt;10")+COUNTIF(J10:J15,"&lt;-10"))/6-Y14</f>
        <v>0</v>
      </c>
      <c r="Z13" s="9">
        <f>(COUNTIF(K10:K15,"&gt;10")+COUNTIF(K10:K15,"&lt;-10"))/6-Z14</f>
        <v>0.5</v>
      </c>
      <c r="AA13" s="9">
        <f>(COUNTIF(L10:L15,"&gt;10")+COUNTIF(L10:L15,"&lt;-10"))/6-AA14</f>
        <v>0.16666666666666669</v>
      </c>
      <c r="AB13" s="9">
        <f>(COUNTIF(M10:M15,"&gt;10")+COUNTIF(M10:M15,"&lt;-10"))/6-AB14</f>
        <v>0.16666666666666666</v>
      </c>
    </row>
    <row r="14" spans="1:28" x14ac:dyDescent="0.3">
      <c r="A14" s="24"/>
      <c r="B14" s="25">
        <v>8.6509999999999998</v>
      </c>
      <c r="C14" s="26">
        <v>10.898999999999999</v>
      </c>
      <c r="D14" s="26">
        <v>10.319000000000001</v>
      </c>
      <c r="E14" s="129">
        <v>-5.6509999999999998</v>
      </c>
      <c r="F14" s="152">
        <v>-1.2168000000000001</v>
      </c>
      <c r="G14" s="25">
        <v>-3.4647999999999999</v>
      </c>
      <c r="H14" s="26">
        <v>-10.9213</v>
      </c>
      <c r="I14" s="29">
        <v>5.0487000000000002</v>
      </c>
      <c r="J14" s="140">
        <v>8.6188000000000002</v>
      </c>
      <c r="K14" s="26">
        <v>10.286799999999999</v>
      </c>
      <c r="L14" s="28">
        <v>18.323399999999999</v>
      </c>
      <c r="M14" s="38">
        <v>1.7734000000000001</v>
      </c>
      <c r="N14" s="82"/>
      <c r="O14" s="86"/>
      <c r="P14" s="11" t="s">
        <v>16</v>
      </c>
      <c r="Q14" s="172">
        <f>(COUNTIF(B10:B15,"&gt;15")+COUNTIF(B10:B15,"&lt;-15"))/6</f>
        <v>0.16666666666666666</v>
      </c>
      <c r="R14" s="46">
        <f>(COUNTIF(C10:C15,"&gt;15")+COUNTIF(C10:C15,"&lt;-15"))/6</f>
        <v>0.16666666666666666</v>
      </c>
      <c r="S14" s="46">
        <f>(COUNTIF(D10:D15,"&gt;15")+COUNTIF(D10:D15,"&lt;-15"))/6</f>
        <v>0.16666666666666666</v>
      </c>
      <c r="T14" s="173">
        <f>(COUNTIF(E10:E15,"&gt;15")+COUNTIF(E10:E15,"&lt;-15"))/6</f>
        <v>0</v>
      </c>
      <c r="U14" s="172">
        <f>(COUNTIF(F10:F15,"&gt;15")+COUNTIF(F10:F15,"&lt;-15"))/6</f>
        <v>0</v>
      </c>
      <c r="V14" s="46">
        <f>(COUNTIF(G10:G15,"&gt;15")+COUNTIF(G10:G15,"&lt;-15"))/6</f>
        <v>0</v>
      </c>
      <c r="W14" s="46">
        <f>(COUNTIF(H10:H15,"&gt;15")+COUNTIF(H10:H15,"&lt;-15"))/6</f>
        <v>0.16666666666666666</v>
      </c>
      <c r="X14" s="173">
        <f>(COUNTIF(I10:I15,"&gt;15")+COUNTIF(I10:I15,"&lt;-15"))/6</f>
        <v>0</v>
      </c>
      <c r="Y14" s="12">
        <f>(COUNTIF(J10:J15,"&gt;15")+COUNTIF(J10:J15,"&lt;-15"))/6</f>
        <v>0</v>
      </c>
      <c r="Z14" s="12">
        <f>(COUNTIF(K10:K15,"&gt;15")+COUNTIF(K10:K15,"&lt;-15"))/6</f>
        <v>0</v>
      </c>
      <c r="AA14" s="12">
        <f>(COUNTIF(L10:L15,"&gt;15")+COUNTIF(L10:L15,"&lt;-15"))/6</f>
        <v>0.33333333333333331</v>
      </c>
      <c r="AB14" s="12">
        <f>(COUNTIF(M10:M15,"&gt;15")+COUNTIF(M10:M15,"&lt;-15"))/6</f>
        <v>0</v>
      </c>
    </row>
    <row r="15" spans="1:28" ht="15" thickBot="1" x14ac:dyDescent="0.35">
      <c r="A15" s="32"/>
      <c r="B15" s="33">
        <v>20.773</v>
      </c>
      <c r="C15" s="33">
        <v>22.076000000000001</v>
      </c>
      <c r="D15" s="33">
        <v>25.85</v>
      </c>
      <c r="E15" s="130">
        <v>10.186</v>
      </c>
      <c r="F15" s="151">
        <v>4.5483000000000002</v>
      </c>
      <c r="G15" s="34">
        <v>3.2452999999999999</v>
      </c>
      <c r="H15" s="33">
        <v>-21.2683</v>
      </c>
      <c r="I15" s="40">
        <v>-5.6043000000000003</v>
      </c>
      <c r="J15" s="141">
        <v>-7.0452000000000004</v>
      </c>
      <c r="K15" s="34">
        <v>-1.9681999999999999</v>
      </c>
      <c r="L15" s="33">
        <v>18.7715</v>
      </c>
      <c r="M15" s="40">
        <v>6.8815</v>
      </c>
      <c r="N15" s="80"/>
      <c r="O15" s="86"/>
      <c r="Q15" s="146"/>
      <c r="R15" s="69"/>
      <c r="S15" s="69"/>
      <c r="T15" s="147"/>
      <c r="U15" s="146"/>
      <c r="V15" s="69"/>
      <c r="W15" s="69"/>
      <c r="X15" s="147"/>
    </row>
    <row r="16" spans="1:28" x14ac:dyDescent="0.3">
      <c r="A16" s="18" t="s">
        <v>22</v>
      </c>
      <c r="B16" s="19">
        <v>-2.4849999999999999</v>
      </c>
      <c r="C16" s="19">
        <v>-1.27</v>
      </c>
      <c r="D16" s="19">
        <v>1.78</v>
      </c>
      <c r="E16" s="131">
        <v>2.5840000000000001</v>
      </c>
      <c r="F16" s="148">
        <v>-6.5065999999999997</v>
      </c>
      <c r="G16" s="20">
        <v>-7.7215999999999996</v>
      </c>
      <c r="H16" s="20">
        <v>-7.2408000000000001</v>
      </c>
      <c r="I16" s="37">
        <v>-8.0448000000000004</v>
      </c>
      <c r="J16" s="136">
        <v>-1.9504999999999999</v>
      </c>
      <c r="K16" s="19">
        <v>2.3144999999999998</v>
      </c>
      <c r="L16" s="19">
        <v>-1.2162999999999999</v>
      </c>
      <c r="M16" s="41">
        <v>2.6377000000000002</v>
      </c>
      <c r="N16" s="82"/>
      <c r="O16" s="86" t="s">
        <v>22</v>
      </c>
      <c r="P16" t="s">
        <v>20</v>
      </c>
      <c r="Q16" s="146">
        <f>AVERAGE(B16:B21)</f>
        <v>-0.18033333333333315</v>
      </c>
      <c r="R16" s="69">
        <f>AVERAGE(C16:C21)</f>
        <v>1.290166666666666</v>
      </c>
      <c r="S16" s="69">
        <f>AVERAGE(D16:D21)</f>
        <v>8.0335000000000001</v>
      </c>
      <c r="T16" s="147">
        <f>AVERAGE(E16:E21)</f>
        <v>7.5768333333333331</v>
      </c>
      <c r="U16" s="146">
        <f>AVERAGE(F16:F21)</f>
        <v>-2.9648000000000003</v>
      </c>
      <c r="V16" s="69">
        <f>AVERAGE(G16:G21)</f>
        <v>-4.4352999999999998</v>
      </c>
      <c r="W16" s="69">
        <f>AVERAGE(H16:H21)</f>
        <v>-6.5844999999999994</v>
      </c>
      <c r="X16" s="147">
        <f>AVERAGE(I16:I21)</f>
        <v>-6.1278333333333324</v>
      </c>
      <c r="Y16">
        <f>AVERAGE(J16:J21)</f>
        <v>-1.8549833333333332</v>
      </c>
      <c r="Z16">
        <f>AVERAGE(K16:K21)</f>
        <v>6.3588500000000003</v>
      </c>
      <c r="AA16">
        <f>AVERAGE(L16:L21)</f>
        <v>1.7647500000000003</v>
      </c>
      <c r="AB16">
        <f>AVERAGE(M16:M21)</f>
        <v>8.0514166666666664</v>
      </c>
    </row>
    <row r="17" spans="1:28" x14ac:dyDescent="0.3">
      <c r="A17" s="24"/>
      <c r="B17" s="25">
        <v>-1.137</v>
      </c>
      <c r="C17" s="27">
        <v>-5.0910000000000002</v>
      </c>
      <c r="D17" s="27">
        <v>5.5739999999999998</v>
      </c>
      <c r="E17" s="129">
        <v>7.625</v>
      </c>
      <c r="F17" s="149">
        <v>-8.1463000000000001</v>
      </c>
      <c r="G17" s="25">
        <v>-4.1923000000000004</v>
      </c>
      <c r="H17" s="27">
        <v>-6.4744999999999999</v>
      </c>
      <c r="I17" s="29">
        <v>-8.5254999999999992</v>
      </c>
      <c r="J17" s="137">
        <v>-1.0158</v>
      </c>
      <c r="K17" s="27">
        <v>5.6951999999999998</v>
      </c>
      <c r="L17" s="25">
        <v>-2.6876000000000002</v>
      </c>
      <c r="M17" s="30">
        <v>10.0284</v>
      </c>
      <c r="N17" s="81"/>
      <c r="O17" s="86"/>
      <c r="P17" s="2" t="s">
        <v>13</v>
      </c>
      <c r="Q17" s="166">
        <f t="shared" ref="Q17:AB17" si="2">1-Q18-Q19-Q20</f>
        <v>0.83333333333333337</v>
      </c>
      <c r="R17" s="43">
        <f t="shared" si="2"/>
        <v>0.33333333333333337</v>
      </c>
      <c r="S17" s="43">
        <f t="shared" si="2"/>
        <v>0.33333333333333337</v>
      </c>
      <c r="T17" s="167">
        <f t="shared" si="2"/>
        <v>0.33333333333333343</v>
      </c>
      <c r="U17" s="166">
        <f t="shared" si="2"/>
        <v>0.5</v>
      </c>
      <c r="V17" s="43">
        <f t="shared" si="2"/>
        <v>0.66666666666666674</v>
      </c>
      <c r="W17" s="43">
        <f t="shared" si="2"/>
        <v>0.33333333333333337</v>
      </c>
      <c r="X17" s="167">
        <f t="shared" si="2"/>
        <v>0.33333333333333337</v>
      </c>
      <c r="Y17" s="3">
        <f t="shared" si="2"/>
        <v>0.83333333333333337</v>
      </c>
      <c r="Z17" s="3">
        <f t="shared" si="2"/>
        <v>0.33333333333333337</v>
      </c>
      <c r="AA17" s="3">
        <f t="shared" si="2"/>
        <v>0.66666666666666674</v>
      </c>
      <c r="AB17" s="3">
        <f t="shared" si="2"/>
        <v>0.33333333333333337</v>
      </c>
    </row>
    <row r="18" spans="1:28" x14ac:dyDescent="0.3">
      <c r="A18" s="24"/>
      <c r="B18" s="25">
        <v>-3.5459999999999998</v>
      </c>
      <c r="C18" s="27">
        <v>-8.0660000000000007</v>
      </c>
      <c r="D18" s="25">
        <v>4.0789999999999997</v>
      </c>
      <c r="E18" s="129">
        <v>7.15</v>
      </c>
      <c r="F18" s="149">
        <v>-7.5545999999999998</v>
      </c>
      <c r="G18" s="25">
        <v>-3.0346000000000002</v>
      </c>
      <c r="H18" s="25">
        <v>-3.8927999999999998</v>
      </c>
      <c r="I18" s="29">
        <v>-6.9638</v>
      </c>
      <c r="J18" s="137">
        <v>-0.193</v>
      </c>
      <c r="K18" s="27">
        <v>7.4320000000000004</v>
      </c>
      <c r="L18" s="25">
        <v>-3.8548</v>
      </c>
      <c r="M18" s="30">
        <v>11.3612</v>
      </c>
      <c r="N18" s="81"/>
      <c r="O18" s="86"/>
      <c r="P18" s="5" t="s">
        <v>14</v>
      </c>
      <c r="Q18" s="168">
        <f>(COUNTIF(B16:B21,"&gt;5")+COUNTIF(B16:B21,"&lt;-5"))/6-Q19-Q20</f>
        <v>0</v>
      </c>
      <c r="R18" s="72">
        <f>(COUNTIF(C16:C21,"&gt;5")+COUNTIF(C16:C21,"&lt;-5"))/6-R19-R20</f>
        <v>0.5</v>
      </c>
      <c r="S18" s="72">
        <f>(COUNTIF(D16:D21,"&gt;5")+COUNTIF(D16:D21,"&lt;-5"))/6-S19-S20</f>
        <v>0.5</v>
      </c>
      <c r="T18" s="169">
        <f>(COUNTIF(E16:E21,"&gt;5")+COUNTIF(E16:E21,"&lt;-5"))/6-T19-T20</f>
        <v>0.33333333333333331</v>
      </c>
      <c r="U18" s="168">
        <f>(COUNTIF(F16:F21,"&gt;5")+COUNTIF(F16:F21,"&lt;-5"))/6-U19-U20</f>
        <v>0.5</v>
      </c>
      <c r="V18" s="72">
        <f>(COUNTIF(G16:G21,"&gt;5")+COUNTIF(G16:G21,"&lt;-5"))/6-V19-V20</f>
        <v>0.33333333333333331</v>
      </c>
      <c r="W18" s="72">
        <f>(COUNTIF(H16:H21,"&gt;5")+COUNTIF(H16:H21,"&lt;-5"))/6-W19-W20</f>
        <v>0.5</v>
      </c>
      <c r="X18" s="169">
        <f>(COUNTIF(I16:I21,"&gt;5")+COUNTIF(I16:I21,"&lt;-5"))/6-X19-X20</f>
        <v>0.5</v>
      </c>
      <c r="Y18" s="31">
        <f>(COUNTIF(J16:J21,"&gt;5")+COUNTIF(J16:J21,"&lt;-5"))/6-Y19-Y20</f>
        <v>0.16666666666666666</v>
      </c>
      <c r="Z18" s="31">
        <f>(COUNTIF(K16:K21,"&gt;5")+COUNTIF(K16:K21,"&lt;-5"))/6-Z19-Z20</f>
        <v>0.5</v>
      </c>
      <c r="AA18" s="31">
        <f>(COUNTIF(L16:L21,"&gt;5")+COUNTIF(L16:L21,"&lt;-5"))/6-AA19-AA20</f>
        <v>0.33333333333333331</v>
      </c>
      <c r="AB18" s="31">
        <f>(COUNTIF(M16:M21,"&gt;5")+COUNTIF(M16:M21,"&lt;-5"))/6-AB19-AB20</f>
        <v>0.16666666666666663</v>
      </c>
    </row>
    <row r="19" spans="1:28" x14ac:dyDescent="0.3">
      <c r="A19" s="24"/>
      <c r="B19" s="25">
        <v>-4.6779999999999999</v>
      </c>
      <c r="C19" s="25">
        <v>-4.6050000000000004</v>
      </c>
      <c r="D19" s="27">
        <v>9.2089999999999996</v>
      </c>
      <c r="E19" s="125">
        <v>4.5170000000000003</v>
      </c>
      <c r="F19" s="152">
        <v>-2.0137999999999998</v>
      </c>
      <c r="G19" s="25">
        <v>-2.0868000000000002</v>
      </c>
      <c r="H19" s="27">
        <v>-5.5252999999999997</v>
      </c>
      <c r="I19" s="38">
        <v>-0.83330000000000004</v>
      </c>
      <c r="J19" s="137">
        <v>-3.0402</v>
      </c>
      <c r="K19" s="26">
        <v>10.8468</v>
      </c>
      <c r="L19" s="25">
        <v>0.4713</v>
      </c>
      <c r="M19" s="29">
        <v>9.5932999999999993</v>
      </c>
      <c r="N19" s="80"/>
      <c r="O19" s="86"/>
      <c r="P19" s="8" t="s">
        <v>15</v>
      </c>
      <c r="Q19" s="170">
        <f>(COUNTIF(B16:B21,"&gt;10")+COUNTIF(B16:B21,"&lt;-10"))/6-Q20</f>
        <v>0.16666666666666666</v>
      </c>
      <c r="R19" s="45">
        <f>(COUNTIF(C16:C21,"&gt;10")+COUNTIF(C16:C21,"&lt;-10"))/6-R20</f>
        <v>0</v>
      </c>
      <c r="S19" s="45">
        <f>(COUNTIF(D16:D21,"&gt;10")+COUNTIF(D16:D21,"&lt;-10"))/6-S20</f>
        <v>0</v>
      </c>
      <c r="T19" s="171">
        <f>(COUNTIF(E16:E21,"&gt;10")+COUNTIF(E16:E21,"&lt;-10"))/6-T20</f>
        <v>0.33333333333333331</v>
      </c>
      <c r="U19" s="170">
        <f>(COUNTIF(F16:F21,"&gt;10")+COUNTIF(F16:F21,"&lt;-10"))/6-U20</f>
        <v>0</v>
      </c>
      <c r="V19" s="45">
        <f>(COUNTIF(G16:G21,"&gt;10")+COUNTIF(G16:G21,"&lt;-10"))/6-V20</f>
        <v>0</v>
      </c>
      <c r="W19" s="45">
        <f>(COUNTIF(H16:H21,"&gt;10")+COUNTIF(H16:H21,"&lt;-10"))/6-W20</f>
        <v>0.16666666666666666</v>
      </c>
      <c r="X19" s="171">
        <f>(COUNTIF(I16:I21,"&gt;10")+COUNTIF(I16:I21,"&lt;-10"))/6-X20</f>
        <v>0.16666666666666666</v>
      </c>
      <c r="Y19" s="9">
        <f>(COUNTIF(J16:J21,"&gt;10")+COUNTIF(J16:J21,"&lt;-10"))/6-Y20</f>
        <v>0</v>
      </c>
      <c r="Z19" s="9">
        <f>(COUNTIF(K16:K21,"&gt;10")+COUNTIF(K16:K21,"&lt;-10"))/6-Z20</f>
        <v>0.16666666666666666</v>
      </c>
      <c r="AA19" s="9">
        <f>(COUNTIF(L16:L21,"&gt;10")+COUNTIF(L16:L21,"&lt;-10"))/6-AA20</f>
        <v>0</v>
      </c>
      <c r="AB19" s="9">
        <f>(COUNTIF(M16:M21,"&gt;10")+COUNTIF(M16:M21,"&lt;-10"))/6-AB20</f>
        <v>0.5</v>
      </c>
    </row>
    <row r="20" spans="1:28" x14ac:dyDescent="0.3">
      <c r="A20" s="24"/>
      <c r="B20" s="25">
        <v>-0.63200000000000001</v>
      </c>
      <c r="C20" s="27">
        <v>9.7579999999999991</v>
      </c>
      <c r="D20" s="27">
        <v>7.0940000000000003</v>
      </c>
      <c r="E20" s="126">
        <v>12.882</v>
      </c>
      <c r="F20" s="152">
        <v>3.6562000000000001</v>
      </c>
      <c r="G20" s="27">
        <v>-6.7337999999999996</v>
      </c>
      <c r="H20" s="25">
        <v>-4.3223000000000003</v>
      </c>
      <c r="I20" s="30">
        <v>-10.110300000000001</v>
      </c>
      <c r="J20" s="137">
        <v>1.3588</v>
      </c>
      <c r="K20" s="27">
        <v>9.0847999999999995</v>
      </c>
      <c r="L20" s="27">
        <v>9.3374000000000006</v>
      </c>
      <c r="M20" s="30">
        <v>12.461399999999999</v>
      </c>
      <c r="N20" s="81"/>
      <c r="O20" s="86"/>
      <c r="P20" s="11" t="s">
        <v>16</v>
      </c>
      <c r="Q20" s="172">
        <f>(COUNTIF(B16:B21,"&gt;15")+COUNTIF(B16:B21,"&lt;-15"))/6</f>
        <v>0</v>
      </c>
      <c r="R20" s="46">
        <f>(COUNTIF(C16:C21,"&gt;15")+COUNTIF(C16:C21,"&lt;-15"))/6</f>
        <v>0.16666666666666666</v>
      </c>
      <c r="S20" s="46">
        <f>(COUNTIF(D16:D21,"&gt;15")+COUNTIF(D16:D21,"&lt;-15"))/6</f>
        <v>0.16666666666666666</v>
      </c>
      <c r="T20" s="173">
        <f>(COUNTIF(E16:E21,"&gt;15")+COUNTIF(E16:E21,"&lt;-15"))/6</f>
        <v>0</v>
      </c>
      <c r="U20" s="172">
        <f>(COUNTIF(F16:F21,"&gt;15")+COUNTIF(F16:F21,"&lt;-15"))/6</f>
        <v>0</v>
      </c>
      <c r="V20" s="46">
        <f>(COUNTIF(G16:G21,"&gt;15")+COUNTIF(G16:G21,"&lt;-15"))/6</f>
        <v>0</v>
      </c>
      <c r="W20" s="46">
        <f>(COUNTIF(H16:H21,"&gt;15")+COUNTIF(H16:H21,"&lt;-15"))/6</f>
        <v>0</v>
      </c>
      <c r="X20" s="173">
        <f>(COUNTIF(I16:I21,"&gt;15")+COUNTIF(I16:I21,"&lt;-15"))/6</f>
        <v>0</v>
      </c>
      <c r="Y20" s="12">
        <f>(COUNTIF(J16:J21,"&gt;15")+COUNTIF(J16:J21,"&lt;-15"))/6</f>
        <v>0</v>
      </c>
      <c r="Z20" s="12">
        <f>(COUNTIF(K16:K21,"&gt;15")+COUNTIF(K16:K21,"&lt;-15"))/6</f>
        <v>0</v>
      </c>
      <c r="AA20" s="12">
        <f>(COUNTIF(L16:L21,"&gt;15")+COUNTIF(L16:L21,"&lt;-15"))/6</f>
        <v>0</v>
      </c>
      <c r="AB20" s="12">
        <f>(COUNTIF(M16:M21,"&gt;15")+COUNTIF(M16:M21,"&lt;-15"))/6</f>
        <v>0</v>
      </c>
    </row>
    <row r="21" spans="1:28" ht="15" thickBot="1" x14ac:dyDescent="0.35">
      <c r="A21" s="32"/>
      <c r="B21" s="39">
        <v>11.396000000000001</v>
      </c>
      <c r="C21" s="33">
        <v>17.015000000000001</v>
      </c>
      <c r="D21" s="33">
        <v>20.465</v>
      </c>
      <c r="E21" s="130">
        <v>10.702999999999999</v>
      </c>
      <c r="F21" s="151">
        <v>2.7763</v>
      </c>
      <c r="G21" s="34">
        <v>-2.8426999999999998</v>
      </c>
      <c r="H21" s="39">
        <v>-12.051299999999999</v>
      </c>
      <c r="I21" s="36">
        <v>-2.2892999999999999</v>
      </c>
      <c r="J21" s="141">
        <v>-6.2892000000000001</v>
      </c>
      <c r="K21" s="34">
        <v>2.7797999999999998</v>
      </c>
      <c r="L21" s="35">
        <v>8.5385000000000009</v>
      </c>
      <c r="M21" s="36">
        <v>2.2265000000000001</v>
      </c>
      <c r="N21" s="82"/>
      <c r="O21" s="86"/>
      <c r="Q21" s="146"/>
      <c r="R21" s="69"/>
      <c r="S21" s="69"/>
      <c r="T21" s="147"/>
      <c r="U21" s="146"/>
      <c r="V21" s="69"/>
      <c r="W21" s="69"/>
      <c r="X21" s="147"/>
    </row>
    <row r="22" spans="1:28" x14ac:dyDescent="0.3">
      <c r="A22" s="18" t="s">
        <v>23</v>
      </c>
      <c r="B22" s="20">
        <v>-5.9320000000000004</v>
      </c>
      <c r="C22" s="20">
        <v>8.6460000000000008</v>
      </c>
      <c r="D22" s="22">
        <v>-11.7</v>
      </c>
      <c r="E22" s="132">
        <v>-14.737</v>
      </c>
      <c r="F22" s="153">
        <v>12.462</v>
      </c>
      <c r="G22" s="19">
        <v>-2.1160000000000001</v>
      </c>
      <c r="H22" s="20">
        <v>-8.5108999999999995</v>
      </c>
      <c r="I22" s="37">
        <v>-5.4739000000000004</v>
      </c>
      <c r="J22" s="136">
        <v>0.90149999999999997</v>
      </c>
      <c r="K22" s="19">
        <v>-4.8665000000000003</v>
      </c>
      <c r="L22" s="21">
        <v>21.874500000000001</v>
      </c>
      <c r="M22" s="41">
        <v>-1.5085</v>
      </c>
      <c r="N22" s="82"/>
      <c r="O22" s="86" t="s">
        <v>23</v>
      </c>
      <c r="P22" t="s">
        <v>20</v>
      </c>
      <c r="Q22" s="146">
        <f>AVERAGE(B22:B27)</f>
        <v>-2.0461666666666667</v>
      </c>
      <c r="R22" s="69">
        <f>AVERAGE(C22:C27)</f>
        <v>5.1008333333333331</v>
      </c>
      <c r="S22" s="69">
        <f>AVERAGE(D22:D27)</f>
        <v>-2.2861666666666665</v>
      </c>
      <c r="T22" s="147">
        <f>AVERAGE(E22:E27)</f>
        <v>-4.031833333333334</v>
      </c>
      <c r="U22" s="146">
        <f>AVERAGE(F22:F27)</f>
        <v>1.2736666666666667</v>
      </c>
      <c r="V22" s="69">
        <f>AVERAGE(G22:G27)</f>
        <v>-5.8733333333333322</v>
      </c>
      <c r="W22" s="69">
        <f>AVERAGE(H22:H27)</f>
        <v>-8.4918500000000012</v>
      </c>
      <c r="X22" s="147">
        <f>AVERAGE(I22:I27)</f>
        <v>-6.7461833333333319</v>
      </c>
      <c r="Y22">
        <f>AVERAGE(J22:J27)</f>
        <v>1.1747166666666662</v>
      </c>
      <c r="Z22">
        <f>AVERAGE(K22:K27)</f>
        <v>0.93471666666666664</v>
      </c>
      <c r="AA22">
        <f>AVERAGE(L22:L27)</f>
        <v>10.940249999999999</v>
      </c>
      <c r="AB22">
        <f>AVERAGE(M22:M27)</f>
        <v>1.8075833333333335</v>
      </c>
    </row>
    <row r="23" spans="1:28" x14ac:dyDescent="0.3">
      <c r="A23" s="24"/>
      <c r="B23" s="25">
        <v>-3.5790000000000002</v>
      </c>
      <c r="C23" s="26">
        <v>10.324999999999999</v>
      </c>
      <c r="D23" s="25">
        <v>-0.35399999999999998</v>
      </c>
      <c r="E23" s="126">
        <v>-10.744</v>
      </c>
      <c r="F23" s="149">
        <v>7.9480000000000004</v>
      </c>
      <c r="G23" s="27">
        <v>-5.9560000000000004</v>
      </c>
      <c r="H23" s="26">
        <v>-14.5403</v>
      </c>
      <c r="I23" s="38">
        <v>-4.1502999999999997</v>
      </c>
      <c r="J23" s="140">
        <v>-4.9255000000000004</v>
      </c>
      <c r="K23" s="25">
        <v>-1.7004999999999999</v>
      </c>
      <c r="L23" s="28">
        <v>17.562799999999999</v>
      </c>
      <c r="M23" s="38">
        <v>-3.5062000000000002</v>
      </c>
      <c r="N23" s="82"/>
      <c r="O23" s="86"/>
      <c r="P23" s="2" t="s">
        <v>13</v>
      </c>
      <c r="Q23" s="166">
        <f t="shared" ref="Q23:AB23" si="3">1-Q24-Q25-Q26</f>
        <v>0.83333333333333337</v>
      </c>
      <c r="R23" s="43">
        <f t="shared" si="3"/>
        <v>0.49999999999999994</v>
      </c>
      <c r="S23" s="43">
        <f t="shared" si="3"/>
        <v>0.66666666666666674</v>
      </c>
      <c r="T23" s="167">
        <f t="shared" si="3"/>
        <v>0.49999999999999994</v>
      </c>
      <c r="U23" s="166">
        <f t="shared" si="3"/>
        <v>0.5</v>
      </c>
      <c r="V23" s="43">
        <f t="shared" si="3"/>
        <v>0.33333333333333337</v>
      </c>
      <c r="W23" s="43">
        <f t="shared" si="3"/>
        <v>0</v>
      </c>
      <c r="X23" s="167">
        <f t="shared" si="3"/>
        <v>0.33333333333333343</v>
      </c>
      <c r="Y23" s="3">
        <f t="shared" si="3"/>
        <v>0.83333333333333337</v>
      </c>
      <c r="Z23" s="3">
        <f t="shared" si="3"/>
        <v>0.83333333333333337</v>
      </c>
      <c r="AA23" s="3">
        <f t="shared" si="3"/>
        <v>0.33333333333333343</v>
      </c>
      <c r="AB23" s="3">
        <f t="shared" si="3"/>
        <v>0.66666666666666674</v>
      </c>
    </row>
    <row r="24" spans="1:28" x14ac:dyDescent="0.3">
      <c r="A24" s="24"/>
      <c r="B24" s="25">
        <v>-1.419</v>
      </c>
      <c r="C24" s="25">
        <v>0.19800000000000001</v>
      </c>
      <c r="D24" s="25">
        <v>0.6</v>
      </c>
      <c r="E24" s="125">
        <v>-2.637</v>
      </c>
      <c r="F24" s="152">
        <v>-3.4588000000000001</v>
      </c>
      <c r="G24" s="27">
        <v>-5.0758000000000001</v>
      </c>
      <c r="H24" s="27">
        <v>-9.0841999999999992</v>
      </c>
      <c r="I24" s="29">
        <v>-5.8472</v>
      </c>
      <c r="J24" s="137">
        <v>-2.3182</v>
      </c>
      <c r="K24" s="25">
        <v>-0.29920000000000002</v>
      </c>
      <c r="L24" s="25">
        <v>3.3071999999999999</v>
      </c>
      <c r="M24" s="38">
        <v>0.47220000000000001</v>
      </c>
      <c r="N24" s="82"/>
      <c r="O24" s="86"/>
      <c r="P24" s="5" t="s">
        <v>14</v>
      </c>
      <c r="Q24" s="168">
        <f>(COUNTIF(B22:B27,"&gt;5")+COUNTIF(B22:B27,"&lt;-5"))/6-Q25-Q26</f>
        <v>0.16666666666666666</v>
      </c>
      <c r="R24" s="72">
        <f>(COUNTIF(C22:C27,"&gt;5")+COUNTIF(C22:C27,"&lt;-5"))/6-R25-R26</f>
        <v>0.16666666666666669</v>
      </c>
      <c r="S24" s="72">
        <f>(COUNTIF(D22:D27,"&gt;5")+COUNTIF(D22:D27,"&lt;-5"))/6-S25-S26</f>
        <v>0.16666666666666666</v>
      </c>
      <c r="T24" s="169">
        <f>(COUNTIF(E22:E27,"&gt;5")+COUNTIF(E22:E27,"&lt;-5"))/6-T25-T26</f>
        <v>0.16666666666666669</v>
      </c>
      <c r="U24" s="168">
        <f>(COUNTIF(F22:F27,"&gt;5")+COUNTIF(F22:F27,"&lt;-5"))/6-U25-U26</f>
        <v>0.33333333333333337</v>
      </c>
      <c r="V24" s="72">
        <f>(COUNTIF(G22:G27,"&gt;5")+COUNTIF(G22:G27,"&lt;-5"))/6-V25-V26</f>
        <v>0.5</v>
      </c>
      <c r="W24" s="72">
        <f>(COUNTIF(H22:H27,"&gt;5")+COUNTIF(H22:H27,"&lt;-5"))/6-W25-W26</f>
        <v>0.66666666666666674</v>
      </c>
      <c r="X24" s="169">
        <f>(COUNTIF(I22:I27,"&gt;5")+COUNTIF(I22:I27,"&lt;-5"))/6-X25-X26</f>
        <v>0.33333333333333331</v>
      </c>
      <c r="Y24" s="31">
        <f>(COUNTIF(J22:J27,"&gt;5")+COUNTIF(J22:J27,"&lt;-5"))/6-Y25-Y26</f>
        <v>0</v>
      </c>
      <c r="Z24" s="31">
        <f>(COUNTIF(K22:K27,"&gt;5")+COUNTIF(K22:K27,"&lt;-5"))/6-Z25-Z26</f>
        <v>0.16666666666666666</v>
      </c>
      <c r="AA24" s="31">
        <f>(COUNTIF(L22:L27,"&gt;5")+COUNTIF(L22:L27,"&lt;-5"))/6-AA25-AA26</f>
        <v>0</v>
      </c>
      <c r="AB24" s="31">
        <f>(COUNTIF(M22:M27,"&gt;5")+COUNTIF(M22:M27,"&lt;-5"))/6-AB25-AB26</f>
        <v>0.33333333333333331</v>
      </c>
    </row>
    <row r="25" spans="1:28" x14ac:dyDescent="0.3">
      <c r="A25" s="24"/>
      <c r="B25" s="25">
        <v>-1.9039999999999999</v>
      </c>
      <c r="C25" s="25">
        <v>-3.2040000000000002</v>
      </c>
      <c r="D25" s="25">
        <v>4.7060000000000004</v>
      </c>
      <c r="E25" s="125">
        <v>0.29299999999999998</v>
      </c>
      <c r="F25" s="149">
        <v>-5.4790000000000001</v>
      </c>
      <c r="G25" s="25">
        <v>-4.1790000000000003</v>
      </c>
      <c r="H25" s="27">
        <v>-8.6814</v>
      </c>
      <c r="I25" s="38">
        <v>-4.2683999999999997</v>
      </c>
      <c r="J25" s="140">
        <v>-4.1266999999999996</v>
      </c>
      <c r="K25" s="25">
        <v>2.4832999999999998</v>
      </c>
      <c r="L25" s="25">
        <v>-0.92430000000000001</v>
      </c>
      <c r="M25" s="38">
        <v>2.5727000000000002</v>
      </c>
      <c r="N25" s="82"/>
      <c r="O25" s="86"/>
      <c r="P25" s="8" t="s">
        <v>15</v>
      </c>
      <c r="Q25" s="170">
        <f>(COUNTIF(B22:B27,"&gt;10")+COUNTIF(B22:B27,"&lt;-10"))/6-Q26</f>
        <v>0</v>
      </c>
      <c r="R25" s="45">
        <f>(COUNTIF(C22:C27,"&gt;10")+COUNTIF(C22:C27,"&lt;-10"))/6-R26</f>
        <v>0.33333333333333331</v>
      </c>
      <c r="S25" s="45">
        <f>(COUNTIF(D22:D27,"&gt;10")+COUNTIF(D22:D27,"&lt;-10"))/6-S26</f>
        <v>0.16666666666666666</v>
      </c>
      <c r="T25" s="171">
        <f>(COUNTIF(E22:E27,"&gt;10")+COUNTIF(E22:E27,"&lt;-10"))/6-T26</f>
        <v>0.33333333333333331</v>
      </c>
      <c r="U25" s="170">
        <f>(COUNTIF(F22:F27,"&gt;10")+COUNTIF(F22:F27,"&lt;-10"))/6-U26</f>
        <v>0.16666666666666666</v>
      </c>
      <c r="V25" s="45">
        <f>(COUNTIF(G22:G27,"&gt;10")+COUNTIF(G22:G27,"&lt;-10"))/6-V26</f>
        <v>0.16666666666666666</v>
      </c>
      <c r="W25" s="45">
        <f>(COUNTIF(H22:H27,"&gt;10")+COUNTIF(H22:H27,"&lt;-10"))/6-W26</f>
        <v>0.16666666666666666</v>
      </c>
      <c r="X25" s="171">
        <f>(COUNTIF(I22:I27,"&gt;10")+COUNTIF(I22:I27,"&lt;-10"))/6-X26</f>
        <v>0.33333333333333331</v>
      </c>
      <c r="Y25" s="9">
        <f>(COUNTIF(J22:J27,"&gt;10")+COUNTIF(J22:J27,"&lt;-10"))/6-Y26</f>
        <v>0</v>
      </c>
      <c r="Z25" s="9">
        <f>(COUNTIF(K22:K27,"&gt;10")+COUNTIF(K22:K27,"&lt;-10"))/6-Z26</f>
        <v>0</v>
      </c>
      <c r="AA25" s="9">
        <f>(COUNTIF(L22:L27,"&gt;10")+COUNTIF(L22:L27,"&lt;-10"))/6-AA26</f>
        <v>0.33333333333333331</v>
      </c>
      <c r="AB25" s="9">
        <f>(COUNTIF(M22:M27,"&gt;10")+COUNTIF(M22:M27,"&lt;-10"))/6-AB26</f>
        <v>0</v>
      </c>
    </row>
    <row r="26" spans="1:28" x14ac:dyDescent="0.3">
      <c r="A26" s="24"/>
      <c r="B26" s="25">
        <v>-0.70299999999999996</v>
      </c>
      <c r="C26" s="25">
        <v>3.3340000000000001</v>
      </c>
      <c r="D26" s="25">
        <v>1.9239999999999999</v>
      </c>
      <c r="E26" s="125">
        <v>-3.1360000000000001</v>
      </c>
      <c r="F26" s="152">
        <v>-3.1423000000000001</v>
      </c>
      <c r="G26" s="27">
        <v>-7.1792999999999996</v>
      </c>
      <c r="H26" s="28">
        <v>-15.673500000000001</v>
      </c>
      <c r="I26" s="30">
        <v>-10.6135</v>
      </c>
      <c r="J26" s="137">
        <v>0.44519999999999998</v>
      </c>
      <c r="K26" s="25">
        <v>3.0722</v>
      </c>
      <c r="L26" s="26">
        <v>12.9764</v>
      </c>
      <c r="M26" s="29">
        <v>6.5064000000000002</v>
      </c>
      <c r="N26" s="80"/>
      <c r="O26" s="86"/>
      <c r="P26" s="11" t="s">
        <v>16</v>
      </c>
      <c r="Q26" s="172">
        <f>(COUNTIF(B22:B27,"&gt;15")+COUNTIF(B22:B27,"&lt;-15"))/6</f>
        <v>0</v>
      </c>
      <c r="R26" s="46">
        <f>(COUNTIF(C22:C27,"&gt;15")+COUNTIF(C22:C27,"&lt;-15"))/6</f>
        <v>0</v>
      </c>
      <c r="S26" s="46">
        <f>(COUNTIF(D22:D27,"&gt;15")+COUNTIF(D22:D27,"&lt;-15"))/6</f>
        <v>0</v>
      </c>
      <c r="T26" s="173">
        <f>(COUNTIF(E22:E27,"&gt;15")+COUNTIF(E22:E27,"&lt;-15"))/6</f>
        <v>0</v>
      </c>
      <c r="U26" s="172">
        <f>(COUNTIF(F22:F27,"&gt;15")+COUNTIF(F22:F27,"&lt;-15"))/6</f>
        <v>0</v>
      </c>
      <c r="V26" s="46">
        <f>(COUNTIF(G22:G27,"&gt;15")+COUNTIF(G22:G27,"&lt;-15"))/6</f>
        <v>0</v>
      </c>
      <c r="W26" s="46">
        <f>(COUNTIF(H22:H27,"&gt;15")+COUNTIF(H22:H27,"&lt;-15"))/6</f>
        <v>0.16666666666666666</v>
      </c>
      <c r="X26" s="173">
        <f>(COUNTIF(I22:I27,"&gt;15")+COUNTIF(I22:I27,"&lt;-15"))/6</f>
        <v>0</v>
      </c>
      <c r="Y26" s="12">
        <f>(COUNTIF(J22:J27,"&gt;15")+COUNTIF(J22:J27,"&lt;-15"))/6</f>
        <v>0.16666666666666666</v>
      </c>
      <c r="Z26" s="12">
        <f>(COUNTIF(K22:K27,"&gt;15")+COUNTIF(K22:K27,"&lt;-15"))/6</f>
        <v>0</v>
      </c>
      <c r="AA26" s="12">
        <f>(COUNTIF(L22:L27,"&gt;15")+COUNTIF(L22:L27,"&lt;-15"))/6</f>
        <v>0.33333333333333331</v>
      </c>
      <c r="AB26" s="12">
        <f>(COUNTIF(M22:M27,"&gt;15")+COUNTIF(M22:M27,"&lt;-15"))/6</f>
        <v>0</v>
      </c>
    </row>
    <row r="27" spans="1:28" ht="15" thickBot="1" x14ac:dyDescent="0.35">
      <c r="A27" s="32"/>
      <c r="B27" s="34">
        <v>1.26</v>
      </c>
      <c r="C27" s="39">
        <v>11.305999999999999</v>
      </c>
      <c r="D27" s="35">
        <v>-8.8930000000000007</v>
      </c>
      <c r="E27" s="133">
        <v>6.77</v>
      </c>
      <c r="F27" s="151">
        <v>-0.68789999999999996</v>
      </c>
      <c r="G27" s="39">
        <v>-10.7339</v>
      </c>
      <c r="H27" s="35">
        <v>5.5392000000000001</v>
      </c>
      <c r="I27" s="154">
        <v>-10.123799999999999</v>
      </c>
      <c r="J27" s="142">
        <v>17.071999999999999</v>
      </c>
      <c r="K27" s="35">
        <v>6.9189999999999996</v>
      </c>
      <c r="L27" s="39">
        <v>10.844900000000001</v>
      </c>
      <c r="M27" s="40">
        <v>6.3089000000000004</v>
      </c>
      <c r="N27" s="80"/>
      <c r="O27" s="86"/>
      <c r="Q27" s="146"/>
      <c r="R27" s="69"/>
      <c r="S27" s="69"/>
      <c r="T27" s="147"/>
      <c r="U27" s="146"/>
      <c r="V27" s="69"/>
      <c r="W27" s="69"/>
      <c r="X27" s="147"/>
    </row>
    <row r="28" spans="1:28" x14ac:dyDescent="0.3">
      <c r="A28" s="18" t="s">
        <v>24</v>
      </c>
      <c r="B28" s="19">
        <v>0.58599999999999997</v>
      </c>
      <c r="C28" s="19">
        <v>-0.78600000000000003</v>
      </c>
      <c r="D28" s="19">
        <v>3.3610000000000002</v>
      </c>
      <c r="E28" s="131">
        <v>2.71</v>
      </c>
      <c r="F28" s="155">
        <v>2.2584</v>
      </c>
      <c r="G28" s="19">
        <v>3.6303999999999998</v>
      </c>
      <c r="H28" s="20">
        <v>-6.5434000000000001</v>
      </c>
      <c r="I28" s="37">
        <v>-5.8924000000000003</v>
      </c>
      <c r="J28" s="136">
        <v>-1.0745</v>
      </c>
      <c r="K28" s="19">
        <v>1.7004999999999999</v>
      </c>
      <c r="L28" s="20">
        <v>7.7272999999999996</v>
      </c>
      <c r="M28" s="47">
        <v>11.2233</v>
      </c>
      <c r="N28" s="81"/>
      <c r="O28" s="86" t="s">
        <v>24</v>
      </c>
      <c r="P28" t="s">
        <v>20</v>
      </c>
      <c r="Q28" s="146">
        <f>AVERAGE(B28:B33)</f>
        <v>4.3553333333333333</v>
      </c>
      <c r="R28" s="69">
        <f>AVERAGE(C28:C33)</f>
        <v>3.5428333333333328</v>
      </c>
      <c r="S28" s="69">
        <f>AVERAGE(D28:D33)</f>
        <v>7.8619999999999992</v>
      </c>
      <c r="T28" s="147">
        <f>AVERAGE(E28:E33)</f>
        <v>-0.59699999999999986</v>
      </c>
      <c r="U28" s="146">
        <f>AVERAGE(F28:F33)</f>
        <v>1.24285</v>
      </c>
      <c r="V28" s="69">
        <f>AVERAGE(G28:G33)</f>
        <v>2.0553499999999998</v>
      </c>
      <c r="W28" s="69">
        <f>AVERAGE(H28:H33)</f>
        <v>-10.868233333333334</v>
      </c>
      <c r="X28" s="147">
        <f>AVERAGE(I28:I33)</f>
        <v>-2.4092333333333333</v>
      </c>
      <c r="Y28">
        <f>AVERAGE(J28:J33)</f>
        <v>-0.89783333333333337</v>
      </c>
      <c r="Z28">
        <f>AVERAGE(K28:K33)</f>
        <v>2.6088333333333331</v>
      </c>
      <c r="AA28">
        <f>AVERAGE(L28:L33)</f>
        <v>11.213266666666668</v>
      </c>
      <c r="AB28">
        <f>AVERAGE(M28:M33)</f>
        <v>7.0734333333333339</v>
      </c>
    </row>
    <row r="29" spans="1:28" x14ac:dyDescent="0.3">
      <c r="A29" s="24"/>
      <c r="B29" s="25">
        <v>-0.58899999999999997</v>
      </c>
      <c r="C29" s="25">
        <v>-1.2470000000000001</v>
      </c>
      <c r="D29" s="25">
        <v>4.4720000000000004</v>
      </c>
      <c r="E29" s="129">
        <v>-6.7480000000000002</v>
      </c>
      <c r="F29" s="152">
        <v>2.6295000000000002</v>
      </c>
      <c r="G29" s="25">
        <v>3.2875000000000001</v>
      </c>
      <c r="H29" s="26">
        <v>-11.9284</v>
      </c>
      <c r="I29" s="38">
        <v>-0.70840000000000003</v>
      </c>
      <c r="J29" s="137">
        <v>-4.2694999999999999</v>
      </c>
      <c r="K29" s="25">
        <v>0.79149999999999998</v>
      </c>
      <c r="L29" s="26">
        <v>10.288500000000001</v>
      </c>
      <c r="M29" s="38">
        <v>4.7874999999999996</v>
      </c>
      <c r="N29" s="82"/>
      <c r="O29" s="86"/>
      <c r="P29" s="2" t="s">
        <v>13</v>
      </c>
      <c r="Q29" s="166">
        <f t="shared" ref="Q29:AB29" si="4">1-Q30-Q31-Q32</f>
        <v>0.66666666666666674</v>
      </c>
      <c r="R29" s="43">
        <f t="shared" si="4"/>
        <v>0.5</v>
      </c>
      <c r="S29" s="43">
        <f t="shared" si="4"/>
        <v>0.5</v>
      </c>
      <c r="T29" s="167">
        <f t="shared" si="4"/>
        <v>0.5</v>
      </c>
      <c r="U29" s="166">
        <f t="shared" si="4"/>
        <v>0.66666666666666674</v>
      </c>
      <c r="V29" s="43">
        <f t="shared" si="4"/>
        <v>1</v>
      </c>
      <c r="W29" s="43">
        <f t="shared" si="4"/>
        <v>0</v>
      </c>
      <c r="X29" s="167">
        <f t="shared" si="4"/>
        <v>0.5</v>
      </c>
      <c r="Y29" s="3">
        <f t="shared" si="4"/>
        <v>0.66666666666666674</v>
      </c>
      <c r="Z29" s="3">
        <f t="shared" si="4"/>
        <v>0.33333333333333337</v>
      </c>
      <c r="AA29" s="3">
        <f t="shared" si="4"/>
        <v>0.16666666666666652</v>
      </c>
      <c r="AB29" s="3">
        <f t="shared" si="4"/>
        <v>0.33333333333333343</v>
      </c>
    </row>
    <row r="30" spans="1:28" x14ac:dyDescent="0.3">
      <c r="A30" s="24"/>
      <c r="B30" s="25">
        <v>-1.133</v>
      </c>
      <c r="C30" s="25">
        <v>1.587</v>
      </c>
      <c r="D30" s="27">
        <v>8.2989999999999995</v>
      </c>
      <c r="E30" s="125">
        <v>-3.319</v>
      </c>
      <c r="F30" s="152">
        <v>1.2222</v>
      </c>
      <c r="G30" s="25">
        <v>-1.4978</v>
      </c>
      <c r="H30" s="26">
        <v>-10.259399999999999</v>
      </c>
      <c r="I30" s="38">
        <v>1.3586</v>
      </c>
      <c r="J30" s="137">
        <v>-2.7025000000000001</v>
      </c>
      <c r="K30" s="27">
        <v>6.7294999999999998</v>
      </c>
      <c r="L30" s="27">
        <v>8.7790999999999997</v>
      </c>
      <c r="M30" s="38">
        <v>3.8731</v>
      </c>
      <c r="N30" s="82"/>
      <c r="O30" s="86"/>
      <c r="P30" s="5" t="s">
        <v>14</v>
      </c>
      <c r="Q30" s="168">
        <f>(COUNTIF(B28:B33,"&gt;5")+COUNTIF(B28:B33,"&lt;-5"))/6-Q31-Q32</f>
        <v>0</v>
      </c>
      <c r="R30" s="72">
        <f>(COUNTIF(C28:C33,"&gt;5")+COUNTIF(C28:C33,"&lt;-5"))/6-R31-R32</f>
        <v>0.33333333333333337</v>
      </c>
      <c r="S30" s="72">
        <f>(COUNTIF(D28:D33,"&gt;5")+COUNTIF(D28:D33,"&lt;-5"))/6-S31-S32</f>
        <v>0.33333333333333337</v>
      </c>
      <c r="T30" s="169">
        <f>(COUNTIF(E28:E33,"&gt;5")+COUNTIF(E28:E33,"&lt;-5"))/6-T31-T32</f>
        <v>0.5</v>
      </c>
      <c r="U30" s="168">
        <f>(COUNTIF(F28:F33,"&gt;5")+COUNTIF(F28:F33,"&lt;-5"))/6-U31-U32</f>
        <v>0.33333333333333331</v>
      </c>
      <c r="V30" s="72">
        <f>(COUNTIF(G28:G33,"&gt;5")+COUNTIF(G28:G33,"&lt;-5"))/6-V31-V32</f>
        <v>0</v>
      </c>
      <c r="W30" s="72">
        <f>(COUNTIF(H28:H33,"&gt;5")+COUNTIF(H28:H33,"&lt;-5"))/6-W31-W32</f>
        <v>0.33333333333333337</v>
      </c>
      <c r="X30" s="169">
        <f>(COUNTIF(I28:I33,"&gt;5")+COUNTIF(I28:I33,"&lt;-5"))/6-X31-X32</f>
        <v>0.5</v>
      </c>
      <c r="Y30" s="31">
        <f>(COUNTIF(J28:J33,"&gt;5")+COUNTIF(J28:J33,"&lt;-5"))/6-Y31-Y32</f>
        <v>0.33333333333333331</v>
      </c>
      <c r="Z30" s="31">
        <f>(COUNTIF(K28:K33,"&gt;5")+COUNTIF(K28:K33,"&lt;-5"))/6-Z31-Z32</f>
        <v>0.66666666666666663</v>
      </c>
      <c r="AA30" s="31">
        <f>(COUNTIF(L28:L33,"&gt;5")+COUNTIF(L28:L33,"&lt;-5"))/6-AA31-AA32</f>
        <v>0.33333333333333343</v>
      </c>
      <c r="AB30" s="31">
        <f>(COUNTIF(M28:M33,"&gt;5")+COUNTIF(M28:M33,"&lt;-5"))/6-AB31-AB32</f>
        <v>0.33333333333333331</v>
      </c>
    </row>
    <row r="31" spans="1:28" x14ac:dyDescent="0.3">
      <c r="A31" s="24"/>
      <c r="B31" s="25">
        <v>-1.256</v>
      </c>
      <c r="C31" s="27">
        <v>-7.5010000000000003</v>
      </c>
      <c r="D31" s="25">
        <v>4.0439999999999996</v>
      </c>
      <c r="E31" s="125">
        <v>3.5259999999999998</v>
      </c>
      <c r="F31" s="149">
        <v>-6.5208000000000004</v>
      </c>
      <c r="G31" s="25">
        <v>-0.27579999999999999</v>
      </c>
      <c r="H31" s="27">
        <v>-5.9634</v>
      </c>
      <c r="I31" s="29">
        <v>-5.4454000000000002</v>
      </c>
      <c r="J31" s="137">
        <v>0.6825</v>
      </c>
      <c r="K31" s="27">
        <v>5.9824999999999999</v>
      </c>
      <c r="L31" s="25">
        <v>0.12509999999999999</v>
      </c>
      <c r="M31" s="30">
        <v>11.152100000000001</v>
      </c>
      <c r="N31" s="81"/>
      <c r="O31" s="86"/>
      <c r="P31" s="8" t="s">
        <v>15</v>
      </c>
      <c r="Q31" s="170">
        <f>(COUNTIF(B28:B33,"&gt;10")+COUNTIF(B28:B33,"&lt;-10"))/6-Q32</f>
        <v>0.16666666666666666</v>
      </c>
      <c r="R31" s="45">
        <f>(COUNTIF(C28:C33,"&gt;10")+COUNTIF(C28:C33,"&lt;-10"))/6-R32</f>
        <v>0</v>
      </c>
      <c r="S31" s="45">
        <f>(COUNTIF(D28:D33,"&gt;10")+COUNTIF(D28:D33,"&lt;-10"))/6-S32</f>
        <v>0</v>
      </c>
      <c r="T31" s="171">
        <f>(COUNTIF(E28:E33,"&gt;10")+COUNTIF(E28:E33,"&lt;-10"))/6-T32</f>
        <v>0</v>
      </c>
      <c r="U31" s="170">
        <f>(COUNTIF(F28:F33,"&gt;10")+COUNTIF(F28:F33,"&lt;-10"))/6-U32</f>
        <v>0</v>
      </c>
      <c r="V31" s="45">
        <f>(COUNTIF(G28:G33,"&gt;10")+COUNTIF(G28:G33,"&lt;-10"))/6-V32</f>
        <v>0</v>
      </c>
      <c r="W31" s="45">
        <f>(COUNTIF(H28:H33,"&gt;10")+COUNTIF(H28:H33,"&lt;-10"))/6-W32</f>
        <v>0.5</v>
      </c>
      <c r="X31" s="171">
        <f>(COUNTIF(I28:I33,"&gt;10")+COUNTIF(I28:I33,"&lt;-10"))/6-X32</f>
        <v>0</v>
      </c>
      <c r="Y31" s="9">
        <f>(COUNTIF(J28:J33,"&gt;10")+COUNTIF(J28:J33,"&lt;-10"))/6-Y32</f>
        <v>0</v>
      </c>
      <c r="Z31" s="9">
        <f>(COUNTIF(K28:K33,"&gt;10")+COUNTIF(K28:K33,"&lt;-10"))/6-Z32</f>
        <v>0</v>
      </c>
      <c r="AA31" s="9">
        <f>(COUNTIF(L28:L33,"&gt;10")+COUNTIF(L28:L33,"&lt;-10"))/6-AA32</f>
        <v>0.16666666666666669</v>
      </c>
      <c r="AB31" s="9">
        <f>(COUNTIF(M28:M33,"&gt;10")+COUNTIF(M28:M33,"&lt;-10"))/6-AB32</f>
        <v>0.33333333333333331</v>
      </c>
    </row>
    <row r="32" spans="1:28" x14ac:dyDescent="0.3">
      <c r="A32" s="24"/>
      <c r="B32" s="26">
        <v>10.420999999999999</v>
      </c>
      <c r="C32" s="27">
        <v>8.1340000000000003</v>
      </c>
      <c r="D32" s="27">
        <v>7.577</v>
      </c>
      <c r="E32" s="129">
        <v>-5.4649999999999999</v>
      </c>
      <c r="F32" s="152">
        <v>0.28939999999999999</v>
      </c>
      <c r="G32" s="25">
        <v>2.5764</v>
      </c>
      <c r="H32" s="26">
        <v>-10.599399999999999</v>
      </c>
      <c r="I32" s="38">
        <v>2.4426000000000001</v>
      </c>
      <c r="J32" s="140">
        <v>8.3034999999999997</v>
      </c>
      <c r="K32" s="27">
        <v>5.4595000000000002</v>
      </c>
      <c r="L32" s="28">
        <v>19.192299999999999</v>
      </c>
      <c r="M32" s="29">
        <v>5.5933000000000002</v>
      </c>
      <c r="N32" s="80"/>
      <c r="O32" s="86"/>
      <c r="P32" s="11" t="s">
        <v>16</v>
      </c>
      <c r="Q32" s="172">
        <f>(COUNTIF(B28:B33,"&gt;15")+COUNTIF(B28:B33,"&lt;-15"))/6</f>
        <v>0.16666666666666666</v>
      </c>
      <c r="R32" s="46">
        <f>(COUNTIF(C28:C33,"&gt;15")+COUNTIF(C28:C33,"&lt;-15"))/6</f>
        <v>0.16666666666666666</v>
      </c>
      <c r="S32" s="46">
        <f>(COUNTIF(D28:D33,"&gt;15")+COUNTIF(D28:D33,"&lt;-15"))/6</f>
        <v>0.16666666666666666</v>
      </c>
      <c r="T32" s="173">
        <f>(COUNTIF(E28:E33,"&gt;15")+COUNTIF(E28:E33,"&lt;-15"))/6</f>
        <v>0</v>
      </c>
      <c r="U32" s="172">
        <f>(COUNTIF(F28:F33,"&gt;15")+COUNTIF(F28:F33,"&lt;-15"))/6</f>
        <v>0</v>
      </c>
      <c r="V32" s="46">
        <f>(COUNTIF(G28:G33,"&gt;15")+COUNTIF(G28:G33,"&lt;-15"))/6</f>
        <v>0</v>
      </c>
      <c r="W32" s="46">
        <f>(COUNTIF(H28:H33,"&gt;15")+COUNTIF(H28:H33,"&lt;-15"))/6</f>
        <v>0.16666666666666666</v>
      </c>
      <c r="X32" s="173">
        <f>(COUNTIF(I28:I33,"&gt;15")+COUNTIF(I28:I33,"&lt;-15"))/6</f>
        <v>0</v>
      </c>
      <c r="Y32" s="12">
        <f>(COUNTIF(J28:J33,"&gt;15")+COUNTIF(J28:J33,"&lt;-15"))/6</f>
        <v>0</v>
      </c>
      <c r="Z32" s="12">
        <f>(COUNTIF(K28:K33,"&gt;15")+COUNTIF(K28:K33,"&lt;-15"))/6</f>
        <v>0</v>
      </c>
      <c r="AA32" s="12">
        <f>(COUNTIF(L28:L33,"&gt;15")+COUNTIF(L28:L33,"&lt;-15"))/6</f>
        <v>0.33333333333333331</v>
      </c>
      <c r="AB32" s="12">
        <f>(COUNTIF(M28:M33,"&gt;15")+COUNTIF(M28:M33,"&lt;-15"))/6</f>
        <v>0</v>
      </c>
    </row>
    <row r="33" spans="1:28" ht="15" thickBot="1" x14ac:dyDescent="0.35">
      <c r="A33" s="32"/>
      <c r="B33" s="33">
        <v>18.103000000000002</v>
      </c>
      <c r="C33" s="33">
        <v>21.07</v>
      </c>
      <c r="D33" s="33">
        <v>19.419</v>
      </c>
      <c r="E33" s="133">
        <v>5.7140000000000004</v>
      </c>
      <c r="F33" s="156">
        <v>7.5784000000000002</v>
      </c>
      <c r="G33" s="34">
        <v>4.6113999999999997</v>
      </c>
      <c r="H33" s="33">
        <v>-19.915400000000002</v>
      </c>
      <c r="I33" s="40">
        <v>-6.2103999999999999</v>
      </c>
      <c r="J33" s="141">
        <v>-6.3265000000000002</v>
      </c>
      <c r="K33" s="35">
        <v>-5.0105000000000004</v>
      </c>
      <c r="L33" s="33">
        <v>21.167300000000001</v>
      </c>
      <c r="M33" s="40">
        <v>5.8113000000000001</v>
      </c>
      <c r="N33" s="80"/>
      <c r="O33" s="86"/>
      <c r="Q33" s="146"/>
      <c r="R33" s="69"/>
      <c r="S33" s="69"/>
      <c r="T33" s="147"/>
      <c r="U33" s="146"/>
      <c r="V33" s="69"/>
      <c r="W33" s="69"/>
      <c r="X33" s="147"/>
    </row>
    <row r="34" spans="1:28" x14ac:dyDescent="0.3">
      <c r="A34" s="18" t="s">
        <v>25</v>
      </c>
      <c r="B34" s="19">
        <v>-2.6280000000000001</v>
      </c>
      <c r="C34" s="19">
        <v>-2.024</v>
      </c>
      <c r="D34" s="19">
        <v>-1.629</v>
      </c>
      <c r="E34" s="131">
        <v>1.1970000000000001</v>
      </c>
      <c r="F34" s="155">
        <v>-3.94</v>
      </c>
      <c r="G34" s="19">
        <v>-4.5439999999999996</v>
      </c>
      <c r="H34" s="19">
        <v>-3.4864000000000002</v>
      </c>
      <c r="I34" s="37">
        <v>-6.3124000000000002</v>
      </c>
      <c r="J34" s="136">
        <v>-2.8816999999999999</v>
      </c>
      <c r="K34" s="19">
        <v>-1.8827</v>
      </c>
      <c r="L34" s="19">
        <v>-3.3353000000000002</v>
      </c>
      <c r="M34" s="41">
        <v>-0.1143</v>
      </c>
      <c r="N34" s="82"/>
      <c r="O34" s="86" t="s">
        <v>25</v>
      </c>
      <c r="P34" t="s">
        <v>20</v>
      </c>
      <c r="Q34" s="146">
        <f>AVERAGE(B34:B39)</f>
        <v>-5.0333333333333563E-2</v>
      </c>
      <c r="R34" s="69">
        <f>AVERAGE(C34:C39)</f>
        <v>-2.3176666666666668</v>
      </c>
      <c r="S34" s="69">
        <f>AVERAGE(D34:D39)</f>
        <v>4.6813333333333338</v>
      </c>
      <c r="T34" s="147">
        <f>AVERAGE(E34:E39)</f>
        <v>5.7930000000000001</v>
      </c>
      <c r="U34" s="146">
        <f>AVERAGE(F34:F39)</f>
        <v>-3.8804499999999997</v>
      </c>
      <c r="V34" s="69">
        <f>AVERAGE(G34:G39)</f>
        <v>-1.6131166666666665</v>
      </c>
      <c r="W34" s="69">
        <f>AVERAGE(H34:H39)</f>
        <v>-4.7184333333333335</v>
      </c>
      <c r="X34" s="147">
        <f>AVERAGE(I34:I39)</f>
        <v>-5.8300999999999989</v>
      </c>
      <c r="Y34">
        <f>AVERAGE(J34:J39)</f>
        <v>-2.4586833333333331</v>
      </c>
      <c r="Z34">
        <f>AVERAGE(K34:K39)</f>
        <v>2.2729833333333338</v>
      </c>
      <c r="AA34">
        <f>AVERAGE(L34:L39)</f>
        <v>-1.6207</v>
      </c>
      <c r="AB34">
        <f>AVERAGE(M34:M39)</f>
        <v>6.4899666666666667</v>
      </c>
    </row>
    <row r="35" spans="1:28" x14ac:dyDescent="0.3">
      <c r="A35" s="24"/>
      <c r="B35" s="25">
        <v>-1.917</v>
      </c>
      <c r="C35" s="27">
        <v>-8.0920000000000005</v>
      </c>
      <c r="D35" s="25">
        <v>2.3490000000000002</v>
      </c>
      <c r="E35" s="125">
        <v>2.2970000000000002</v>
      </c>
      <c r="F35" s="149">
        <v>-6.3135000000000003</v>
      </c>
      <c r="G35" s="25">
        <v>-0.13850000000000001</v>
      </c>
      <c r="H35" s="27">
        <v>-6.0145</v>
      </c>
      <c r="I35" s="29">
        <v>-5.9625000000000004</v>
      </c>
      <c r="J35" s="137">
        <v>-3.5977999999999999</v>
      </c>
      <c r="K35" s="25">
        <v>0.66820000000000002</v>
      </c>
      <c r="L35" s="25">
        <v>-3.8967999999999998</v>
      </c>
      <c r="M35" s="29">
        <v>6.4922000000000004</v>
      </c>
      <c r="N35" s="80"/>
      <c r="O35" s="86"/>
      <c r="P35" s="2" t="s">
        <v>13</v>
      </c>
      <c r="Q35" s="166">
        <f t="shared" ref="Q35:AB35" si="5">1-Q36-Q37-Q38</f>
        <v>0.66666666666666674</v>
      </c>
      <c r="R35" s="43">
        <f t="shared" si="5"/>
        <v>0.49999999999999994</v>
      </c>
      <c r="S35" s="43">
        <f t="shared" si="5"/>
        <v>0.66666666666666674</v>
      </c>
      <c r="T35" s="167">
        <f t="shared" si="5"/>
        <v>0.33333333333333337</v>
      </c>
      <c r="U35" s="166">
        <f t="shared" si="5"/>
        <v>0.66666666666666674</v>
      </c>
      <c r="V35" s="43">
        <f t="shared" si="5"/>
        <v>1</v>
      </c>
      <c r="W35" s="43">
        <f t="shared" si="5"/>
        <v>0.33333333333333337</v>
      </c>
      <c r="X35" s="167">
        <f t="shared" si="5"/>
        <v>0.16666666666666663</v>
      </c>
      <c r="Y35" s="3">
        <f t="shared" si="5"/>
        <v>1</v>
      </c>
      <c r="Z35" s="3">
        <f t="shared" si="5"/>
        <v>0.66666666666666674</v>
      </c>
      <c r="AA35" s="3">
        <f t="shared" si="5"/>
        <v>0.83333333333333337</v>
      </c>
      <c r="AB35" s="3">
        <f t="shared" si="5"/>
        <v>0.33333333333333343</v>
      </c>
    </row>
    <row r="36" spans="1:28" x14ac:dyDescent="0.3">
      <c r="A36" s="24"/>
      <c r="B36" s="25">
        <v>-0.64600000000000002</v>
      </c>
      <c r="C36" s="26">
        <v>-11.592000000000001</v>
      </c>
      <c r="D36" s="25">
        <v>4.0039999999999996</v>
      </c>
      <c r="E36" s="129">
        <v>5.5549999999999997</v>
      </c>
      <c r="F36" s="149">
        <v>-9.0433000000000003</v>
      </c>
      <c r="G36" s="25">
        <v>1.9027000000000001</v>
      </c>
      <c r="H36" s="27">
        <v>-5.3457999999999997</v>
      </c>
      <c r="I36" s="29">
        <v>-6.8967999999999998</v>
      </c>
      <c r="J36" s="137">
        <v>-2.2280000000000002</v>
      </c>
      <c r="K36" s="25">
        <v>2.4220000000000002</v>
      </c>
      <c r="L36" s="27">
        <v>-5.9256000000000002</v>
      </c>
      <c r="M36" s="30">
        <v>11.221399999999999</v>
      </c>
      <c r="N36" s="81"/>
      <c r="O36" s="86"/>
      <c r="P36" s="5" t="s">
        <v>14</v>
      </c>
      <c r="Q36" s="168">
        <f>(COUNTIF(B34:B39,"&gt;5")+COUNTIF(B34:B39,"&lt;-5"))/6-Q37-Q38</f>
        <v>0.16666666666666666</v>
      </c>
      <c r="R36" s="72">
        <f>(COUNTIF(C34:C39,"&gt;5")+COUNTIF(C34:C39,"&lt;-5"))/6-R37-R38</f>
        <v>0.16666666666666669</v>
      </c>
      <c r="S36" s="72">
        <f>(COUNTIF(D34:D39,"&gt;5")+COUNTIF(D34:D39,"&lt;-5"))/6-S37-S38</f>
        <v>0.16666666666666666</v>
      </c>
      <c r="T36" s="169">
        <f>(COUNTIF(E34:E39,"&gt;5")+COUNTIF(E34:E39,"&lt;-5"))/6-T37-T38</f>
        <v>0.5</v>
      </c>
      <c r="U36" s="168">
        <f>(COUNTIF(F34:F39,"&gt;5")+COUNTIF(F34:F39,"&lt;-5"))/6-U37-U38</f>
        <v>0.33333333333333331</v>
      </c>
      <c r="V36" s="72">
        <f>(COUNTIF(G34:G39,"&gt;5")+COUNTIF(G34:G39,"&lt;-5"))/6-V37-V38</f>
        <v>0</v>
      </c>
      <c r="W36" s="72">
        <f>(COUNTIF(H34:H39,"&gt;5")+COUNTIF(H34:H39,"&lt;-5"))/6-W37-W38</f>
        <v>0.66666666666666663</v>
      </c>
      <c r="X36" s="169">
        <f>(COUNTIF(I34:I39,"&gt;5")+COUNTIF(I34:I39,"&lt;-5"))/6-X37-X38</f>
        <v>0.83333333333333337</v>
      </c>
      <c r="Y36" s="31">
        <f>(COUNTIF(J34:J39,"&gt;5")+COUNTIF(J34:J39,"&lt;-5"))/6-Y37-Y38</f>
        <v>0</v>
      </c>
      <c r="Z36" s="31">
        <f>(COUNTIF(K34:K39,"&gt;5")+COUNTIF(K34:K39,"&lt;-5"))/6-Z37-Z38</f>
        <v>0.33333333333333331</v>
      </c>
      <c r="AA36" s="31">
        <f>(COUNTIF(L34:L39,"&gt;5")+COUNTIF(L34:L39,"&lt;-5"))/6-AA37-AA38</f>
        <v>0.16666666666666666</v>
      </c>
      <c r="AB36" s="31">
        <f>(COUNTIF(M34:M39,"&gt;5")+COUNTIF(M34:M39,"&lt;-5"))/6-AB37-AB38</f>
        <v>0.33333333333333331</v>
      </c>
    </row>
    <row r="37" spans="1:28" x14ac:dyDescent="0.3">
      <c r="A37" s="24"/>
      <c r="B37" s="27">
        <v>-6.6</v>
      </c>
      <c r="C37" s="25">
        <v>-4.5410000000000004</v>
      </c>
      <c r="D37" s="25">
        <v>1.3939999999999999</v>
      </c>
      <c r="E37" s="129">
        <v>6.2830000000000004</v>
      </c>
      <c r="F37" s="152">
        <v>0.2147</v>
      </c>
      <c r="G37" s="25">
        <v>-1.8443000000000001</v>
      </c>
      <c r="H37" s="25">
        <v>-0.89329999999999998</v>
      </c>
      <c r="I37" s="29">
        <v>-5.7823000000000002</v>
      </c>
      <c r="J37" s="137">
        <v>-2.9241999999999999</v>
      </c>
      <c r="K37" s="27">
        <v>5.0697999999999999</v>
      </c>
      <c r="L37" s="25">
        <v>-1.8161</v>
      </c>
      <c r="M37" s="29">
        <v>9.0078999999999994</v>
      </c>
      <c r="N37" s="80"/>
      <c r="O37" s="86"/>
      <c r="P37" s="8" t="s">
        <v>15</v>
      </c>
      <c r="Q37" s="170">
        <f>(COUNTIF(B34:B39,"&gt;10")+COUNTIF(B34:B39,"&lt;-10"))/6-Q38</f>
        <v>0.16666666666666666</v>
      </c>
      <c r="R37" s="45">
        <f>(COUNTIF(C34:C39,"&gt;10")+COUNTIF(C34:C39,"&lt;-10"))/6-R38</f>
        <v>0.33333333333333331</v>
      </c>
      <c r="S37" s="45">
        <f>(COUNTIF(D34:D39,"&gt;10")+COUNTIF(D34:D39,"&lt;-10"))/6-S38</f>
        <v>0</v>
      </c>
      <c r="T37" s="171">
        <f>(COUNTIF(E34:E39,"&gt;10")+COUNTIF(E34:E39,"&lt;-10"))/6-T38</f>
        <v>0.16666666666666666</v>
      </c>
      <c r="U37" s="170">
        <f>(COUNTIF(F34:F39,"&gt;10")+COUNTIF(F34:F39,"&lt;-10"))/6-U38</f>
        <v>0</v>
      </c>
      <c r="V37" s="45">
        <f>(COUNTIF(G34:G39,"&gt;10")+COUNTIF(G34:G39,"&lt;-10"))/6-V38</f>
        <v>0</v>
      </c>
      <c r="W37" s="45">
        <f>(COUNTIF(H34:H39,"&gt;10")+COUNTIF(H34:H39,"&lt;-10"))/6-W38</f>
        <v>0</v>
      </c>
      <c r="X37" s="171">
        <f>(COUNTIF(I34:I39,"&gt;10")+COUNTIF(I34:I39,"&lt;-10"))/6-X38</f>
        <v>0</v>
      </c>
      <c r="Y37" s="9">
        <f>(COUNTIF(J34:J39,"&gt;10")+COUNTIF(J34:J39,"&lt;-10"))/6-Y38</f>
        <v>0</v>
      </c>
      <c r="Z37" s="9">
        <f>(COUNTIF(K34:K39,"&gt;10")+COUNTIF(K34:K39,"&lt;-10"))/6-Z38</f>
        <v>0</v>
      </c>
      <c r="AA37" s="9">
        <f>(COUNTIF(L34:L39,"&gt;10")+COUNTIF(L34:L39,"&lt;-10"))/6-AA38</f>
        <v>0</v>
      </c>
      <c r="AB37" s="9">
        <f>(COUNTIF(M34:M39,"&gt;10")+COUNTIF(M34:M39,"&lt;-10"))/6-AB38</f>
        <v>0.33333333333333331</v>
      </c>
    </row>
    <row r="38" spans="1:28" x14ac:dyDescent="0.3">
      <c r="A38" s="24"/>
      <c r="B38" s="25">
        <v>-1.5509999999999999</v>
      </c>
      <c r="C38" s="25">
        <v>2.2869999999999999</v>
      </c>
      <c r="D38" s="27">
        <v>6.0049999999999999</v>
      </c>
      <c r="E38" s="129">
        <v>8.9209999999999994</v>
      </c>
      <c r="F38" s="152">
        <v>0.29220000000000002</v>
      </c>
      <c r="G38" s="25">
        <v>-3.5457999999999998</v>
      </c>
      <c r="H38" s="27">
        <v>-5.2512999999999996</v>
      </c>
      <c r="I38" s="29">
        <v>-8.1672999999999991</v>
      </c>
      <c r="J38" s="137">
        <v>-1.2242</v>
      </c>
      <c r="K38" s="27">
        <v>6.3318000000000003</v>
      </c>
      <c r="L38" s="25">
        <v>4.3193000000000001</v>
      </c>
      <c r="M38" s="30">
        <v>10.9533</v>
      </c>
      <c r="N38" s="81"/>
      <c r="O38" s="86"/>
      <c r="P38" s="11" t="s">
        <v>16</v>
      </c>
      <c r="Q38" s="172">
        <f>(COUNTIF(B34:B39,"&gt;15")+COUNTIF(B34:B39,"&lt;-15"))/6</f>
        <v>0</v>
      </c>
      <c r="R38" s="46">
        <f>(COUNTIF(C34:C39,"&gt;15")+COUNTIF(C34:C39,"&lt;-15"))/6</f>
        <v>0</v>
      </c>
      <c r="S38" s="46">
        <f>(COUNTIF(D34:D39,"&gt;15")+COUNTIF(D34:D39,"&lt;-15"))/6</f>
        <v>0.16666666666666666</v>
      </c>
      <c r="T38" s="173">
        <f>(COUNTIF(E34:E39,"&gt;15")+COUNTIF(E34:E39,"&lt;-15"))/6</f>
        <v>0</v>
      </c>
      <c r="U38" s="172">
        <f>(COUNTIF(F34:F39,"&gt;15")+COUNTIF(F34:F39,"&lt;-15"))/6</f>
        <v>0</v>
      </c>
      <c r="V38" s="46">
        <f>(COUNTIF(G34:G39,"&gt;15")+COUNTIF(G34:G39,"&lt;-15"))/6</f>
        <v>0</v>
      </c>
      <c r="W38" s="46">
        <f>(COUNTIF(H34:H39,"&gt;15")+COUNTIF(H34:H39,"&lt;-15"))/6</f>
        <v>0</v>
      </c>
      <c r="X38" s="173">
        <f>(COUNTIF(I34:I39,"&gt;15")+COUNTIF(I34:I39,"&lt;-15"))/6</f>
        <v>0</v>
      </c>
      <c r="Y38" s="12">
        <f>(COUNTIF(J34:J39,"&gt;15")+COUNTIF(J34:J39,"&lt;-15"))/6</f>
        <v>0</v>
      </c>
      <c r="Z38" s="12">
        <f>(COUNTIF(K34:K39,"&gt;15")+COUNTIF(K34:K39,"&lt;-15"))/6</f>
        <v>0</v>
      </c>
      <c r="AA38" s="12">
        <f>(COUNTIF(L34:L39,"&gt;15")+COUNTIF(L34:L39,"&lt;-15"))/6</f>
        <v>0</v>
      </c>
      <c r="AB38" s="12">
        <f>(COUNTIF(M34:M39,"&gt;15")+COUNTIF(M34:M39,"&lt;-15"))/6</f>
        <v>0</v>
      </c>
    </row>
    <row r="39" spans="1:28" ht="15" thickBot="1" x14ac:dyDescent="0.35">
      <c r="A39" s="32"/>
      <c r="B39" s="39">
        <v>13.04</v>
      </c>
      <c r="C39" s="39">
        <v>10.055999999999999</v>
      </c>
      <c r="D39" s="33">
        <v>15.965</v>
      </c>
      <c r="E39" s="130">
        <v>10.505000000000001</v>
      </c>
      <c r="F39" s="151">
        <v>-4.4927999999999999</v>
      </c>
      <c r="G39" s="34">
        <v>-1.5087999999999999</v>
      </c>
      <c r="H39" s="35">
        <v>-7.3193000000000001</v>
      </c>
      <c r="I39" s="36">
        <v>-1.8593</v>
      </c>
      <c r="J39" s="139">
        <v>-1.8962000000000001</v>
      </c>
      <c r="K39" s="34">
        <v>1.0287999999999999</v>
      </c>
      <c r="L39" s="34">
        <v>0.93030000000000002</v>
      </c>
      <c r="M39" s="36">
        <v>1.3793</v>
      </c>
      <c r="N39" s="82"/>
      <c r="O39" s="86"/>
      <c r="Q39" s="146"/>
      <c r="R39" s="69"/>
      <c r="S39" s="69"/>
      <c r="T39" s="147"/>
      <c r="U39" s="146"/>
      <c r="V39" s="69"/>
      <c r="W39" s="69"/>
      <c r="X39" s="147"/>
    </row>
    <row r="40" spans="1:28" x14ac:dyDescent="0.3">
      <c r="A40" s="18" t="s">
        <v>26</v>
      </c>
      <c r="B40" s="19">
        <v>0.84399999999999997</v>
      </c>
      <c r="C40" s="21">
        <v>16.489999999999998</v>
      </c>
      <c r="D40" s="20">
        <v>-6.6870000000000003</v>
      </c>
      <c r="E40" s="132">
        <v>-11.773</v>
      </c>
      <c r="F40" s="153">
        <v>10.0922</v>
      </c>
      <c r="G40" s="20">
        <v>-5.5537999999999998</v>
      </c>
      <c r="H40" s="22">
        <v>-10.664899999999999</v>
      </c>
      <c r="I40" s="37">
        <v>-5.5789</v>
      </c>
      <c r="J40" s="136">
        <v>-1.3915999999999999</v>
      </c>
      <c r="K40" s="20">
        <v>-8.9225999999999992</v>
      </c>
      <c r="L40" s="21">
        <v>19.365500000000001</v>
      </c>
      <c r="M40" s="37">
        <v>-8.8975000000000009</v>
      </c>
      <c r="N40" s="80"/>
      <c r="O40" s="86" t="s">
        <v>26</v>
      </c>
      <c r="P40" t="s">
        <v>20</v>
      </c>
      <c r="Q40" s="146">
        <f>AVERAGE(B40:B45)</f>
        <v>0.96016666666666683</v>
      </c>
      <c r="R40" s="69">
        <f>AVERAGE(C40:C45)</f>
        <v>5.8579999999999997</v>
      </c>
      <c r="S40" s="69">
        <f>AVERAGE(D40:D45)</f>
        <v>-1.5386666666666666</v>
      </c>
      <c r="T40" s="147">
        <f>AVERAGE(E40:E45)</f>
        <v>-6.5034999999999998</v>
      </c>
      <c r="U40" s="146">
        <f>AVERAGE(F40:F45)</f>
        <v>0.18703333333333316</v>
      </c>
      <c r="V40" s="69">
        <f>AVERAGE(G40:G45)</f>
        <v>-4.7107999999999999</v>
      </c>
      <c r="W40" s="69">
        <f>AVERAGE(H40:H45)</f>
        <v>-9.1568999999999985</v>
      </c>
      <c r="X40" s="147">
        <f>AVERAGE(I40:I45)</f>
        <v>-4.1920666666666664</v>
      </c>
      <c r="Y40">
        <f>AVERAGE(J40:J45)</f>
        <v>-0.50901666666666667</v>
      </c>
      <c r="Z40">
        <f>AVERAGE(K40:K45)</f>
        <v>-3.0078499999999999</v>
      </c>
      <c r="AA40">
        <f>AVERAGE(L40:L45)</f>
        <v>8.8349166666666665</v>
      </c>
      <c r="AB40">
        <f>AVERAGE(M40:M45)</f>
        <v>-3.526583333333333</v>
      </c>
    </row>
    <row r="41" spans="1:28" x14ac:dyDescent="0.3">
      <c r="A41" s="24"/>
      <c r="B41" s="25">
        <v>1.9950000000000001</v>
      </c>
      <c r="C41" s="27">
        <v>8.0890000000000004</v>
      </c>
      <c r="D41" s="27">
        <v>-8.5020000000000007</v>
      </c>
      <c r="E41" s="126">
        <v>-11.798999999999999</v>
      </c>
      <c r="F41" s="152">
        <v>3.36</v>
      </c>
      <c r="G41" s="25">
        <v>-2.734</v>
      </c>
      <c r="H41" s="27">
        <v>-7.2953000000000001</v>
      </c>
      <c r="I41" s="38">
        <v>-3.9983</v>
      </c>
      <c r="J41" s="137">
        <v>3.4885000000000002</v>
      </c>
      <c r="K41" s="27">
        <v>-7.0084999999999997</v>
      </c>
      <c r="L41" s="26">
        <v>14.143800000000001</v>
      </c>
      <c r="M41" s="29">
        <v>-5.7442000000000002</v>
      </c>
      <c r="N41" s="80"/>
      <c r="O41" s="86"/>
      <c r="P41" s="2" t="s">
        <v>13</v>
      </c>
      <c r="Q41" s="166">
        <f t="shared" ref="Q41:AB41" si="6">1-Q42-Q43-Q44</f>
        <v>1</v>
      </c>
      <c r="R41" s="43">
        <f t="shared" si="6"/>
        <v>0.5</v>
      </c>
      <c r="S41" s="43">
        <f t="shared" si="6"/>
        <v>0.66666666666666674</v>
      </c>
      <c r="T41" s="167">
        <f t="shared" si="6"/>
        <v>0.49999999999999994</v>
      </c>
      <c r="U41" s="166">
        <f t="shared" si="6"/>
        <v>0.66666666666666674</v>
      </c>
      <c r="V41" s="43">
        <f t="shared" si="6"/>
        <v>0.66666666666666674</v>
      </c>
      <c r="W41" s="43">
        <f t="shared" si="6"/>
        <v>0</v>
      </c>
      <c r="X41" s="167">
        <f t="shared" si="6"/>
        <v>0.83333333333333337</v>
      </c>
      <c r="Y41" s="3">
        <f t="shared" si="6"/>
        <v>0.83333333333333337</v>
      </c>
      <c r="Z41" s="3">
        <f t="shared" si="6"/>
        <v>0.5</v>
      </c>
      <c r="AA41" s="3">
        <f t="shared" si="6"/>
        <v>0.33333333333333337</v>
      </c>
      <c r="AB41" s="3">
        <f t="shared" si="6"/>
        <v>0.66666666666666674</v>
      </c>
    </row>
    <row r="42" spans="1:28" x14ac:dyDescent="0.3">
      <c r="A42" s="24"/>
      <c r="B42" s="25">
        <v>1.087</v>
      </c>
      <c r="C42" s="25">
        <v>-1.425</v>
      </c>
      <c r="D42" s="25">
        <v>-3.5030000000000001</v>
      </c>
      <c r="E42" s="125">
        <v>-4.5860000000000003</v>
      </c>
      <c r="F42" s="149">
        <v>-6.2388000000000003</v>
      </c>
      <c r="G42" s="25">
        <v>-3.7267999999999999</v>
      </c>
      <c r="H42" s="27">
        <v>-5.7365000000000004</v>
      </c>
      <c r="I42" s="38">
        <v>-4.6535000000000002</v>
      </c>
      <c r="J42" s="137">
        <v>-0.73750000000000004</v>
      </c>
      <c r="K42" s="27">
        <v>-5.3274999999999997</v>
      </c>
      <c r="L42" s="25">
        <v>-1.2398</v>
      </c>
      <c r="M42" s="38">
        <v>-4.4008000000000003</v>
      </c>
      <c r="N42" s="82"/>
      <c r="O42" s="86"/>
      <c r="P42" s="5" t="s">
        <v>14</v>
      </c>
      <c r="Q42" s="168">
        <f>(COUNTIF(B40:B45,"&gt;5")+COUNTIF(B40:B45,"&lt;-5"))/6-Q43-Q44</f>
        <v>0</v>
      </c>
      <c r="R42" s="72">
        <f>(COUNTIF(C40:C45,"&gt;5")+COUNTIF(C40:C45,"&lt;-5"))/6-R43-R44</f>
        <v>0.16666666666666671</v>
      </c>
      <c r="S42" s="72">
        <f>(COUNTIF(D40:D45,"&gt;5")+COUNTIF(D40:D45,"&lt;-5"))/6-S43-S44</f>
        <v>0.33333333333333331</v>
      </c>
      <c r="T42" s="169">
        <f>(COUNTIF(E40:E45,"&gt;5")+COUNTIF(E40:E45,"&lt;-5"))/6-T43-T44</f>
        <v>0.16666666666666669</v>
      </c>
      <c r="U42" s="168">
        <f>(COUNTIF(F40:F45,"&gt;5")+COUNTIF(F40:F45,"&lt;-5"))/6-U43-U44</f>
        <v>0.16666666666666666</v>
      </c>
      <c r="V42" s="72">
        <f>(COUNTIF(G40:G45,"&gt;5")+COUNTIF(G40:G45,"&lt;-5"))/6-V43-V44</f>
        <v>0.33333333333333331</v>
      </c>
      <c r="W42" s="72">
        <f>(COUNTIF(H40:H45,"&gt;5")+COUNTIF(H40:H45,"&lt;-5"))/6-W43-W44</f>
        <v>0.66666666666666674</v>
      </c>
      <c r="X42" s="169">
        <f>(COUNTIF(I40:I45,"&gt;5")+COUNTIF(I40:I45,"&lt;-5"))/6-X43-X44</f>
        <v>0.16666666666666666</v>
      </c>
      <c r="Y42" s="31">
        <f>(COUNTIF(J40:J45,"&gt;5")+COUNTIF(J40:J45,"&lt;-5"))/6-Y43-Y44</f>
        <v>0.16666666666666666</v>
      </c>
      <c r="Z42" s="31">
        <f>(COUNTIF(K40:K45,"&gt;5")+COUNTIF(K40:K45,"&lt;-5"))/6-Z43-Z44</f>
        <v>0.5</v>
      </c>
      <c r="AA42" s="31">
        <f>(COUNTIF(L40:L45,"&gt;5")+COUNTIF(L40:L45,"&lt;-5"))/6-AA43-AA44</f>
        <v>0.1666666666666666</v>
      </c>
      <c r="AB42" s="31">
        <f>(COUNTIF(M40:M45,"&gt;5")+COUNTIF(M40:M45,"&lt;-5"))/6-AB43-AB44</f>
        <v>0.33333333333333331</v>
      </c>
    </row>
    <row r="43" spans="1:28" x14ac:dyDescent="0.3">
      <c r="A43" s="24"/>
      <c r="B43" s="25">
        <v>-1.7889999999999999</v>
      </c>
      <c r="C43" s="25">
        <v>-1.024</v>
      </c>
      <c r="D43" s="25">
        <v>2.3580000000000001</v>
      </c>
      <c r="E43" s="125">
        <v>-3.0089999999999999</v>
      </c>
      <c r="F43" s="152">
        <v>-3.1110000000000002</v>
      </c>
      <c r="G43" s="25">
        <v>-3.8759999999999999</v>
      </c>
      <c r="H43" s="27">
        <v>-8.8884000000000007</v>
      </c>
      <c r="I43" s="38">
        <v>-3.5213999999999999</v>
      </c>
      <c r="J43" s="140">
        <v>-5.8277000000000001</v>
      </c>
      <c r="K43" s="25">
        <v>-1.6807000000000001</v>
      </c>
      <c r="L43" s="25">
        <v>-5.0299999999999997E-2</v>
      </c>
      <c r="M43" s="38">
        <v>-2.0352999999999999</v>
      </c>
      <c r="N43" s="82"/>
      <c r="O43" s="86"/>
      <c r="P43" s="8" t="s">
        <v>15</v>
      </c>
      <c r="Q43" s="170">
        <f>(COUNTIF(B40:B45,"&gt;10")+COUNTIF(B40:B45,"&lt;-10"))/6-Q44</f>
        <v>0</v>
      </c>
      <c r="R43" s="45">
        <f>(COUNTIF(C40:C45,"&gt;10")+COUNTIF(C40:C45,"&lt;-10"))/6-R44</f>
        <v>0.16666666666666666</v>
      </c>
      <c r="S43" s="45">
        <f>(COUNTIF(D40:D45,"&gt;10")+COUNTIF(D40:D45,"&lt;-10"))/6-S44</f>
        <v>0</v>
      </c>
      <c r="T43" s="171">
        <f>(COUNTIF(E40:E45,"&gt;10")+COUNTIF(E40:E45,"&lt;-10"))/6-T44</f>
        <v>0.33333333333333331</v>
      </c>
      <c r="U43" s="170">
        <f>(COUNTIF(F40:F45,"&gt;10")+COUNTIF(F40:F45,"&lt;-10"))/6-U44</f>
        <v>0.16666666666666666</v>
      </c>
      <c r="V43" s="45">
        <f>(COUNTIF(G40:G45,"&gt;10")+COUNTIF(G40:G45,"&lt;-10"))/6-V44</f>
        <v>0</v>
      </c>
      <c r="W43" s="45">
        <f>(COUNTIF(H40:H45,"&gt;10")+COUNTIF(H40:H45,"&lt;-10"))/6-W44</f>
        <v>0.16666666666666666</v>
      </c>
      <c r="X43" s="171">
        <f>(COUNTIF(I40:I45,"&gt;10")+COUNTIF(I40:I45,"&lt;-10"))/6-X44</f>
        <v>0</v>
      </c>
      <c r="Y43" s="9">
        <f>(COUNTIF(J40:J45,"&gt;10")+COUNTIF(J40:J45,"&lt;-10"))/6-Y44</f>
        <v>0</v>
      </c>
      <c r="Z43" s="9">
        <f>(COUNTIF(K40:K45,"&gt;10")+COUNTIF(K40:K45,"&lt;-10"))/6-Z44</f>
        <v>0</v>
      </c>
      <c r="AA43" s="9">
        <f>(COUNTIF(L40:L45,"&gt;10")+COUNTIF(L40:L45,"&lt;-10"))/6-AA44</f>
        <v>0.33333333333333337</v>
      </c>
      <c r="AB43" s="9">
        <f>(COUNTIF(M40:M45,"&gt;10")+COUNTIF(M40:M45,"&lt;-10"))/6-AB44</f>
        <v>0</v>
      </c>
    </row>
    <row r="44" spans="1:28" x14ac:dyDescent="0.3">
      <c r="A44" s="24"/>
      <c r="B44" s="25">
        <v>1.464</v>
      </c>
      <c r="C44" s="25">
        <v>1.1890000000000001</v>
      </c>
      <c r="D44" s="25">
        <v>3.68</v>
      </c>
      <c r="E44" s="129">
        <v>-7.2329999999999997</v>
      </c>
      <c r="F44" s="152">
        <v>-4.6923000000000004</v>
      </c>
      <c r="G44" s="25">
        <v>-4.4173</v>
      </c>
      <c r="H44" s="28">
        <v>-15.288500000000001</v>
      </c>
      <c r="I44" s="38">
        <v>-4.3754999999999997</v>
      </c>
      <c r="J44" s="137">
        <v>-1.3548</v>
      </c>
      <c r="K44" s="25">
        <v>0.86119999999999997</v>
      </c>
      <c r="L44" s="27">
        <v>9.2414000000000005</v>
      </c>
      <c r="M44" s="38">
        <v>0.81940000000000002</v>
      </c>
      <c r="N44" s="82"/>
      <c r="O44" s="86"/>
      <c r="P44" s="11" t="s">
        <v>16</v>
      </c>
      <c r="Q44" s="172">
        <f>(COUNTIF(B40:B45,"&gt;15")+COUNTIF(B40:B45,"&lt;-15"))/6</f>
        <v>0</v>
      </c>
      <c r="R44" s="46">
        <f>(COUNTIF(C40:C45,"&gt;15")+COUNTIF(C40:C45,"&lt;-15"))/6</f>
        <v>0.16666666666666666</v>
      </c>
      <c r="S44" s="46">
        <f>(COUNTIF(D40:D45,"&gt;15")+COUNTIF(D40:D45,"&lt;-15"))/6</f>
        <v>0</v>
      </c>
      <c r="T44" s="173">
        <f>(COUNTIF(E40:E45,"&gt;15")+COUNTIF(E40:E45,"&lt;-15"))/6</f>
        <v>0</v>
      </c>
      <c r="U44" s="172">
        <f>(COUNTIF(F40:F45,"&gt;15")+COUNTIF(F40:F45,"&lt;-15"))/6</f>
        <v>0</v>
      </c>
      <c r="V44" s="46">
        <f>(COUNTIF(G40:G45,"&gt;15")+COUNTIF(G40:G45,"&lt;-15"))/6</f>
        <v>0</v>
      </c>
      <c r="W44" s="46">
        <f>(COUNTIF(H40:H45,"&gt;15")+COUNTIF(H40:H45,"&lt;-15"))/6</f>
        <v>0.16666666666666666</v>
      </c>
      <c r="X44" s="173">
        <f>(COUNTIF(I40:I45,"&gt;15")+COUNTIF(I40:I45,"&lt;-15"))/6</f>
        <v>0</v>
      </c>
      <c r="Y44" s="12">
        <f>(COUNTIF(J40:J45,"&gt;15")+COUNTIF(J40:J45,"&lt;-15"))/6</f>
        <v>0</v>
      </c>
      <c r="Z44" s="12">
        <f>(COUNTIF(K40:K45,"&gt;15")+COUNTIF(K40:K45,"&lt;-15"))/6</f>
        <v>0</v>
      </c>
      <c r="AA44" s="12">
        <f>(COUNTIF(L40:L45,"&gt;15")+COUNTIF(L40:L45,"&lt;-15"))/6</f>
        <v>0.16666666666666666</v>
      </c>
      <c r="AB44" s="12">
        <f>(COUNTIF(M40:M45,"&gt;15")+COUNTIF(M40:M45,"&lt;-15"))/6</f>
        <v>0</v>
      </c>
    </row>
    <row r="45" spans="1:28" ht="15" thickBot="1" x14ac:dyDescent="0.35">
      <c r="A45" s="32"/>
      <c r="B45" s="34">
        <v>2.16</v>
      </c>
      <c r="C45" s="39">
        <v>11.829000000000001</v>
      </c>
      <c r="D45" s="34">
        <v>3.4220000000000002</v>
      </c>
      <c r="E45" s="127">
        <v>-0.621</v>
      </c>
      <c r="F45" s="151">
        <v>1.7121</v>
      </c>
      <c r="G45" s="35">
        <v>-7.9569000000000001</v>
      </c>
      <c r="H45" s="35">
        <v>-7.0678000000000001</v>
      </c>
      <c r="I45" s="36">
        <v>-3.0247999999999999</v>
      </c>
      <c r="J45" s="139">
        <v>2.7690000000000001</v>
      </c>
      <c r="K45" s="34">
        <v>4.0309999999999997</v>
      </c>
      <c r="L45" s="39">
        <v>11.5489</v>
      </c>
      <c r="M45" s="36">
        <v>-0.90110000000000001</v>
      </c>
      <c r="N45" s="82"/>
      <c r="O45" s="86"/>
      <c r="Q45" s="146"/>
      <c r="R45" s="69"/>
      <c r="S45" s="69"/>
      <c r="T45" s="147"/>
      <c r="U45" s="146"/>
      <c r="V45" s="69"/>
      <c r="W45" s="69"/>
      <c r="X45" s="147"/>
    </row>
    <row r="46" spans="1:28" x14ac:dyDescent="0.3">
      <c r="A46" s="18" t="s">
        <v>27</v>
      </c>
      <c r="B46" s="19">
        <v>-1.0580000000000001</v>
      </c>
      <c r="C46" s="19">
        <v>-0.98199999999999998</v>
      </c>
      <c r="D46" s="19">
        <v>-3.0960000000000001</v>
      </c>
      <c r="E46" s="131">
        <v>-2.9470000000000001</v>
      </c>
      <c r="F46" s="155">
        <v>0.66139999999999999</v>
      </c>
      <c r="G46" s="19">
        <v>0.58540000000000003</v>
      </c>
      <c r="H46" s="19">
        <v>-2.1013999999999999</v>
      </c>
      <c r="I46" s="41">
        <v>-2.2504</v>
      </c>
      <c r="J46" s="136">
        <v>1.7024999999999999</v>
      </c>
      <c r="K46" s="19">
        <v>-0.33550000000000002</v>
      </c>
      <c r="L46" s="19">
        <v>4.4653</v>
      </c>
      <c r="M46" s="41">
        <v>2.5003000000000002</v>
      </c>
      <c r="N46" s="82"/>
      <c r="O46" s="86" t="s">
        <v>27</v>
      </c>
      <c r="P46" t="s">
        <v>20</v>
      </c>
      <c r="Q46" s="146">
        <f>AVERAGE(B46:B51)</f>
        <v>-2.5719999999999996</v>
      </c>
      <c r="R46" s="69">
        <f>AVERAGE(C46:C51)</f>
        <v>8.4666666666666668E-2</v>
      </c>
      <c r="S46" s="69">
        <f>AVERAGE(D46:D51)</f>
        <v>-0.45300000000000029</v>
      </c>
      <c r="T46" s="147">
        <f>AVERAGE(E46:E51)</f>
        <v>4.7175000000000002</v>
      </c>
      <c r="U46" s="146">
        <f>AVERAGE(F46:F51)</f>
        <v>-0.63251666666666662</v>
      </c>
      <c r="V46" s="69">
        <f>AVERAGE(G46:G51)</f>
        <v>-3.2891833333333338</v>
      </c>
      <c r="W46" s="69">
        <f>AVERAGE(H46:H51)</f>
        <v>-2.6465666666666667</v>
      </c>
      <c r="X46" s="147">
        <f>AVERAGE(I46:I51)</f>
        <v>-7.8170666666666655</v>
      </c>
      <c r="Y46">
        <f>AVERAGE(J46:J51)</f>
        <v>-0.20716666666666672</v>
      </c>
      <c r="Z46">
        <f>AVERAGE(K46:K51)</f>
        <v>1.9118333333333333</v>
      </c>
      <c r="AA46">
        <f>AVERAGE(L46:L51)</f>
        <v>1.8068833333333334</v>
      </c>
      <c r="AB46">
        <f>AVERAGE(M46:M51)</f>
        <v>6.4397166666666665</v>
      </c>
    </row>
    <row r="47" spans="1:28" x14ac:dyDescent="0.3">
      <c r="A47" s="24"/>
      <c r="B47" s="25">
        <v>-1.1459999999999999</v>
      </c>
      <c r="C47" s="25">
        <v>0.98299999999999998</v>
      </c>
      <c r="D47" s="25">
        <v>-1.6339999999999999</v>
      </c>
      <c r="E47" s="125">
        <v>1.6419999999999999</v>
      </c>
      <c r="F47" s="152">
        <v>-0.22770000000000001</v>
      </c>
      <c r="G47" s="25">
        <v>-2.3567</v>
      </c>
      <c r="H47" s="25">
        <v>-3.4464000000000001</v>
      </c>
      <c r="I47" s="29">
        <v>-6.7224000000000004</v>
      </c>
      <c r="J47" s="137">
        <v>-1.9435</v>
      </c>
      <c r="K47" s="25">
        <v>-2.4315000000000002</v>
      </c>
      <c r="L47" s="25">
        <v>1.2751999999999999</v>
      </c>
      <c r="M47" s="38">
        <v>1.9341999999999999</v>
      </c>
      <c r="N47" s="82"/>
      <c r="O47" s="86"/>
      <c r="P47" s="2" t="s">
        <v>13</v>
      </c>
      <c r="Q47" s="166">
        <f t="shared" ref="Q47:AB47" si="7">1-Q48-Q49-Q50</f>
        <v>0.83333333333333337</v>
      </c>
      <c r="R47" s="43">
        <f t="shared" si="7"/>
        <v>1</v>
      </c>
      <c r="S47" s="43">
        <f t="shared" si="7"/>
        <v>0.66666666666666674</v>
      </c>
      <c r="T47" s="167">
        <f t="shared" si="7"/>
        <v>0.66666666666666674</v>
      </c>
      <c r="U47" s="166">
        <f t="shared" si="7"/>
        <v>0.83333333333333337</v>
      </c>
      <c r="V47" s="43">
        <f t="shared" si="7"/>
        <v>0.66666666666666674</v>
      </c>
      <c r="W47" s="43">
        <f t="shared" si="7"/>
        <v>0.66666666666666674</v>
      </c>
      <c r="X47" s="167">
        <f t="shared" si="7"/>
        <v>0.1666666666666666</v>
      </c>
      <c r="Y47" s="3">
        <f t="shared" si="7"/>
        <v>1</v>
      </c>
      <c r="Z47" s="3">
        <f t="shared" si="7"/>
        <v>1</v>
      </c>
      <c r="AA47" s="3">
        <f t="shared" si="7"/>
        <v>1</v>
      </c>
      <c r="AB47" s="3">
        <f t="shared" si="7"/>
        <v>0.5</v>
      </c>
    </row>
    <row r="48" spans="1:28" x14ac:dyDescent="0.3">
      <c r="A48" s="24"/>
      <c r="B48" s="25">
        <v>-4.3520000000000003</v>
      </c>
      <c r="C48" s="25">
        <v>-0.75600000000000001</v>
      </c>
      <c r="D48" s="25">
        <v>2.8479999999999999</v>
      </c>
      <c r="E48" s="129">
        <v>5.9130000000000003</v>
      </c>
      <c r="F48" s="152">
        <v>1.3682000000000001</v>
      </c>
      <c r="G48" s="25">
        <v>-2.2277999999999998</v>
      </c>
      <c r="H48" s="25">
        <v>-3.0924</v>
      </c>
      <c r="I48" s="29">
        <v>-6.1574</v>
      </c>
      <c r="J48" s="137">
        <v>-3.1324999999999998</v>
      </c>
      <c r="K48" s="25">
        <v>4.0674999999999999</v>
      </c>
      <c r="L48" s="25">
        <v>1.3281000000000001</v>
      </c>
      <c r="M48" s="29">
        <v>7.9970999999999997</v>
      </c>
      <c r="N48" s="80"/>
      <c r="O48" s="86"/>
      <c r="P48" s="5" t="s">
        <v>14</v>
      </c>
      <c r="Q48" s="168">
        <f>(COUNTIF(B46:B51,"&gt;5")+COUNTIF(B46:B51,"&lt;-5"))/6-Q49-Q50</f>
        <v>0.16666666666666666</v>
      </c>
      <c r="R48" s="72">
        <f>(COUNTIF(C46:C51,"&gt;5")+COUNTIF(C46:C51,"&lt;-5"))/6-R49-R50</f>
        <v>0</v>
      </c>
      <c r="S48" s="72">
        <f>(COUNTIF(D46:D51,"&gt;5")+COUNTIF(D46:D51,"&lt;-5"))/6-S49-S50</f>
        <v>0.33333333333333331</v>
      </c>
      <c r="T48" s="169">
        <f>(COUNTIF(E46:E51,"&gt;5")+COUNTIF(E46:E51,"&lt;-5"))/6-T49-T50</f>
        <v>0.16666666666666666</v>
      </c>
      <c r="U48" s="168">
        <f>(COUNTIF(F46:F51,"&gt;5")+COUNTIF(F46:F51,"&lt;-5"))/6-U49-U50</f>
        <v>0.16666666666666666</v>
      </c>
      <c r="V48" s="72">
        <f>(COUNTIF(G46:G51,"&gt;5")+COUNTIF(G46:G51,"&lt;-5"))/6-V49-V50</f>
        <v>0.33333333333333331</v>
      </c>
      <c r="W48" s="72">
        <f>(COUNTIF(H46:H51,"&gt;5")+COUNTIF(H46:H51,"&lt;-5"))/6-W49-W50</f>
        <v>0.33333333333333331</v>
      </c>
      <c r="X48" s="169">
        <f>(COUNTIF(I46:I51,"&gt;5")+COUNTIF(I46:I51,"&lt;-5"))/6-X49-X50</f>
        <v>0.66666666666666674</v>
      </c>
      <c r="Y48" s="31">
        <f>(COUNTIF(J46:J51,"&gt;5")+COUNTIF(J46:J51,"&lt;-5"))/6-Y49-Y50</f>
        <v>0</v>
      </c>
      <c r="Z48" s="31">
        <f>(COUNTIF(K46:K51,"&gt;5")+COUNTIF(K46:K51,"&lt;-5"))/6-Z49-Z50</f>
        <v>0</v>
      </c>
      <c r="AA48" s="31">
        <f>(COUNTIF(L46:L51,"&gt;5")+COUNTIF(L46:L51,"&lt;-5"))/6-AA49-AA50</f>
        <v>0</v>
      </c>
      <c r="AB48" s="31">
        <f>(COUNTIF(M46:M51,"&gt;5")+COUNTIF(M46:M51,"&lt;-5"))/6-AB49-AB50</f>
        <v>0.33333333333333337</v>
      </c>
    </row>
    <row r="49" spans="1:28" x14ac:dyDescent="0.3">
      <c r="A49" s="24"/>
      <c r="B49" s="25">
        <v>-3.2189999999999999</v>
      </c>
      <c r="C49" s="25">
        <v>-0.495</v>
      </c>
      <c r="D49" s="25">
        <v>-1.8660000000000001</v>
      </c>
      <c r="E49" s="125">
        <v>3.8559999999999999</v>
      </c>
      <c r="F49" s="152">
        <v>-1.3388</v>
      </c>
      <c r="G49" s="25">
        <v>-4.0628000000000002</v>
      </c>
      <c r="H49" s="25">
        <v>-3.2684000000000002</v>
      </c>
      <c r="I49" s="29">
        <v>-8.9903999999999993</v>
      </c>
      <c r="J49" s="137">
        <v>2.9954999999999998</v>
      </c>
      <c r="K49" s="25">
        <v>4.3484999999999996</v>
      </c>
      <c r="L49" s="25">
        <v>4.9250999999999996</v>
      </c>
      <c r="M49" s="29">
        <v>9.2760999999999996</v>
      </c>
      <c r="N49" s="80"/>
      <c r="O49" s="86"/>
      <c r="P49" s="8" t="s">
        <v>15</v>
      </c>
      <c r="Q49" s="170">
        <f>(COUNTIF(B46:B51,"&gt;10")+COUNTIF(B46:B51,"&lt;-10"))/6-Q50</f>
        <v>0</v>
      </c>
      <c r="R49" s="45">
        <f>(COUNTIF(C46:C51,"&gt;10")+COUNTIF(C46:C51,"&lt;-10"))/6-R50</f>
        <v>0</v>
      </c>
      <c r="S49" s="45">
        <f>(COUNTIF(D46:D51,"&gt;10")+COUNTIF(D46:D51,"&lt;-10"))/6-S50</f>
        <v>0</v>
      </c>
      <c r="T49" s="171">
        <f>(COUNTIF(E46:E51,"&gt;10")+COUNTIF(E46:E51,"&lt;-10"))/6-T50</f>
        <v>0</v>
      </c>
      <c r="U49" s="170">
        <f>(COUNTIF(F46:F51,"&gt;10")+COUNTIF(F46:F51,"&lt;-10"))/6-U50</f>
        <v>0</v>
      </c>
      <c r="V49" s="45">
        <f>(COUNTIF(G46:G51,"&gt;10")+COUNTIF(G46:G51,"&lt;-10"))/6-V50</f>
        <v>0</v>
      </c>
      <c r="W49" s="45">
        <f>(COUNTIF(H46:H51,"&gt;10")+COUNTIF(H46:H51,"&lt;-10"))/6-W50</f>
        <v>0</v>
      </c>
      <c r="X49" s="171">
        <f>(COUNTIF(I46:I51,"&gt;10")+COUNTIF(I46:I51,"&lt;-10"))/6-X50</f>
        <v>0</v>
      </c>
      <c r="Y49" s="9">
        <f>(COUNTIF(J46:J51,"&gt;10")+COUNTIF(J46:J51,"&lt;-10"))/6-Y50</f>
        <v>0</v>
      </c>
      <c r="Z49" s="9">
        <f>(COUNTIF(K46:K51,"&gt;10")+COUNTIF(K46:K51,"&lt;-10"))/6-Z50</f>
        <v>0</v>
      </c>
      <c r="AA49" s="9">
        <f>(COUNTIF(L46:L51,"&gt;10")+COUNTIF(L46:L51,"&lt;-10"))/6-AA50</f>
        <v>0</v>
      </c>
      <c r="AB49" s="9">
        <f>(COUNTIF(M46:M51,"&gt;10")+COUNTIF(M46:M51,"&lt;-10"))/6-AB50</f>
        <v>0.16666666666666666</v>
      </c>
    </row>
    <row r="50" spans="1:28" x14ac:dyDescent="0.3">
      <c r="A50" s="24"/>
      <c r="B50" s="27">
        <v>-9.86</v>
      </c>
      <c r="C50" s="25">
        <v>-1.464</v>
      </c>
      <c r="D50" s="27">
        <v>-5.8840000000000003</v>
      </c>
      <c r="E50" s="126">
        <v>15.897</v>
      </c>
      <c r="F50" s="152">
        <v>3.0604</v>
      </c>
      <c r="G50" s="27">
        <v>-5.3356000000000003</v>
      </c>
      <c r="H50" s="27">
        <v>5.2035999999999998</v>
      </c>
      <c r="I50" s="30">
        <v>-16.577400000000001</v>
      </c>
      <c r="J50" s="137">
        <v>-0.24149999999999999</v>
      </c>
      <c r="K50" s="25">
        <v>3.7345000000000002</v>
      </c>
      <c r="L50" s="25">
        <v>-2.3847</v>
      </c>
      <c r="M50" s="30">
        <v>14.9763</v>
      </c>
      <c r="N50" s="81"/>
      <c r="O50" s="86"/>
      <c r="P50" s="11" t="s">
        <v>16</v>
      </c>
      <c r="Q50" s="172">
        <f>(COUNTIF(B46:B51,"&gt;15")+COUNTIF(B46:B51,"&lt;-15"))/6</f>
        <v>0</v>
      </c>
      <c r="R50" s="46">
        <f>(COUNTIF(C46:C51,"&gt;15")+COUNTIF(C46:C51,"&lt;-15"))/6</f>
        <v>0</v>
      </c>
      <c r="S50" s="46">
        <f>(COUNTIF(D46:D51,"&gt;15")+COUNTIF(D46:D51,"&lt;-15"))/6</f>
        <v>0</v>
      </c>
      <c r="T50" s="173">
        <f>(COUNTIF(E46:E51,"&gt;15")+COUNTIF(E46:E51,"&lt;-15"))/6</f>
        <v>0.16666666666666666</v>
      </c>
      <c r="U50" s="172">
        <f>(COUNTIF(F46:F51,"&gt;15")+COUNTIF(F46:F51,"&lt;-15"))/6</f>
        <v>0</v>
      </c>
      <c r="V50" s="46">
        <f>(COUNTIF(G46:G51,"&gt;15")+COUNTIF(G46:G51,"&lt;-15"))/6</f>
        <v>0</v>
      </c>
      <c r="W50" s="46">
        <f>(COUNTIF(H46:H51,"&gt;15")+COUNTIF(H46:H51,"&lt;-15"))/6</f>
        <v>0</v>
      </c>
      <c r="X50" s="173">
        <f>(COUNTIF(I46:I51,"&gt;15")+COUNTIF(I46:I51,"&lt;-15"))/6</f>
        <v>0.16666666666666666</v>
      </c>
      <c r="Y50" s="12">
        <f>(COUNTIF(J46:J51,"&gt;15")+COUNTIF(J46:J51,"&lt;-15"))/6</f>
        <v>0</v>
      </c>
      <c r="Z50" s="12">
        <f>(COUNTIF(K46:K51,"&gt;15")+COUNTIF(K46:K51,"&lt;-15"))/6</f>
        <v>0</v>
      </c>
      <c r="AA50" s="12">
        <f>(COUNTIF(L46:L51,"&gt;15")+COUNTIF(L46:L51,"&lt;-15"))/6</f>
        <v>0</v>
      </c>
      <c r="AB50" s="12">
        <f>(COUNTIF(M46:M51,"&gt;15")+COUNTIF(M46:M51,"&lt;-15"))/6</f>
        <v>0</v>
      </c>
    </row>
    <row r="51" spans="1:28" ht="15" thickBot="1" x14ac:dyDescent="0.35">
      <c r="A51" s="32"/>
      <c r="B51" s="48">
        <v>4.2030000000000003</v>
      </c>
      <c r="C51" s="48">
        <v>3.222</v>
      </c>
      <c r="D51" s="49">
        <v>6.9139999999999997</v>
      </c>
      <c r="E51" s="134">
        <v>3.944</v>
      </c>
      <c r="F51" s="157">
        <v>-7.3186</v>
      </c>
      <c r="G51" s="49">
        <v>-6.3376000000000001</v>
      </c>
      <c r="H51" s="49">
        <v>-9.1744000000000003</v>
      </c>
      <c r="I51" s="158">
        <v>-6.2043999999999997</v>
      </c>
      <c r="J51" s="143">
        <v>-0.62350000000000005</v>
      </c>
      <c r="K51" s="48">
        <v>2.0874999999999999</v>
      </c>
      <c r="L51" s="48">
        <v>1.2323</v>
      </c>
      <c r="M51" s="50">
        <v>1.9542999999999999</v>
      </c>
      <c r="N51" s="82"/>
      <c r="O51" s="86"/>
      <c r="Q51" s="146"/>
      <c r="R51" s="69"/>
      <c r="S51" s="69"/>
      <c r="T51" s="147"/>
      <c r="U51" s="146"/>
      <c r="V51" s="69"/>
      <c r="W51" s="69"/>
      <c r="X51" s="147"/>
    </row>
    <row r="52" spans="1:28" x14ac:dyDescent="0.3">
      <c r="A52" s="18" t="s">
        <v>28</v>
      </c>
      <c r="B52" s="19">
        <v>-2.7330000000000001</v>
      </c>
      <c r="C52" s="20">
        <v>6.2229999999999999</v>
      </c>
      <c r="D52" s="19">
        <v>-2.4279999999999999</v>
      </c>
      <c r="E52" s="124">
        <v>-16.869</v>
      </c>
      <c r="F52" s="153">
        <v>12.727399999999999</v>
      </c>
      <c r="G52" s="19">
        <v>3.7713999999999999</v>
      </c>
      <c r="H52" s="21">
        <v>-20.2928</v>
      </c>
      <c r="I52" s="37">
        <v>-5.8517999999999999</v>
      </c>
      <c r="J52" s="144">
        <v>-6.4217000000000004</v>
      </c>
      <c r="K52" s="20">
        <v>-6.1166999999999998</v>
      </c>
      <c r="L52" s="21">
        <v>26.598500000000001</v>
      </c>
      <c r="M52" s="41">
        <v>3.5065</v>
      </c>
      <c r="N52" s="82"/>
      <c r="O52" s="86" t="s">
        <v>28</v>
      </c>
      <c r="P52" t="s">
        <v>20</v>
      </c>
      <c r="Q52" s="146">
        <f>AVERAGE(B52:B57)</f>
        <v>-0.60950000000000004</v>
      </c>
      <c r="R52" s="69">
        <f>AVERAGE(C52:C57)</f>
        <v>-0.78166666666666673</v>
      </c>
      <c r="S52" s="69">
        <f>AVERAGE(D52:D57)</f>
        <v>-1.2930000000000001</v>
      </c>
      <c r="T52" s="147">
        <f>AVERAGE(E52:E57)</f>
        <v>-2.7763333333333331</v>
      </c>
      <c r="U52" s="146">
        <f>AVERAGE(F52:F57)</f>
        <v>-2.5562833333333335</v>
      </c>
      <c r="V52" s="69">
        <f>AVERAGE(G52:G57)</f>
        <v>-2.3841166666666669</v>
      </c>
      <c r="W52" s="69">
        <f>AVERAGE(H52:H57)</f>
        <v>-8.2883833333333339</v>
      </c>
      <c r="X52" s="147">
        <f>AVERAGE(I52:I57)</f>
        <v>-6.8050500000000014</v>
      </c>
      <c r="Y52">
        <f>AVERAGE(J52:J57)</f>
        <v>-2.1950666666666669</v>
      </c>
      <c r="Z52">
        <f>AVERAGE(K52:K57)</f>
        <v>-2.8785666666666661</v>
      </c>
      <c r="AA52">
        <f>AVERAGE(L52:L57)</f>
        <v>3.537033333333333</v>
      </c>
      <c r="AB52">
        <f>AVERAGE(M52:M57)</f>
        <v>1.5423666666666664</v>
      </c>
    </row>
    <row r="53" spans="1:28" x14ac:dyDescent="0.3">
      <c r="A53" s="24"/>
      <c r="B53" s="25">
        <v>3.9889999999999999</v>
      </c>
      <c r="C53" s="25">
        <v>3.6909999999999998</v>
      </c>
      <c r="D53" s="25">
        <v>-4.0460000000000003</v>
      </c>
      <c r="E53" s="129">
        <v>8.8369999999999997</v>
      </c>
      <c r="F53" s="152">
        <v>1.0794999999999999</v>
      </c>
      <c r="G53" s="25">
        <v>1.3774999999999999</v>
      </c>
      <c r="H53" s="25">
        <v>-4.2047999999999996</v>
      </c>
      <c r="I53" s="159">
        <v>-17.087800000000001</v>
      </c>
      <c r="J53" s="137">
        <v>0.97929999999999995</v>
      </c>
      <c r="K53" s="27">
        <v>-7.0556999999999999</v>
      </c>
      <c r="L53" s="27">
        <v>6.2636000000000003</v>
      </c>
      <c r="M53" s="30">
        <v>11.409599999999999</v>
      </c>
      <c r="N53" s="81"/>
      <c r="O53" s="86"/>
      <c r="P53" s="2" t="s">
        <v>13</v>
      </c>
      <c r="Q53" s="166">
        <f t="shared" ref="Q53:AB53" si="8">1-Q54-Q55-Q56</f>
        <v>0.83333333333333337</v>
      </c>
      <c r="R53" s="43">
        <f t="shared" si="8"/>
        <v>0.5</v>
      </c>
      <c r="S53" s="43">
        <f t="shared" si="8"/>
        <v>1</v>
      </c>
      <c r="T53" s="167">
        <f t="shared" si="8"/>
        <v>0.33333333333333337</v>
      </c>
      <c r="U53" s="166">
        <f t="shared" si="8"/>
        <v>0.49999999999999994</v>
      </c>
      <c r="V53" s="43">
        <f t="shared" si="8"/>
        <v>0.66666666666666674</v>
      </c>
      <c r="W53" s="43">
        <f t="shared" si="8"/>
        <v>0.5</v>
      </c>
      <c r="X53" s="167">
        <f t="shared" si="8"/>
        <v>0.1666666666666666</v>
      </c>
      <c r="Y53" s="3">
        <f t="shared" si="8"/>
        <v>0.66666666666666674</v>
      </c>
      <c r="Z53" s="3">
        <f t="shared" si="8"/>
        <v>0.5</v>
      </c>
      <c r="AA53" s="3">
        <f t="shared" si="8"/>
        <v>0.5</v>
      </c>
      <c r="AB53" s="3">
        <f t="shared" si="8"/>
        <v>0.5</v>
      </c>
    </row>
    <row r="54" spans="1:28" x14ac:dyDescent="0.3">
      <c r="A54" s="24"/>
      <c r="B54" s="25">
        <v>0.99099999999999999</v>
      </c>
      <c r="C54" s="27">
        <v>-5.8970000000000002</v>
      </c>
      <c r="D54" s="25">
        <v>0.154</v>
      </c>
      <c r="E54" s="129">
        <v>-8.66</v>
      </c>
      <c r="F54" s="149">
        <v>-9.9275000000000002</v>
      </c>
      <c r="G54" s="25">
        <v>-3.0394999999999999</v>
      </c>
      <c r="H54" s="25">
        <v>-3.8460000000000001</v>
      </c>
      <c r="I54" s="38">
        <v>4.968</v>
      </c>
      <c r="J54" s="137">
        <v>2.3725000000000001</v>
      </c>
      <c r="K54" s="25">
        <v>1.5355000000000001</v>
      </c>
      <c r="L54" s="25">
        <v>-3.7090000000000001</v>
      </c>
      <c r="M54" s="29">
        <v>-6.4720000000000004</v>
      </c>
      <c r="N54" s="80"/>
      <c r="O54" s="86"/>
      <c r="P54" s="5" t="s">
        <v>14</v>
      </c>
      <c r="Q54" s="168">
        <f>(COUNTIF(B52:B57,"&gt;5")+COUNTIF(B52:B57,"&lt;-5"))/6-Q55-Q56</f>
        <v>0.16666666666666666</v>
      </c>
      <c r="R54" s="72">
        <f>(COUNTIF(C52:C57,"&gt;5")+COUNTIF(C52:C57,"&lt;-5"))/6-R55-R56</f>
        <v>0.33333333333333337</v>
      </c>
      <c r="S54" s="72">
        <f>(COUNTIF(D52:D57,"&gt;5")+COUNTIF(D52:D57,"&lt;-5"))/6-S55-S56</f>
        <v>0</v>
      </c>
      <c r="T54" s="169">
        <f>(COUNTIF(E52:E57,"&gt;5")+COUNTIF(E52:E57,"&lt;-5"))/6-T55-T56</f>
        <v>0.5</v>
      </c>
      <c r="U54" s="168">
        <f>(COUNTIF(F52:F57,"&gt;5")+COUNTIF(F52:F57,"&lt;-5"))/6-U55-U56</f>
        <v>0.16666666666666669</v>
      </c>
      <c r="V54" s="72">
        <f>(COUNTIF(G52:G57,"&gt;5")+COUNTIF(G52:G57,"&lt;-5"))/6-V55-V56</f>
        <v>0.33333333333333331</v>
      </c>
      <c r="W54" s="72">
        <f>(COUNTIF(H52:H57,"&gt;5")+COUNTIF(H52:H57,"&lt;-5"))/6-W55-W56</f>
        <v>0.16666666666666671</v>
      </c>
      <c r="X54" s="169">
        <f>(COUNTIF(I52:I57,"&gt;5")+COUNTIF(I52:I57,"&lt;-5"))/6-X55-X56</f>
        <v>0.66666666666666674</v>
      </c>
      <c r="Y54" s="31">
        <f>(COUNTIF(J52:J57,"&gt;5")+COUNTIF(J52:J57,"&lt;-5"))/6-Y55-Y56</f>
        <v>0.33333333333333331</v>
      </c>
      <c r="Z54" s="31">
        <f>(COUNTIF(K52:K57,"&gt;5")+COUNTIF(K52:K57,"&lt;-5"))/6-Z55-Z56</f>
        <v>0.5</v>
      </c>
      <c r="AA54" s="31">
        <f>(COUNTIF(L52:L57,"&gt;5")+COUNTIF(L52:L57,"&lt;-5"))/6-AA55-AA56</f>
        <v>0.16666666666666671</v>
      </c>
      <c r="AB54" s="31">
        <f>(COUNTIF(M52:M57,"&gt;5")+COUNTIF(M52:M57,"&lt;-5"))/6-AB55-AB56</f>
        <v>0.33333333333333337</v>
      </c>
    </row>
    <row r="55" spans="1:28" x14ac:dyDescent="0.3">
      <c r="A55" s="24"/>
      <c r="B55" s="25">
        <v>0.94099999999999995</v>
      </c>
      <c r="C55" s="25">
        <v>2.7120000000000002</v>
      </c>
      <c r="D55" s="25">
        <v>-3.2480000000000002</v>
      </c>
      <c r="E55" s="125">
        <v>-4.3360000000000003</v>
      </c>
      <c r="F55" s="152">
        <v>-4.8417000000000003</v>
      </c>
      <c r="G55" s="27">
        <v>-6.6127000000000002</v>
      </c>
      <c r="H55" s="27">
        <v>-8.3244000000000007</v>
      </c>
      <c r="I55" s="29">
        <v>-7.2363999999999997</v>
      </c>
      <c r="J55" s="137">
        <v>-1.5257000000000001</v>
      </c>
      <c r="K55" s="27">
        <v>-5.7146999999999997</v>
      </c>
      <c r="L55" s="25">
        <v>1.9570000000000001</v>
      </c>
      <c r="M55" s="29">
        <v>-5.0910000000000002</v>
      </c>
      <c r="N55" s="80"/>
      <c r="O55" s="86"/>
      <c r="P55" s="8" t="s">
        <v>15</v>
      </c>
      <c r="Q55" s="170">
        <f>(COUNTIF(B52:B57,"&gt;10")+COUNTIF(B52:B57,"&lt;-10"))/6-Q56</f>
        <v>0</v>
      </c>
      <c r="R55" s="45">
        <f>(COUNTIF(C52:C57,"&gt;10")+COUNTIF(C52:C57,"&lt;-10"))/6-R56</f>
        <v>0.16666666666666666</v>
      </c>
      <c r="S55" s="45">
        <f>(COUNTIF(D52:D57,"&gt;10")+COUNTIF(D52:D57,"&lt;-10"))/6-S56</f>
        <v>0</v>
      </c>
      <c r="T55" s="171">
        <f>(COUNTIF(E52:E57,"&gt;10")+COUNTIF(E52:E57,"&lt;-10"))/6-T56</f>
        <v>0</v>
      </c>
      <c r="U55" s="170">
        <f>(COUNTIF(F52:F57,"&gt;10")+COUNTIF(F52:F57,"&lt;-10"))/6-U56</f>
        <v>0.33333333333333331</v>
      </c>
      <c r="V55" s="45">
        <f>(COUNTIF(G52:G57,"&gt;10")+COUNTIF(G52:G57,"&lt;-10"))/6-V56</f>
        <v>0</v>
      </c>
      <c r="W55" s="45">
        <f>(COUNTIF(H52:H57,"&gt;10")+COUNTIF(H52:H57,"&lt;-10"))/6-W56</f>
        <v>0.16666666666666666</v>
      </c>
      <c r="X55" s="171">
        <f>(COUNTIF(I52:I57,"&gt;10")+COUNTIF(I52:I57,"&lt;-10"))/6-X56</f>
        <v>0</v>
      </c>
      <c r="Y55" s="9">
        <f>(COUNTIF(J52:J57,"&gt;10")+COUNTIF(J52:J57,"&lt;-10"))/6-Y56</f>
        <v>0</v>
      </c>
      <c r="Z55" s="9">
        <f>(COUNTIF(K52:K57,"&gt;10")+COUNTIF(K52:K57,"&lt;-10"))/6-Z56</f>
        <v>0</v>
      </c>
      <c r="AA55" s="9">
        <f>(COUNTIF(L52:L57,"&gt;10")+COUNTIF(L52:L57,"&lt;-10"))/6-AA56</f>
        <v>0.16666666666666666</v>
      </c>
      <c r="AB55" s="9">
        <f>(COUNTIF(M52:M57,"&gt;10")+COUNTIF(M52:M57,"&lt;-10"))/6-AB56</f>
        <v>0.16666666666666666</v>
      </c>
    </row>
    <row r="56" spans="1:28" x14ac:dyDescent="0.3">
      <c r="A56" s="24"/>
      <c r="B56" s="25">
        <v>-1.353</v>
      </c>
      <c r="C56" s="25">
        <v>-0.67200000000000004</v>
      </c>
      <c r="D56" s="25">
        <v>-0.17</v>
      </c>
      <c r="E56" s="125">
        <v>-1.5109999999999999</v>
      </c>
      <c r="F56" s="152">
        <v>-3.3365</v>
      </c>
      <c r="G56" s="25">
        <v>-4.0175000000000001</v>
      </c>
      <c r="H56" s="26">
        <v>-11.3125</v>
      </c>
      <c r="I56" s="29">
        <v>-9.9715000000000007</v>
      </c>
      <c r="J56" s="137">
        <v>-3.3698000000000001</v>
      </c>
      <c r="K56" s="25">
        <v>-2.1867999999999999</v>
      </c>
      <c r="L56" s="25">
        <v>4.6062000000000003</v>
      </c>
      <c r="M56" s="38">
        <v>3.7671999999999999</v>
      </c>
      <c r="N56" s="82"/>
      <c r="O56" s="86"/>
      <c r="P56" s="11" t="s">
        <v>16</v>
      </c>
      <c r="Q56" s="172">
        <f>(COUNTIF(B52:B57,"&gt;15")+COUNTIF(B52:B57,"&lt;-15"))/6</f>
        <v>0</v>
      </c>
      <c r="R56" s="46">
        <f>(COUNTIF(C52:C57,"&gt;15")+COUNTIF(C52:C57,"&lt;-15"))/6</f>
        <v>0</v>
      </c>
      <c r="S56" s="46">
        <f>(COUNTIF(D52:D57,"&gt;15")+COUNTIF(D52:D57,"&lt;-15"))/6</f>
        <v>0</v>
      </c>
      <c r="T56" s="173">
        <f>(COUNTIF(E52:E57,"&gt;15")+COUNTIF(E52:E57,"&lt;-15"))/6</f>
        <v>0.16666666666666666</v>
      </c>
      <c r="U56" s="172">
        <f>(COUNTIF(F52:F57,"&gt;15")+COUNTIF(F52:F57,"&lt;-15"))/6</f>
        <v>0</v>
      </c>
      <c r="V56" s="46">
        <f>(COUNTIF(G52:G57,"&gt;15")+COUNTIF(G52:G57,"&lt;-15"))/6</f>
        <v>0</v>
      </c>
      <c r="W56" s="46">
        <f>(COUNTIF(H52:H57,"&gt;15")+COUNTIF(H52:H57,"&lt;-15"))/6</f>
        <v>0.16666666666666666</v>
      </c>
      <c r="X56" s="173">
        <f>(COUNTIF(I52:I57,"&gt;15")+COUNTIF(I52:I57,"&lt;-15"))/6</f>
        <v>0.16666666666666666</v>
      </c>
      <c r="Y56" s="12">
        <f>(COUNTIF(J52:J57,"&gt;15")+COUNTIF(J52:J57,"&lt;-15"))/6</f>
        <v>0</v>
      </c>
      <c r="Z56" s="12">
        <f>(COUNTIF(K52:K57,"&gt;15")+COUNTIF(K52:K57,"&lt;-15"))/6</f>
        <v>0</v>
      </c>
      <c r="AA56" s="12">
        <f>(COUNTIF(L52:L57,"&gt;15")+COUNTIF(L52:L57,"&lt;-15"))/6</f>
        <v>0.16666666666666666</v>
      </c>
      <c r="AB56" s="12">
        <f>(COUNTIF(M52:M57,"&gt;15")+COUNTIF(M52:M57,"&lt;-15"))/6</f>
        <v>0</v>
      </c>
    </row>
    <row r="57" spans="1:28" ht="15" thickBot="1" x14ac:dyDescent="0.35">
      <c r="A57" s="32"/>
      <c r="B57" s="35">
        <v>-5.492</v>
      </c>
      <c r="C57" s="39">
        <v>-10.747</v>
      </c>
      <c r="D57" s="34">
        <v>1.98</v>
      </c>
      <c r="E57" s="133">
        <v>5.8810000000000002</v>
      </c>
      <c r="F57" s="160">
        <v>-11.0389</v>
      </c>
      <c r="G57" s="35">
        <v>-5.7839</v>
      </c>
      <c r="H57" s="34">
        <v>-1.7498</v>
      </c>
      <c r="I57" s="40">
        <v>-5.6508000000000003</v>
      </c>
      <c r="J57" s="141">
        <v>-5.2050000000000001</v>
      </c>
      <c r="K57" s="34">
        <v>2.2669999999999999</v>
      </c>
      <c r="L57" s="39">
        <v>-14.4941</v>
      </c>
      <c r="M57" s="36">
        <v>2.1339000000000001</v>
      </c>
      <c r="N57" s="82"/>
      <c r="O57" s="86"/>
      <c r="Q57" s="146"/>
      <c r="R57" s="69"/>
      <c r="S57" s="69"/>
      <c r="T57" s="147"/>
      <c r="U57" s="146"/>
      <c r="V57" s="69"/>
      <c r="W57" s="69"/>
      <c r="X57" s="147"/>
    </row>
    <row r="58" spans="1:28" x14ac:dyDescent="0.3">
      <c r="A58" s="18" t="s">
        <v>29</v>
      </c>
      <c r="B58" s="51">
        <v>2.1070000000000002</v>
      </c>
      <c r="C58" s="51">
        <v>-4.7789999999999999</v>
      </c>
      <c r="D58" s="51">
        <v>1.2999999999999999E-2</v>
      </c>
      <c r="E58" s="135">
        <v>-0.57399999999999995</v>
      </c>
      <c r="F58" s="161">
        <v>-2.5884</v>
      </c>
      <c r="G58" s="51">
        <v>4.2976000000000001</v>
      </c>
      <c r="H58" s="51">
        <v>-3.1343999999999999</v>
      </c>
      <c r="I58" s="162">
        <v>-2.5474000000000001</v>
      </c>
      <c r="J58" s="145">
        <v>1.6665000000000001</v>
      </c>
      <c r="K58" s="51">
        <v>-0.42749999999999999</v>
      </c>
      <c r="L58" s="51">
        <v>2.2124999999999999</v>
      </c>
      <c r="M58" s="52">
        <v>6.4175000000000004</v>
      </c>
      <c r="N58" s="80"/>
      <c r="O58" s="86" t="s">
        <v>29</v>
      </c>
      <c r="P58" t="s">
        <v>20</v>
      </c>
      <c r="Q58" s="146">
        <f>AVERAGE(B58:B63)</f>
        <v>2.7065000000000001</v>
      </c>
      <c r="R58" s="69">
        <f>AVERAGE(C58:C63)</f>
        <v>-1.2675000000000001</v>
      </c>
      <c r="S58" s="69">
        <f>AVERAGE(D58:D63)</f>
        <v>0.78999999999999992</v>
      </c>
      <c r="T58" s="147">
        <f>AVERAGE(E58:E63)</f>
        <v>-5.0440000000000005</v>
      </c>
      <c r="U58" s="146">
        <f>AVERAGE(F58:F63)</f>
        <v>-5.6055166666666665</v>
      </c>
      <c r="V58" s="69">
        <f>AVERAGE(G58:G63)</f>
        <v>-1.6315166666666665</v>
      </c>
      <c r="W58" s="69">
        <f>AVERAGE(H58:H63)</f>
        <v>-6.3205666666666671</v>
      </c>
      <c r="X58" s="147">
        <f>AVERAGE(I58:I63)</f>
        <v>-0.48656666666666665</v>
      </c>
      <c r="Y58">
        <f>AVERAGE(J58:J63)</f>
        <v>2.0008333333333335</v>
      </c>
      <c r="Z58">
        <f>AVERAGE(K58:K63)</f>
        <v>8.4333333333333371E-2</v>
      </c>
      <c r="AA58">
        <f>AVERAGE(L58:L63)</f>
        <v>2.7159166666666668</v>
      </c>
      <c r="AB58">
        <f>AVERAGE(M58:M63)</f>
        <v>-1.0605833333333334</v>
      </c>
    </row>
    <row r="59" spans="1:28" x14ac:dyDescent="0.3">
      <c r="A59" s="24"/>
      <c r="B59" s="25">
        <v>0.96799999999999997</v>
      </c>
      <c r="C59" s="25">
        <v>-3.2879999999999998</v>
      </c>
      <c r="D59" s="25">
        <v>2.1269999999999998</v>
      </c>
      <c r="E59" s="125">
        <v>-2.8559999999999999</v>
      </c>
      <c r="F59" s="149">
        <v>-5.0015999999999998</v>
      </c>
      <c r="G59" s="25">
        <v>-0.74560000000000004</v>
      </c>
      <c r="H59" s="25">
        <v>-4.6143999999999998</v>
      </c>
      <c r="I59" s="38">
        <v>0.36859999999999998</v>
      </c>
      <c r="J59" s="137">
        <v>1.4065000000000001</v>
      </c>
      <c r="K59" s="25">
        <v>2.5655000000000001</v>
      </c>
      <c r="L59" s="25">
        <v>1.0193000000000001</v>
      </c>
      <c r="M59" s="38">
        <v>1.4513</v>
      </c>
      <c r="N59" s="82"/>
      <c r="O59" s="86"/>
      <c r="P59" s="2" t="s">
        <v>13</v>
      </c>
      <c r="Q59" s="166">
        <f t="shared" ref="Q59:AB59" si="9">1-Q60-Q61-Q62</f>
        <v>1</v>
      </c>
      <c r="R59" s="43">
        <f t="shared" si="9"/>
        <v>0.66666666666666674</v>
      </c>
      <c r="S59" s="43">
        <f t="shared" si="9"/>
        <v>0.83333333333333337</v>
      </c>
      <c r="T59" s="167">
        <f t="shared" si="9"/>
        <v>0.66666666666666674</v>
      </c>
      <c r="U59" s="166">
        <f t="shared" si="9"/>
        <v>0.33333333333333337</v>
      </c>
      <c r="V59" s="43">
        <f t="shared" si="9"/>
        <v>0.66666666666666674</v>
      </c>
      <c r="W59" s="43">
        <f t="shared" si="9"/>
        <v>0.33333333333333337</v>
      </c>
      <c r="X59" s="167">
        <f t="shared" si="9"/>
        <v>1</v>
      </c>
      <c r="Y59" s="3">
        <f t="shared" si="9"/>
        <v>1</v>
      </c>
      <c r="Z59" s="3">
        <f t="shared" si="9"/>
        <v>0.83333333333333337</v>
      </c>
      <c r="AA59" s="3">
        <f t="shared" si="9"/>
        <v>0.83333333333333337</v>
      </c>
      <c r="AB59" s="3">
        <f t="shared" si="9"/>
        <v>0.66666666666666674</v>
      </c>
    </row>
    <row r="60" spans="1:28" x14ac:dyDescent="0.3">
      <c r="A60" s="24"/>
      <c r="B60" s="25">
        <v>3.3740000000000001</v>
      </c>
      <c r="C60" s="27">
        <v>-5.0199999999999996</v>
      </c>
      <c r="D60" s="25">
        <v>-0.13900000000000001</v>
      </c>
      <c r="E60" s="125">
        <v>-4.4779999999999998</v>
      </c>
      <c r="F60" s="149">
        <v>-9.2834000000000003</v>
      </c>
      <c r="G60" s="25">
        <v>-0.88939999999999997</v>
      </c>
      <c r="H60" s="27">
        <v>-5.5894000000000004</v>
      </c>
      <c r="I60" s="38">
        <v>-1.2504</v>
      </c>
      <c r="J60" s="137">
        <v>3.1535000000000002</v>
      </c>
      <c r="K60" s="25">
        <v>-0.35949999999999999</v>
      </c>
      <c r="L60" s="25">
        <v>-0.54049999999999998</v>
      </c>
      <c r="M60" s="38">
        <v>1.5E-3</v>
      </c>
      <c r="N60" s="82"/>
      <c r="O60" s="86"/>
      <c r="P60" s="5" t="s">
        <v>14</v>
      </c>
      <c r="Q60" s="168">
        <f>(COUNTIF(B58:B63,"&gt;5")+COUNTIF(B58:B63,"&lt;-5"))/6-Q61-Q62</f>
        <v>0</v>
      </c>
      <c r="R60" s="72">
        <f>(COUNTIF(C58:C63,"&gt;5")+COUNTIF(C58:C63,"&lt;-5"))/6-R61-R62</f>
        <v>0.33333333333333331</v>
      </c>
      <c r="S60" s="72">
        <f>(COUNTIF(D58:D63,"&gt;5")+COUNTIF(D58:D63,"&lt;-5"))/6-S61-S62</f>
        <v>0.16666666666666666</v>
      </c>
      <c r="T60" s="169">
        <f>(COUNTIF(E58:E63,"&gt;5")+COUNTIF(E58:E63,"&lt;-5"))/6-T61-T62</f>
        <v>0.16666666666666666</v>
      </c>
      <c r="U60" s="168">
        <f>(COUNTIF(F58:F63,"&gt;5")+COUNTIF(F58:F63,"&lt;-5"))/6-U61-U62</f>
        <v>0.66666666666666663</v>
      </c>
      <c r="V60" s="72">
        <f>(COUNTIF(G58:G63,"&gt;5")+COUNTIF(G58:G63,"&lt;-5"))/6-V61-V62</f>
        <v>0.33333333333333331</v>
      </c>
      <c r="W60" s="72">
        <f>(COUNTIF(H58:H63,"&gt;5")+COUNTIF(H58:H63,"&lt;-5"))/6-W61-W62</f>
        <v>0.66666666666666663</v>
      </c>
      <c r="X60" s="169">
        <f>(COUNTIF(I58:I63,"&gt;5")+COUNTIF(I58:I63,"&lt;-5"))/6-X61-X62</f>
        <v>0</v>
      </c>
      <c r="Y60" s="31">
        <f>(COUNTIF(J58:J63,"&gt;5")+COUNTIF(J58:J63,"&lt;-5"))/6-Y61-Y62</f>
        <v>0</v>
      </c>
      <c r="Z60" s="31">
        <f>(COUNTIF(K58:K63,"&gt;5")+COUNTIF(K58:K63,"&lt;-5"))/6-Z61-Z62</f>
        <v>0.16666666666666666</v>
      </c>
      <c r="AA60" s="31">
        <f>(COUNTIF(L58:L63,"&gt;5")+COUNTIF(L58:L63,"&lt;-5"))/6-AA61-AA62</f>
        <v>0.16666666666666666</v>
      </c>
      <c r="AB60" s="31">
        <f>(COUNTIF(M58:M63,"&gt;5")+COUNTIF(M58:M63,"&lt;-5"))/6-AB61-AB62</f>
        <v>0.33333333333333331</v>
      </c>
    </row>
    <row r="61" spans="1:28" x14ac:dyDescent="0.3">
      <c r="A61" s="24"/>
      <c r="B61" s="25">
        <v>3.577</v>
      </c>
      <c r="C61" s="27">
        <v>6.1059999999999999</v>
      </c>
      <c r="D61" s="25">
        <v>-3.8759999999999999</v>
      </c>
      <c r="E61" s="126">
        <v>-11.21</v>
      </c>
      <c r="F61" s="152">
        <v>-3.3285999999999998</v>
      </c>
      <c r="G61" s="27">
        <v>-5.8575999999999997</v>
      </c>
      <c r="H61" s="27">
        <v>-7.6844000000000001</v>
      </c>
      <c r="I61" s="38">
        <v>-0.35039999999999999</v>
      </c>
      <c r="J61" s="137">
        <v>4.4055</v>
      </c>
      <c r="K61" s="25">
        <v>-3.0474999999999999</v>
      </c>
      <c r="L61" s="27">
        <v>8.7614000000000001</v>
      </c>
      <c r="M61" s="29">
        <v>-8.5546000000000006</v>
      </c>
      <c r="N61" s="80"/>
      <c r="O61" s="86"/>
      <c r="P61" s="8" t="s">
        <v>15</v>
      </c>
      <c r="Q61" s="170">
        <f>(COUNTIF(B58:B63,"&gt;10")+COUNTIF(B58:B63,"&lt;-10"))/6-Q62</f>
        <v>0</v>
      </c>
      <c r="R61" s="45">
        <f>(COUNTIF(C58:C63,"&gt;10")+COUNTIF(C58:C63,"&lt;-10"))/6-R62</f>
        <v>0</v>
      </c>
      <c r="S61" s="45">
        <f>(COUNTIF(D58:D63,"&gt;10")+COUNTIF(D58:D63,"&lt;-10"))/6-S62</f>
        <v>0</v>
      </c>
      <c r="T61" s="171">
        <f>(COUNTIF(E58:E63,"&gt;10")+COUNTIF(E58:E63,"&lt;-10"))/6-T62</f>
        <v>0.16666666666666666</v>
      </c>
      <c r="U61" s="170">
        <f>(COUNTIF(F58:F63,"&gt;10")+COUNTIF(F58:F63,"&lt;-10"))/6-U62</f>
        <v>0</v>
      </c>
      <c r="V61" s="45">
        <f>(COUNTIF(G58:G63,"&gt;10")+COUNTIF(G58:G63,"&lt;-10"))/6-V62</f>
        <v>0</v>
      </c>
      <c r="W61" s="45">
        <f>(COUNTIF(H58:H63,"&gt;10")+COUNTIF(H58:H63,"&lt;-10"))/6-W62</f>
        <v>0</v>
      </c>
      <c r="X61" s="171">
        <f>(COUNTIF(I58:I63,"&gt;10")+COUNTIF(I58:I63,"&lt;-10"))/6-X62</f>
        <v>0</v>
      </c>
      <c r="Y61" s="9">
        <f>(COUNTIF(J58:J63,"&gt;10")+COUNTIF(J58:J63,"&lt;-10"))/6-Y62</f>
        <v>0</v>
      </c>
      <c r="Z61" s="9">
        <f>(COUNTIF(K58:K63,"&gt;10")+COUNTIF(K58:K63,"&lt;-10"))/6-Z62</f>
        <v>0</v>
      </c>
      <c r="AA61" s="9">
        <f>(COUNTIF(L58:L63,"&gt;10")+COUNTIF(L58:L63,"&lt;-10"))/6-AA62</f>
        <v>0</v>
      </c>
      <c r="AB61" s="9">
        <f>(COUNTIF(M58:M63,"&gt;10")+COUNTIF(M58:M63,"&lt;-10"))/6-AB62</f>
        <v>0</v>
      </c>
    </row>
    <row r="62" spans="1:28" x14ac:dyDescent="0.3">
      <c r="A62" s="24"/>
      <c r="B62" s="25">
        <v>2.8690000000000002</v>
      </c>
      <c r="C62" s="25">
        <v>-3.8260000000000001</v>
      </c>
      <c r="D62" s="25">
        <v>-1.304</v>
      </c>
      <c r="E62" s="129">
        <v>-6.5259999999999998</v>
      </c>
      <c r="F62" s="149">
        <v>-7.3745000000000003</v>
      </c>
      <c r="G62" s="25">
        <v>-0.67949999999999999</v>
      </c>
      <c r="H62" s="27">
        <v>-7.2504</v>
      </c>
      <c r="I62" s="38">
        <v>-2.0284</v>
      </c>
      <c r="J62" s="137">
        <v>0.77149999999999996</v>
      </c>
      <c r="K62" s="25">
        <v>-3.4015</v>
      </c>
      <c r="L62" s="25">
        <v>0.64749999999999996</v>
      </c>
      <c r="M62" s="38">
        <v>-2.0525000000000002</v>
      </c>
      <c r="N62" s="82"/>
      <c r="O62" s="86"/>
      <c r="P62" s="11" t="s">
        <v>16</v>
      </c>
      <c r="Q62" s="172">
        <f>(COUNTIF(B58:B63,"&gt;15")+COUNTIF(B58:B63,"&lt;-15"))/6</f>
        <v>0</v>
      </c>
      <c r="R62" s="46">
        <f>(COUNTIF(C58:C63,"&gt;15")+COUNTIF(C58:C63,"&lt;-15"))/6</f>
        <v>0</v>
      </c>
      <c r="S62" s="46">
        <f>(COUNTIF(D58:D63,"&gt;15")+COUNTIF(D58:D63,"&lt;-15"))/6</f>
        <v>0</v>
      </c>
      <c r="T62" s="173">
        <f>(COUNTIF(E58:E63,"&gt;15")+COUNTIF(E58:E63,"&lt;-15"))/6</f>
        <v>0</v>
      </c>
      <c r="U62" s="172">
        <f>(COUNTIF(F58:F63,"&gt;15")+COUNTIF(F58:F63,"&lt;-15"))/6</f>
        <v>0</v>
      </c>
      <c r="V62" s="46">
        <f>(COUNTIF(G58:G63,"&gt;15")+COUNTIF(G58:G63,"&lt;-15"))/6</f>
        <v>0</v>
      </c>
      <c r="W62" s="46">
        <f>(COUNTIF(H58:H63,"&gt;15")+COUNTIF(H58:H63,"&lt;-15"))/6</f>
        <v>0</v>
      </c>
      <c r="X62" s="173">
        <f>(COUNTIF(I58:I63,"&gt;15")+COUNTIF(I58:I63,"&lt;-15"))/6</f>
        <v>0</v>
      </c>
      <c r="Y62" s="12">
        <f>(COUNTIF(J58:J63,"&gt;15")+COUNTIF(J58:J63,"&lt;-15"))/6</f>
        <v>0</v>
      </c>
      <c r="Z62" s="12">
        <f>(COUNTIF(K58:K63,"&gt;15")+COUNTIF(K58:K63,"&lt;-15"))/6</f>
        <v>0</v>
      </c>
      <c r="AA62" s="12">
        <f>(COUNTIF(L58:L63,"&gt;15")+COUNTIF(L58:L63,"&lt;-15"))/6</f>
        <v>0</v>
      </c>
      <c r="AB62" s="12">
        <f>(COUNTIF(M58:M63,"&gt;15")+COUNTIF(M58:M63,"&lt;-15"))/6</f>
        <v>0</v>
      </c>
    </row>
    <row r="63" spans="1:28" ht="15" thickBot="1" x14ac:dyDescent="0.35">
      <c r="A63" s="32"/>
      <c r="B63" s="34">
        <v>3.3439999999999999</v>
      </c>
      <c r="C63" s="34">
        <v>3.202</v>
      </c>
      <c r="D63" s="35">
        <v>7.9189999999999996</v>
      </c>
      <c r="E63" s="127">
        <v>-4.62</v>
      </c>
      <c r="F63" s="156">
        <v>-6.0566000000000004</v>
      </c>
      <c r="G63" s="35">
        <v>-5.9146000000000001</v>
      </c>
      <c r="H63" s="35">
        <v>-9.6503999999999994</v>
      </c>
      <c r="I63" s="36">
        <v>2.8885999999999998</v>
      </c>
      <c r="J63" s="139">
        <v>0.60150000000000003</v>
      </c>
      <c r="K63" s="35">
        <v>5.1764999999999999</v>
      </c>
      <c r="L63" s="34">
        <v>4.1952999999999996</v>
      </c>
      <c r="M63" s="36">
        <v>-3.6267</v>
      </c>
      <c r="N63" s="82"/>
      <c r="O63" s="86"/>
      <c r="Q63" s="69"/>
      <c r="R63" s="69"/>
      <c r="S63" s="69"/>
      <c r="T63" s="69"/>
      <c r="U63" s="69"/>
      <c r="V63" s="69"/>
      <c r="W63" s="69"/>
      <c r="X63" s="69"/>
    </row>
    <row r="65" spans="1:14" ht="15" thickBot="1" x14ac:dyDescent="0.35">
      <c r="B65" s="53" t="s">
        <v>30</v>
      </c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83"/>
    </row>
    <row r="66" spans="1:14" x14ac:dyDescent="0.3">
      <c r="A66" s="18" t="s">
        <v>19</v>
      </c>
      <c r="B66" s="61">
        <f>(B4-'Ant,Pol,Loc Results'!B$8)^2</f>
        <v>0.58675599999999939</v>
      </c>
      <c r="C66" s="61">
        <f>(C4-'Ant,Pol,Loc Results'!C$8)^2</f>
        <v>13.156966744177778</v>
      </c>
      <c r="D66" s="61">
        <f>(D4-'Ant,Pol,Loc Results'!D$8)^2</f>
        <v>30.646004280277761</v>
      </c>
      <c r="E66" s="174">
        <f>(E4-'Ant,Pol,Loc Results'!E$8)^2</f>
        <v>580.88310563361119</v>
      </c>
      <c r="F66" s="180">
        <f>(F4-'Ant,Pol,Loc Results'!F$8)^2</f>
        <v>15.078025528544444</v>
      </c>
      <c r="G66" s="181">
        <f>(G4-'Ant,Pol,Loc Results'!G$8)^2</f>
        <v>68.49708651467779</v>
      </c>
      <c r="H66" s="181">
        <f>(H4-'Ant,Pol,Loc Results'!H$8)^2</f>
        <v>20.676770166136091</v>
      </c>
      <c r="I66" s="62">
        <f>(I4-'Ant,Pol,Loc Results'!I$8)^2</f>
        <v>196.51726749980278</v>
      </c>
      <c r="J66" s="177">
        <f>(J4-'Ant,Pol,Loc Results'!J$8)^2</f>
        <v>15.481365698677777</v>
      </c>
      <c r="K66" s="61">
        <f>(K4-'Ant,Pol,Loc Results'!K$8)^2</f>
        <v>104.78634171040001</v>
      </c>
      <c r="L66" s="61">
        <f>(L4-'Ant,Pol,Loc Results'!L$8)^2</f>
        <v>20.210374404024982</v>
      </c>
      <c r="M66" s="62">
        <f>(M4-'Ant,Pol,Loc Results'!M$8)^2</f>
        <v>255.3178417066695</v>
      </c>
      <c r="N66" s="84"/>
    </row>
    <row r="67" spans="1:14" x14ac:dyDescent="0.3">
      <c r="A67" s="24"/>
      <c r="B67" s="63">
        <f>(B5-'Ant,Pol,Loc Results'!B$8)^2</f>
        <v>5.2946010000000028</v>
      </c>
      <c r="C67" s="63">
        <f>(C5-'Ant,Pol,Loc Results'!C$8)^2</f>
        <v>7.4079049175111118</v>
      </c>
      <c r="D67" s="63">
        <f>(D5-'Ant,Pol,Loc Results'!D$8)^2</f>
        <v>38.42615458027776</v>
      </c>
      <c r="E67" s="175">
        <f>(E5-'Ant,Pol,Loc Results'!E$8)^2</f>
        <v>22.805241066944447</v>
      </c>
      <c r="F67" s="182">
        <f>(F5-'Ant,Pol,Loc Results'!F$8)^2</f>
        <v>17.854371363211115</v>
      </c>
      <c r="G67" s="63">
        <f>(G5-'Ant,Pol,Loc Results'!G$8)^2</f>
        <v>0.63569260534444361</v>
      </c>
      <c r="H67" s="63">
        <f>(H5-'Ant,Pol,Loc Results'!H$8)^2</f>
        <v>67.63135245613617</v>
      </c>
      <c r="I67" s="64">
        <f>(I5-'Ant,Pol,Loc Results'!I$8)^2</f>
        <v>7.5654611231361146</v>
      </c>
      <c r="J67" s="178">
        <f>(J5-'Ant,Pol,Loc Results'!J$8)^2</f>
        <v>12.61412301201111</v>
      </c>
      <c r="K67" s="63">
        <f>(K5-'Ant,Pol,Loc Results'!K$8)^2</f>
        <v>55.495348230400019</v>
      </c>
      <c r="L67" s="63">
        <f>(L5-'Ant,Pol,Loc Results'!L$8)^2</f>
        <v>57.002575500025031</v>
      </c>
      <c r="M67" s="64">
        <f>(M5-'Ant,Pol,Loc Results'!M$8)^2</f>
        <v>30.208965592002784</v>
      </c>
      <c r="N67" s="84"/>
    </row>
    <row r="68" spans="1:14" x14ac:dyDescent="0.3">
      <c r="A68" s="24"/>
      <c r="B68" s="63">
        <f>(B6-'Ant,Pol,Loc Results'!B$8)^2</f>
        <v>0.91776399999999903</v>
      </c>
      <c r="C68" s="63">
        <f>(C6-'Ant,Pol,Loc Results'!C$8)^2</f>
        <v>286.17631778417785</v>
      </c>
      <c r="D68" s="63">
        <f>(D6-'Ant,Pol,Loc Results'!D$8)^2</f>
        <v>101.92686028027778</v>
      </c>
      <c r="E68" s="175">
        <f>(E6-'Ant,Pol,Loc Results'!E$8)^2</f>
        <v>13.465352566944441</v>
      </c>
      <c r="F68" s="182">
        <f>(F6-'Ant,Pol,Loc Results'!F$8)^2</f>
        <v>238.69147912721115</v>
      </c>
      <c r="G68" s="63">
        <f>(G6-'Ant,Pol,Loc Results'!G$8)^2</f>
        <v>0.25918620401111081</v>
      </c>
      <c r="H68" s="63">
        <f>(H6-'Ant,Pol,Loc Results'!H$8)^2</f>
        <v>1.9989105561361178</v>
      </c>
      <c r="I68" s="64">
        <f>(I6-'Ant,Pol,Loc Results'!I$8)^2</f>
        <v>25.125540543136115</v>
      </c>
      <c r="J68" s="178">
        <f>(J6-'Ant,Pol,Loc Results'!J$8)^2</f>
        <v>2.5237664586777777</v>
      </c>
      <c r="K68" s="63">
        <f>(K6-'Ant,Pol,Loc Results'!K$8)^2</f>
        <v>159.83331195040003</v>
      </c>
      <c r="L68" s="63">
        <f>(L6-'Ant,Pol,Loc Results'!L$8)^2</f>
        <v>154.93266336802492</v>
      </c>
      <c r="M68" s="64">
        <f>(M6-'Ant,Pol,Loc Results'!M$8)^2</f>
        <v>66.244433334669466</v>
      </c>
      <c r="N68" s="84"/>
    </row>
    <row r="69" spans="1:14" x14ac:dyDescent="0.3">
      <c r="A69" s="24"/>
      <c r="B69" s="63">
        <f>(B7-'Ant,Pol,Loc Results'!B$8)^2</f>
        <v>2.1550239999999987</v>
      </c>
      <c r="C69" s="63">
        <f>(C7-'Ant,Pol,Loc Results'!C$8)^2</f>
        <v>117.51109233084443</v>
      </c>
      <c r="D69" s="63">
        <f>(D7-'Ant,Pol,Loc Results'!D$8)^2</f>
        <v>136.34960438027775</v>
      </c>
      <c r="E69" s="175">
        <f>(E7-'Ant,Pol,Loc Results'!E$8)^2</f>
        <v>173.46250926694444</v>
      </c>
      <c r="F69" s="182">
        <f>(F7-'Ant,Pol,Loc Results'!F$8)^2</f>
        <v>64.313289129877774</v>
      </c>
      <c r="G69" s="63">
        <f>(G7-'Ant,Pol,Loc Results'!G$8)^2</f>
        <v>18.392919098677776</v>
      </c>
      <c r="H69" s="63">
        <f>(H7-'Ant,Pol,Loc Results'!H$8)^2</f>
        <v>0.7381759528027747</v>
      </c>
      <c r="I69" s="64">
        <f>(I7-'Ant,Pol,Loc Results'!I$8)^2</f>
        <v>0.40254160646944337</v>
      </c>
      <c r="J69" s="178">
        <f>(J7-'Ant,Pol,Loc Results'!J$8)^2</f>
        <v>4.2585825344444425E-2</v>
      </c>
      <c r="K69" s="63">
        <f>(K7-'Ant,Pol,Loc Results'!K$8)^2</f>
        <v>167.40529979040002</v>
      </c>
      <c r="L69" s="63">
        <f>(L7-'Ant,Pol,Loc Results'!L$8)^2</f>
        <v>48.358185540025033</v>
      </c>
      <c r="M69" s="64">
        <f>(M7-'Ant,Pol,Loc Results'!M$8)^2</f>
        <v>86.197638485336114</v>
      </c>
      <c r="N69" s="84"/>
    </row>
    <row r="70" spans="1:14" x14ac:dyDescent="0.3">
      <c r="A70" s="24"/>
      <c r="B70" s="63">
        <f>(B8-'Ant,Pol,Loc Results'!B$8)^2</f>
        <v>24.522304000000009</v>
      </c>
      <c r="C70" s="63">
        <f>(C8-'Ant,Pol,Loc Results'!C$8)^2</f>
        <v>160.56066103751112</v>
      </c>
      <c r="D70" s="63">
        <f>(D8-'Ant,Pol,Loc Results'!D$8)^2</f>
        <v>11.094783780277773</v>
      </c>
      <c r="E70" s="175">
        <f>(E8-'Ant,Pol,Loc Results'!E$8)^2</f>
        <v>0.61860846694444394</v>
      </c>
      <c r="F70" s="182">
        <f>(F8-'Ant,Pol,Loc Results'!F$8)^2</f>
        <v>109.14726132054447</v>
      </c>
      <c r="G70" s="63">
        <f>(G8-'Ant,Pol,Loc Results'!G$8)^2</f>
        <v>7.4425477973444423</v>
      </c>
      <c r="H70" s="63">
        <f>(H8-'Ant,Pol,Loc Results'!H$8)^2</f>
        <v>14.357821919469428</v>
      </c>
      <c r="I70" s="64">
        <f>(I8-'Ant,Pol,Loc Results'!I$8)^2</f>
        <v>40.113707819802777</v>
      </c>
      <c r="J70" s="178">
        <f>(J8-'Ant,Pol,Loc Results'!J$8)^2</f>
        <v>172.28233790534446</v>
      </c>
      <c r="K70" s="63">
        <f>(K8-'Ant,Pol,Loc Results'!K$8)^2</f>
        <v>132.35398043040001</v>
      </c>
      <c r="L70" s="63">
        <f>(L8-'Ant,Pol,Loc Results'!L$8)^2</f>
        <v>391.40289704902506</v>
      </c>
      <c r="M70" s="64">
        <f>(M8-'Ant,Pol,Loc Results'!M$8)^2</f>
        <v>62.396860358336134</v>
      </c>
      <c r="N70" s="84"/>
    </row>
    <row r="71" spans="1:14" ht="15" thickBot="1" x14ac:dyDescent="0.35">
      <c r="A71" s="32"/>
      <c r="B71" s="65">
        <f>(B9-'Ant,Pol,Loc Results'!B$8)^2</f>
        <v>223.59220899999997</v>
      </c>
      <c r="C71" s="65">
        <f>(C9-'Ant,Pol,Loc Results'!C$8)^2</f>
        <v>632.88739527751113</v>
      </c>
      <c r="D71" s="65">
        <f>(D9-'Ant,Pol,Loc Results'!D$8)^2</f>
        <v>563.96196281361119</v>
      </c>
      <c r="E71" s="176">
        <f>(E9-'Ant,Pol,Loc Results'!E$8)^2</f>
        <v>12.677041566944448</v>
      </c>
      <c r="F71" s="183">
        <f>(F9-'Ant,Pol,Loc Results'!F$8)^2</f>
        <v>30.874210688544444</v>
      </c>
      <c r="G71" s="65">
        <f>(G9-'Ant,Pol,Loc Results'!G$8)^2</f>
        <v>21.602013854677775</v>
      </c>
      <c r="H71" s="65">
        <f>(H9-'Ant,Pol,Loc Results'!H$8)^2</f>
        <v>320.65450095946954</v>
      </c>
      <c r="I71" s="66">
        <f>(I9-'Ant,Pol,Loc Results'!I$8)^2</f>
        <v>88.388923033136138</v>
      </c>
      <c r="J71" s="179">
        <f>(J9-'Ant,Pol,Loc Results'!J$8)^2</f>
        <v>5.3609073653444446</v>
      </c>
      <c r="K71" s="65">
        <f>(K9-'Ant,Pol,Loc Results'!K$8)^2</f>
        <v>41.984179430400012</v>
      </c>
      <c r="L71" s="65">
        <f>(L9-'Ant,Pol,Loc Results'!L$8)^2</f>
        <v>447.23811548002504</v>
      </c>
      <c r="M71" s="66">
        <f>(M9-'Ant,Pol,Loc Results'!M$8)^2</f>
        <v>57.300837505336084</v>
      </c>
      <c r="N71" s="84"/>
    </row>
    <row r="72" spans="1:14" x14ac:dyDescent="0.3">
      <c r="A72" s="18" t="s">
        <v>21</v>
      </c>
      <c r="B72" s="61">
        <f>(B10-'Ant,Pol,Loc Results'!B$8)^2</f>
        <v>1.2678760000000007</v>
      </c>
      <c r="C72" s="61">
        <f>(C10-'Ant,Pol,Loc Results'!C$8)^2</f>
        <v>18.196594624177777</v>
      </c>
      <c r="D72" s="61">
        <f>(D10-'Ant,Pol,Loc Results'!D$8)^2</f>
        <v>2.3130861136111069</v>
      </c>
      <c r="E72" s="174">
        <f>(E10-'Ant,Pol,Loc Results'!E$8)^2</f>
        <v>38.570517266944449</v>
      </c>
      <c r="F72" s="184">
        <f>(F10-'Ant,Pol,Loc Results'!F$8)^2</f>
        <v>38.746184627211115</v>
      </c>
      <c r="G72" s="61">
        <f>(G10-'Ant,Pol,Loc Results'!G$8)^2</f>
        <v>0.6937168573444451</v>
      </c>
      <c r="H72" s="61">
        <f>(H10-'Ant,Pol,Loc Results'!H$8)^2</f>
        <v>6.8213512388027695</v>
      </c>
      <c r="I72" s="67">
        <f>(I10-'Ant,Pol,Loc Results'!I$8)^2</f>
        <v>4.3175091058027766</v>
      </c>
      <c r="J72" s="177">
        <f>(J10-'Ant,Pol,Loc Results'!J$8)^2</f>
        <v>1.0143242653444446</v>
      </c>
      <c r="K72" s="61">
        <f>(K10-'Ant,Pol,Loc Results'!K$8)^2</f>
        <v>1.9656600804000008</v>
      </c>
      <c r="L72" s="61">
        <f>(L10-'Ant,Pol,Loc Results'!L$8)^2</f>
        <v>61.297860197024974</v>
      </c>
      <c r="M72" s="67">
        <f>(M10-'Ant,Pol,Loc Results'!M$8)^2</f>
        <v>7.0064413576694502</v>
      </c>
      <c r="N72" s="84"/>
    </row>
    <row r="73" spans="1:14" x14ac:dyDescent="0.3">
      <c r="A73" s="24"/>
      <c r="B73" s="63">
        <f>(B11-'Ant,Pol,Loc Results'!B$8)^2</f>
        <v>0.25704899999999958</v>
      </c>
      <c r="C73" s="63">
        <f>(C11-'Ant,Pol,Loc Results'!C$8)^2</f>
        <v>19.085947437511109</v>
      </c>
      <c r="D73" s="63">
        <f>(D11-'Ant,Pol,Loc Results'!D$8)^2</f>
        <v>6.8010554802777747</v>
      </c>
      <c r="E73" s="175">
        <f>(E11-'Ant,Pol,Loc Results'!E$8)^2</f>
        <v>1.2243791336111105</v>
      </c>
      <c r="F73" s="182">
        <f>(F11-'Ant,Pol,Loc Results'!F$8)^2</f>
        <v>11.399694304544447</v>
      </c>
      <c r="G73" s="63">
        <f>(G11-'Ant,Pol,Loc Results'!G$8)^2</f>
        <v>0.23561639601111098</v>
      </c>
      <c r="H73" s="63">
        <f>(H11-'Ant,Pol,Loc Results'!H$8)^2</f>
        <v>2.9333983802777186E-2</v>
      </c>
      <c r="I73" s="64">
        <f>(I11-'Ant,Pol,Loc Results'!I$8)^2</f>
        <v>2.7977189941361131</v>
      </c>
      <c r="J73" s="178">
        <f>(J11-'Ant,Pol,Loc Results'!J$8)^2</f>
        <v>1.6145090677777758E-2</v>
      </c>
      <c r="K73" s="63">
        <f>(K11-'Ant,Pol,Loc Results'!K$8)^2</f>
        <v>8.9270683524000063</v>
      </c>
      <c r="L73" s="63">
        <f>(L11-'Ant,Pol,Loc Results'!L$8)^2</f>
        <v>13.503383343024989</v>
      </c>
      <c r="M73" s="64">
        <f>(M11-'Ant,Pol,Loc Results'!M$8)^2</f>
        <v>3.2420463230027816</v>
      </c>
      <c r="N73" s="84"/>
    </row>
    <row r="74" spans="1:14" x14ac:dyDescent="0.3">
      <c r="A74" s="24"/>
      <c r="B74" s="63">
        <f>(B12-'Ant,Pol,Loc Results'!B$8)^2</f>
        <v>0.26832399999999956</v>
      </c>
      <c r="C74" s="63">
        <f>(C12-'Ant,Pol,Loc Results'!C$8)^2</f>
        <v>44.833023424177775</v>
      </c>
      <c r="D74" s="63">
        <f>(D12-'Ant,Pol,Loc Results'!D$8)^2</f>
        <v>57.061153413611095</v>
      </c>
      <c r="E74" s="175">
        <f>(E12-'Ant,Pol,Loc Results'!E$8)^2</f>
        <v>11.47526916694444</v>
      </c>
      <c r="F74" s="182">
        <f>(F12-'Ant,Pol,Loc Results'!F$8)^2</f>
        <v>9.2406474912111136</v>
      </c>
      <c r="G74" s="63">
        <f>(G12-'Ant,Pol,Loc Results'!G$8)^2</f>
        <v>9.8464373293444432</v>
      </c>
      <c r="H74" s="63">
        <f>(H12-'Ant,Pol,Loc Results'!H$8)^2</f>
        <v>1.0635212504694398</v>
      </c>
      <c r="I74" s="64">
        <f>(I12-'Ant,Pol,Loc Results'!I$8)^2</f>
        <v>27.015444244136116</v>
      </c>
      <c r="J74" s="178">
        <f>(J12-'Ant,Pol,Loc Results'!J$8)^2</f>
        <v>1.1749186973444448</v>
      </c>
      <c r="K74" s="63">
        <f>(K12-'Ant,Pol,Loc Results'!K$8)^2</f>
        <v>83.829039872400003</v>
      </c>
      <c r="L74" s="63">
        <f>(L12-'Ant,Pol,Loc Results'!L$8)^2</f>
        <v>8.9233339680249912</v>
      </c>
      <c r="M74" s="64">
        <f>(M12-'Ant,Pol,Loc Results'!M$8)^2</f>
        <v>50.354185791336121</v>
      </c>
      <c r="N74" s="84"/>
    </row>
    <row r="75" spans="1:14" x14ac:dyDescent="0.3">
      <c r="A75" s="24"/>
      <c r="B75" s="63">
        <f>(B13-'Ant,Pol,Loc Results'!B$8)^2</f>
        <v>0.67404099999999922</v>
      </c>
      <c r="C75" s="63">
        <f>(C13-'Ant,Pol,Loc Results'!C$8)^2</f>
        <v>45.928451882844442</v>
      </c>
      <c r="D75" s="63">
        <f>(D13-'Ant,Pol,Loc Results'!D$8)^2</f>
        <v>56.880004213611087</v>
      </c>
      <c r="E75" s="175">
        <f>(E13-'Ant,Pol,Loc Results'!E$8)^2</f>
        <v>8.9073397336111082</v>
      </c>
      <c r="F75" s="182">
        <f>(F13-'Ant,Pol,Loc Results'!F$8)^2</f>
        <v>62.605388020544446</v>
      </c>
      <c r="G75" s="63">
        <f>(G13-'Ant,Pol,Loc Results'!G$8)^2</f>
        <v>9.878658534444433E-2</v>
      </c>
      <c r="H75" s="63">
        <f>(H13-'Ant,Pol,Loc Results'!H$8)^2</f>
        <v>0.20405848713611369</v>
      </c>
      <c r="I75" s="64">
        <f>(I13-'Ant,Pol,Loc Results'!I$8)^2</f>
        <v>16.856266124136116</v>
      </c>
      <c r="J75" s="178">
        <f>(J13-'Ant,Pol,Loc Results'!J$8)^2</f>
        <v>1.6050706777777715E-3</v>
      </c>
      <c r="K75" s="63">
        <f>(K13-'Ant,Pol,Loc Results'!K$8)^2</f>
        <v>69.269332752400004</v>
      </c>
      <c r="L75" s="63">
        <f>(L13-'Ant,Pol,Loc Results'!L$8)^2</f>
        <v>69.289059240025026</v>
      </c>
      <c r="M75" s="64">
        <f>(M13-'Ant,Pol,Loc Results'!M$8)^2</f>
        <v>20.534205256002796</v>
      </c>
      <c r="N75" s="84"/>
    </row>
    <row r="76" spans="1:14" x14ac:dyDescent="0.3">
      <c r="A76" s="24"/>
      <c r="B76" s="63">
        <f>(B14-'Ant,Pol,Loc Results'!B$8)^2</f>
        <v>54.597321000000001</v>
      </c>
      <c r="C76" s="63">
        <f>(C14-'Ant,Pol,Loc Results'!C$8)^2</f>
        <v>70.161619904177769</v>
      </c>
      <c r="D76" s="63">
        <f>(D14-'Ant,Pol,Loc Results'!D$8)^2</f>
        <v>37.257391746944442</v>
      </c>
      <c r="E76" s="175">
        <f>(E14-'Ant,Pol,Loc Results'!E$8)^2</f>
        <v>43.289600933611119</v>
      </c>
      <c r="F76" s="182">
        <f>(F14-'Ant,Pol,Loc Results'!F$8)^2</f>
        <v>0.12542694454444428</v>
      </c>
      <c r="G76" s="63">
        <f>(G14-'Ant,Pol,Loc Results'!G$8)^2</f>
        <v>0.40081138934444471</v>
      </c>
      <c r="H76" s="63">
        <f>(H14-'Ant,Pol,Loc Results'!H$8)^2</f>
        <v>9.7889409838027923</v>
      </c>
      <c r="I76" s="64">
        <f>(I14-'Ant,Pol,Loc Results'!I$8)^2</f>
        <v>91.291113680802781</v>
      </c>
      <c r="J76" s="178">
        <f>(J14-'Ant,Pol,Loc Results'!J$8)^2</f>
        <v>76.543892797344455</v>
      </c>
      <c r="K76" s="63">
        <f>(K14-'Ant,Pol,Loc Results'!K$8)^2</f>
        <v>55.708608992400002</v>
      </c>
      <c r="L76" s="63">
        <f>(L14-'Ant,Pol,Loc Results'!L$8)^2</f>
        <v>149.61949992902504</v>
      </c>
      <c r="M76" s="64">
        <f>(M14-'Ant,Pol,Loc Results'!M$8)^2</f>
        <v>7.4192589483361022</v>
      </c>
      <c r="N76" s="84"/>
    </row>
    <row r="77" spans="1:14" ht="15" thickBot="1" x14ac:dyDescent="0.35">
      <c r="A77" s="32"/>
      <c r="B77" s="65">
        <f>(B15-'Ant,Pol,Loc Results'!B$8)^2</f>
        <v>380.67912099999995</v>
      </c>
      <c r="C77" s="65">
        <f>(C15-'Ant,Pol,Loc Results'!C$8)^2</f>
        <v>382.32971591751112</v>
      </c>
      <c r="D77" s="65">
        <f>(D15-'Ant,Pol,Loc Results'!D$8)^2</f>
        <v>468.06817684694448</v>
      </c>
      <c r="E77" s="176">
        <f>(E15-'Ant,Pol,Loc Results'!E$8)^2</f>
        <v>85.701614833611089</v>
      </c>
      <c r="F77" s="183">
        <f>(F15-'Ant,Pol,Loc Results'!F$8)^2</f>
        <v>37.445302152544443</v>
      </c>
      <c r="G77" s="65">
        <f>(G15-'Ant,Pol,Loc Results'!G$8)^2</f>
        <v>36.929969513344439</v>
      </c>
      <c r="H77" s="65">
        <f>(H15-'Ant,Pol,Loc Results'!H$8)^2</f>
        <v>181.59525411380287</v>
      </c>
      <c r="I77" s="66">
        <f>(I15-'Ant,Pol,Loc Results'!I$8)^2</f>
        <v>1.2063983508027774</v>
      </c>
      <c r="J77" s="179">
        <f>(J15-'Ant,Pol,Loc Results'!J$8)^2</f>
        <v>47.818100904011111</v>
      </c>
      <c r="K77" s="65">
        <f>(K15-'Ant,Pol,Loc Results'!K$8)^2</f>
        <v>22.95540579239999</v>
      </c>
      <c r="L77" s="65">
        <f>(L15-'Ant,Pol,Loc Results'!L$8)^2</f>
        <v>160.78252680002504</v>
      </c>
      <c r="M77" s="66">
        <f>(M15-'Ant,Pol,Loc Results'!M$8)^2</f>
        <v>5.6847354853361178</v>
      </c>
      <c r="N77" s="84"/>
    </row>
    <row r="78" spans="1:14" x14ac:dyDescent="0.3">
      <c r="A78" s="18" t="s">
        <v>22</v>
      </c>
      <c r="B78" s="61">
        <f>(B16-'Ant,Pol,Loc Results'!B$8)^2</f>
        <v>14.040008999999996</v>
      </c>
      <c r="C78" s="61">
        <f>(C16-'Ant,Pol,Loc Results'!C$8)^2</f>
        <v>14.384927277511114</v>
      </c>
      <c r="D78" s="61">
        <f>(D16-'Ant,Pol,Loc Results'!D$8)^2</f>
        <v>5.9297931802777821</v>
      </c>
      <c r="E78" s="174">
        <f>(E16-'Ant,Pol,Loc Results'!E$8)^2</f>
        <v>2.7407354336111101</v>
      </c>
      <c r="F78" s="184">
        <f>(F16-'Ant,Pol,Loc Results'!F$8)^2</f>
        <v>24.360575113877776</v>
      </c>
      <c r="G78" s="61">
        <f>(G16-'Ant,Pol,Loc Results'!G$8)^2</f>
        <v>23.911089410677782</v>
      </c>
      <c r="H78" s="61">
        <f>(H16-'Ant,Pol,Loc Results'!H$8)^2</f>
        <v>0.30445197213610875</v>
      </c>
      <c r="I78" s="67">
        <f>(I16-'Ant,Pol,Loc Results'!I$8)^2</f>
        <v>12.523541895802778</v>
      </c>
      <c r="J78" s="177">
        <f>(J16-'Ant,Pol,Loc Results'!J$8)^2</f>
        <v>3.3137226653444438</v>
      </c>
      <c r="K78" s="61">
        <f>(K16-'Ant,Pol,Loc Results'!K$8)^2</f>
        <v>0.25855191039999958</v>
      </c>
      <c r="L78" s="61">
        <f>(L16-'Ant,Pol,Loc Results'!L$8)^2</f>
        <v>53.40386776202498</v>
      </c>
      <c r="M78" s="67">
        <f>(M16-'Ant,Pol,Loc Results'!M$8)^2</f>
        <v>3.457858019336105</v>
      </c>
      <c r="N78" s="84"/>
    </row>
    <row r="79" spans="1:14" x14ac:dyDescent="0.3">
      <c r="A79" s="24"/>
      <c r="B79" s="63">
        <f>(B17-'Ant,Pol,Loc Results'!B$8)^2</f>
        <v>5.7552009999999978</v>
      </c>
      <c r="C79" s="63">
        <f>(C17-'Ant,Pol,Loc Results'!C$8)^2</f>
        <v>57.96913830417779</v>
      </c>
      <c r="D79" s="63">
        <f>(D17-'Ant,Pol,Loc Results'!D$8)^2</f>
        <v>1.8465639136111078</v>
      </c>
      <c r="E79" s="175">
        <f>(E17-'Ant,Pol,Loc Results'!E$8)^2</f>
        <v>44.843335466944431</v>
      </c>
      <c r="F79" s="182">
        <f>(F17-'Ant,Pol,Loc Results'!F$8)^2</f>
        <v>43.235139951211117</v>
      </c>
      <c r="G79" s="63">
        <f>(G17-'Ant,Pol,Loc Results'!G$8)^2</f>
        <v>1.8512232893444462</v>
      </c>
      <c r="H79" s="63">
        <f>(H17-'Ant,Pol,Loc Results'!H$8)^2</f>
        <v>1.7373129184694394</v>
      </c>
      <c r="I79" s="64">
        <f>(I17-'Ant,Pol,Loc Results'!I$8)^2</f>
        <v>16.156875992136101</v>
      </c>
      <c r="J79" s="178">
        <f>(J17-'Ant,Pol,Loc Results'!J$8)^2</f>
        <v>0.78439954001111101</v>
      </c>
      <c r="K79" s="63">
        <f>(K17-'Ant,Pol,Loc Results'!K$8)^2</f>
        <v>8.2496477284000029</v>
      </c>
      <c r="L79" s="63">
        <f>(L17-'Ant,Pol,Loc Results'!L$8)^2</f>
        <v>77.072509019024963</v>
      </c>
      <c r="M79" s="64">
        <f>(M17-'Ant,Pol,Loc Results'!M$8)^2</f>
        <v>30.593823131669456</v>
      </c>
      <c r="N79" s="84"/>
    </row>
    <row r="80" spans="1:14" x14ac:dyDescent="0.3">
      <c r="A80" s="24"/>
      <c r="B80" s="63">
        <f>(B18-'Ant,Pol,Loc Results'!B$8)^2</f>
        <v>23.116864</v>
      </c>
      <c r="C80" s="63">
        <f>(C18-'Ant,Pol,Loc Results'!C$8)^2</f>
        <v>112.12155597084445</v>
      </c>
      <c r="D80" s="63">
        <f>(D18-'Ant,Pol,Loc Results'!D$8)^2</f>
        <v>1.8527746944444805E-2</v>
      </c>
      <c r="E80" s="175">
        <f>(E18-'Ant,Pol,Loc Results'!E$8)^2</f>
        <v>38.707269633611105</v>
      </c>
      <c r="F80" s="182">
        <f>(F18-'Ant,Pol,Loc Results'!F$8)^2</f>
        <v>35.803987540544441</v>
      </c>
      <c r="G80" s="63">
        <f>(G18-'Ant,Pol,Loc Results'!G$8)^2</f>
        <v>4.1167057344444646E-2</v>
      </c>
      <c r="H80" s="63">
        <f>(H18-'Ant,Pol,Loc Results'!H$8)^2</f>
        <v>15.208219052136098</v>
      </c>
      <c r="I80" s="64">
        <f>(I18-'Ant,Pol,Loc Results'!I$8)^2</f>
        <v>6.0410839724694423</v>
      </c>
      <c r="J80" s="178">
        <f>(J18-'Ant,Pol,Loc Results'!J$8)^2</f>
        <v>3.95179867777777E-3</v>
      </c>
      <c r="K80" s="63">
        <f>(K18-'Ant,Pol,Loc Results'!K$8)^2</f>
        <v>21.24306536040001</v>
      </c>
      <c r="L80" s="63">
        <f>(L18-'Ant,Pol,Loc Results'!L$8)^2</f>
        <v>98.928784227024991</v>
      </c>
      <c r="M80" s="64">
        <f>(M18-'Ant,Pol,Loc Results'!M$8)^2</f>
        <v>47.114061281002797</v>
      </c>
      <c r="N80" s="84"/>
    </row>
    <row r="81" spans="1:14" x14ac:dyDescent="0.3">
      <c r="A81" s="24"/>
      <c r="B81" s="63">
        <f>(B19-'Ant,Pol,Loc Results'!B$8)^2</f>
        <v>35.283599999999993</v>
      </c>
      <c r="C81" s="63">
        <f>(C19-'Ant,Pol,Loc Results'!C$8)^2</f>
        <v>50.80477254417778</v>
      </c>
      <c r="D81" s="63">
        <f>(D19-'Ant,Pol,Loc Results'!D$8)^2</f>
        <v>24.938870746944431</v>
      </c>
      <c r="E81" s="175">
        <f>(E19-'Ant,Pol,Loc Results'!E$8)^2</f>
        <v>12.877451866944444</v>
      </c>
      <c r="F81" s="182">
        <f>(F19-'Ant,Pol,Loc Results'!F$8)^2</f>
        <v>0.19611021787777771</v>
      </c>
      <c r="G81" s="63">
        <f>(G19-'Ant,Pol,Loc Results'!G$8)^2</f>
        <v>0.55488097601111031</v>
      </c>
      <c r="H81" s="63">
        <f>(H19-'Ant,Pol,Loc Results'!H$8)^2</f>
        <v>5.1405208104694369</v>
      </c>
      <c r="I81" s="64">
        <f>(I19-'Ant,Pol,Loc Results'!I$8)^2</f>
        <v>13.488272327469449</v>
      </c>
      <c r="J81" s="178">
        <f>(J19-'Ant,Pol,Loc Results'!J$8)^2</f>
        <v>8.468468604011111</v>
      </c>
      <c r="K81" s="63">
        <f>(K19-'Ant,Pol,Loc Results'!K$8)^2</f>
        <v>64.381687392400011</v>
      </c>
      <c r="L81" s="63">
        <f>(L19-'Ant,Pol,Loc Results'!L$8)^2</f>
        <v>31.586591838024979</v>
      </c>
      <c r="M81" s="64">
        <f>(M19-'Ant,Pol,Loc Results'!M$8)^2</f>
        <v>25.969912458002785</v>
      </c>
      <c r="N81" s="84"/>
    </row>
    <row r="82" spans="1:14" x14ac:dyDescent="0.3">
      <c r="A82" s="24"/>
      <c r="B82" s="63">
        <f>(B20-'Ant,Pol,Loc Results'!B$8)^2</f>
        <v>3.587235999999999</v>
      </c>
      <c r="C82" s="63">
        <f>(C20-'Ant,Pol,Loc Results'!C$8)^2</f>
        <v>52.348890797511103</v>
      </c>
      <c r="D82" s="63">
        <f>(D20-'Ant,Pol,Loc Results'!D$8)^2</f>
        <v>8.2879692469444404</v>
      </c>
      <c r="E82" s="175">
        <f>(E20-'Ant,Pol,Loc Results'!E$8)^2</f>
        <v>142.88656070027776</v>
      </c>
      <c r="F82" s="182">
        <f>(F20-'Ant,Pol,Loc Results'!F$8)^2</f>
        <v>27.323166817877777</v>
      </c>
      <c r="G82" s="63">
        <f>(G20-'Ant,Pol,Loc Results'!G$8)^2</f>
        <v>15.22635839601111</v>
      </c>
      <c r="H82" s="63">
        <f>(H20-'Ant,Pol,Loc Results'!H$8)^2</f>
        <v>12.042785440469428</v>
      </c>
      <c r="I82" s="64">
        <f>(I20-'Ant,Pol,Loc Results'!I$8)^2</f>
        <v>31.408869690802778</v>
      </c>
      <c r="J82" s="178">
        <f>(J20-'Ant,Pol,Loc Results'!J$8)^2</f>
        <v>2.2169323973444448</v>
      </c>
      <c r="K82" s="63">
        <f>(K20-'Ant,Pol,Loc Results'!K$8)^2</f>
        <v>39.210389712400001</v>
      </c>
      <c r="L82" s="63">
        <f>(L20-'Ant,Pol,Loc Results'!L$8)^2</f>
        <v>10.535899269025014</v>
      </c>
      <c r="M82" s="64">
        <f>(M20-'Ant,Pol,Loc Results'!M$8)^2</f>
        <v>63.42797724166946</v>
      </c>
      <c r="N82" s="84"/>
    </row>
    <row r="83" spans="1:14" ht="15" thickBot="1" x14ac:dyDescent="0.35">
      <c r="A83" s="32"/>
      <c r="B83" s="65">
        <f>(B21-'Ant,Pol,Loc Results'!B$8)^2</f>
        <v>102.697956</v>
      </c>
      <c r="C83" s="65">
        <f>(C21-'Ant,Pol,Loc Results'!C$8)^2</f>
        <v>210.02540667751114</v>
      </c>
      <c r="D83" s="65">
        <f>(D21-'Ant,Pol,Loc Results'!D$8)^2</f>
        <v>264.05870834694446</v>
      </c>
      <c r="E83" s="176">
        <f>(E21-'Ant,Pol,Loc Results'!E$8)^2</f>
        <v>95.541176066944416</v>
      </c>
      <c r="F83" s="183">
        <f>(F21-'Ant,Pol,Loc Results'!F$8)^2</f>
        <v>18.898640525877777</v>
      </c>
      <c r="G83" s="65">
        <f>(G21-'Ant,Pol,Loc Results'!G$8)^2</f>
        <v>1.2092667777777996E-4</v>
      </c>
      <c r="H83" s="65">
        <f>(H21-'Ant,Pol,Loc Results'!H$8)^2</f>
        <v>18.136767017136123</v>
      </c>
      <c r="I83" s="66">
        <f>(I21-'Ant,Pol,Loc Results'!I$8)^2</f>
        <v>4.9134855008027802</v>
      </c>
      <c r="J83" s="179">
        <f>(J21-'Ant,Pol,Loc Results'!J$8)^2</f>
        <v>37.93406114401111</v>
      </c>
      <c r="K83" s="65">
        <f>(K21-'Ant,Pol,Loc Results'!K$8)^2</f>
        <v>1.8645123999999613E-3</v>
      </c>
      <c r="L83" s="65">
        <f>(L21-'Ant,Pol,Loc Results'!L$8)^2</f>
        <v>5.987833470025012</v>
      </c>
      <c r="M83" s="66">
        <f>(M21-'Ant,Pol,Loc Results'!M$8)^2</f>
        <v>5.15622230200277</v>
      </c>
      <c r="N83" s="84"/>
    </row>
    <row r="84" spans="1:14" x14ac:dyDescent="0.3">
      <c r="A84" s="18" t="s">
        <v>23</v>
      </c>
      <c r="B84" s="61">
        <f>(B22-'Ant,Pol,Loc Results'!B$8)^2</f>
        <v>51.753636</v>
      </c>
      <c r="C84" s="61">
        <f>(C22-'Ant,Pol,Loc Results'!C$8)^2</f>
        <v>37.494231384177787</v>
      </c>
      <c r="D84" s="61">
        <f>(D22-'Ant,Pol,Loc Results'!D$8)^2</f>
        <v>253.29093851361108</v>
      </c>
      <c r="E84" s="174">
        <f>(E22-'Ant,Pol,Loc Results'!E$8)^2</f>
        <v>245.40736806694449</v>
      </c>
      <c r="F84" s="184">
        <f>(F22-'Ant,Pol,Loc Results'!F$8)^2</f>
        <v>196.92387280854444</v>
      </c>
      <c r="G84" s="61">
        <f>(G22-'Ant,Pol,Loc Results'!G$8)^2</f>
        <v>0.51223126134444386</v>
      </c>
      <c r="H84" s="61">
        <f>(H22-'Ant,Pol,Loc Results'!H$8)^2</f>
        <v>0.51599559446944654</v>
      </c>
      <c r="I84" s="67">
        <f>(I22-'Ant,Pol,Loc Results'!I$8)^2</f>
        <v>0.93694978813611096</v>
      </c>
      <c r="J84" s="177">
        <f>(J22-'Ant,Pol,Loc Results'!J$8)^2</f>
        <v>1.0642742120111113</v>
      </c>
      <c r="K84" s="61">
        <f>(K22-'Ant,Pol,Loc Results'!K$8)^2</f>
        <v>59.128102670399997</v>
      </c>
      <c r="L84" s="61">
        <f>(L22-'Ant,Pol,Loc Results'!L$8)^2</f>
        <v>249.10324683002509</v>
      </c>
      <c r="M84" s="67">
        <f>(M22-'Ant,Pol,Loc Results'!M$8)^2</f>
        <v>36.068812852002758</v>
      </c>
      <c r="N84" s="84"/>
    </row>
    <row r="85" spans="1:14" x14ac:dyDescent="0.3">
      <c r="A85" s="24"/>
      <c r="B85" s="63">
        <f>(B23-'Ant,Pol,Loc Results'!B$8)^2</f>
        <v>23.435280999999993</v>
      </c>
      <c r="C85" s="63">
        <f>(C23-'Ant,Pol,Loc Results'!C$8)^2</f>
        <v>60.875157077511105</v>
      </c>
      <c r="D85" s="63">
        <f>(D23-'Ant,Pol,Loc Results'!D$8)^2</f>
        <v>20.876827113611121</v>
      </c>
      <c r="E85" s="175">
        <f>(E23-'Ant,Pol,Loc Results'!E$8)^2</f>
        <v>136.24686716694447</v>
      </c>
      <c r="F85" s="182">
        <f>(F23-'Ant,Pol,Loc Results'!F$8)^2</f>
        <v>90.610536021877806</v>
      </c>
      <c r="G85" s="63">
        <f>(G23-'Ant,Pol,Loc Results'!G$8)^2</f>
        <v>9.7612296613444496</v>
      </c>
      <c r="H85" s="63">
        <f>(H23-'Ant,Pol,Loc Results'!H$8)^2</f>
        <v>45.531837660469478</v>
      </c>
      <c r="I85" s="64">
        <f>(I23-'Ant,Pol,Loc Results'!I$8)^2</f>
        <v>0.12647862413611172</v>
      </c>
      <c r="J85" s="178">
        <f>(J23-'Ant,Pol,Loc Results'!J$8)^2</f>
        <v>22.99550949867778</v>
      </c>
      <c r="K85" s="63">
        <f>(K23-'Ant,Pol,Loc Results'!K$8)^2</f>
        <v>20.461871310399992</v>
      </c>
      <c r="L85" s="63">
        <f>(L23-'Ant,Pol,Loc Results'!L$8)^2</f>
        <v>131.59083840302503</v>
      </c>
      <c r="M85" s="64">
        <f>(M23-'Ant,Pol,Loc Results'!M$8)^2</f>
        <v>64.054918443002762</v>
      </c>
      <c r="N85" s="84"/>
    </row>
    <row r="86" spans="1:14" x14ac:dyDescent="0.3">
      <c r="A86" s="24"/>
      <c r="B86" s="63">
        <f>(B24-'Ant,Pol,Loc Results'!B$8)^2</f>
        <v>7.1877609999999983</v>
      </c>
      <c r="C86" s="63">
        <f>(C24-'Ant,Pol,Loc Results'!C$8)^2</f>
        <v>5.4044470641777789</v>
      </c>
      <c r="D86" s="63">
        <f>(D24-'Ant,Pol,Loc Results'!D$8)^2</f>
        <v>13.069068513611118</v>
      </c>
      <c r="E86" s="175">
        <f>(E24-'Ant,Pol,Loc Results'!E$8)^2</f>
        <v>12.712671400277781</v>
      </c>
      <c r="F86" s="182">
        <f>(F24-'Ant,Pol,Loc Results'!F$8)^2</f>
        <v>3.563952451211112</v>
      </c>
      <c r="G86" s="63">
        <f>(G24-'Ant,Pol,Loc Results'!G$8)^2</f>
        <v>5.035969849344446</v>
      </c>
      <c r="H86" s="63">
        <f>(H24-'Ant,Pol,Loc Results'!H$8)^2</f>
        <v>1.6683037514694474</v>
      </c>
      <c r="I86" s="64">
        <f>(I24-'Ant,Pol,Loc Results'!I$8)^2</f>
        <v>1.7989828584694429</v>
      </c>
      <c r="J86" s="178">
        <f>(J24-'Ant,Pol,Loc Results'!J$8)^2</f>
        <v>4.7876211506777784</v>
      </c>
      <c r="K86" s="63">
        <f>(K24-'Ant,Pol,Loc Results'!K$8)^2</f>
        <v>9.7480079523999947</v>
      </c>
      <c r="L86" s="63">
        <f>(L24-'Ant,Pol,Loc Results'!L$8)^2</f>
        <v>7.7522986470249915</v>
      </c>
      <c r="M86" s="64">
        <f>(M24-'Ant,Pol,Loc Results'!M$8)^2</f>
        <v>16.200879917669432</v>
      </c>
      <c r="N86" s="84"/>
    </row>
    <row r="87" spans="1:14" x14ac:dyDescent="0.3">
      <c r="A87" s="24"/>
      <c r="B87" s="63">
        <f>(B25-'Ant,Pol,Loc Results'!B$8)^2</f>
        <v>10.023555999999997</v>
      </c>
      <c r="C87" s="63">
        <f>(C25-'Ant,Pol,Loc Results'!C$8)^2</f>
        <v>32.795627384177784</v>
      </c>
      <c r="D87" s="63">
        <f>(D25-'Ant,Pol,Loc Results'!D$8)^2</f>
        <v>0.2409664469444438</v>
      </c>
      <c r="E87" s="175">
        <f>(E25-'Ant,Pol,Loc Results'!E$8)^2</f>
        <v>0.4038390669444451</v>
      </c>
      <c r="F87" s="182">
        <f>(F25-'Ant,Pol,Loc Results'!F$8)^2</f>
        <v>15.272802695211112</v>
      </c>
      <c r="G87" s="63">
        <f>(G25-'Ant,Pol,Loc Results'!G$8)^2</f>
        <v>1.8152083080111128</v>
      </c>
      <c r="H87" s="63">
        <f>(H25-'Ant,Pol,Loc Results'!H$8)^2</f>
        <v>0.79001580613611466</v>
      </c>
      <c r="I87" s="64">
        <f>(I25-'Ant,Pol,Loc Results'!I$8)^2</f>
        <v>5.6424459802778132E-2</v>
      </c>
      <c r="J87" s="178">
        <f>(J25-'Ant,Pol,Loc Results'!J$8)^2</f>
        <v>15.972518477344442</v>
      </c>
      <c r="K87" s="63">
        <f>(K25-'Ant,Pol,Loc Results'!K$8)^2</f>
        <v>0.11538250239999968</v>
      </c>
      <c r="L87" s="63">
        <f>(L25-'Ant,Pol,Loc Results'!L$8)^2</f>
        <v>49.221379482024972</v>
      </c>
      <c r="M87" s="64">
        <f>(M25-'Ant,Pol,Loc Results'!M$8)^2</f>
        <v>3.7038221360027714</v>
      </c>
      <c r="N87" s="84"/>
    </row>
    <row r="88" spans="1:14" x14ac:dyDescent="0.3">
      <c r="A88" s="24"/>
      <c r="B88" s="63">
        <f>(B26-'Ant,Pol,Loc Results'!B$8)^2</f>
        <v>3.8612249999999979</v>
      </c>
      <c r="C88" s="63">
        <f>(C26-'Ant,Pol,Loc Results'!C$8)^2</f>
        <v>0.65813197084444419</v>
      </c>
      <c r="D88" s="63">
        <f>(D26-'Ant,Pol,Loc Results'!D$8)^2</f>
        <v>5.2492155802777827</v>
      </c>
      <c r="E88" s="175">
        <f>(E26-'Ant,Pol,Loc Results'!E$8)^2</f>
        <v>16.520024766944445</v>
      </c>
      <c r="F88" s="182">
        <f>(F26-'Ant,Pol,Loc Results'!F$8)^2</f>
        <v>2.4691198712111118</v>
      </c>
      <c r="G88" s="63">
        <f>(G26-'Ant,Pol,Loc Results'!G$8)^2</f>
        <v>18.901596776011107</v>
      </c>
      <c r="H88" s="63">
        <f>(H26-'Ant,Pol,Loc Results'!H$8)^2</f>
        <v>62.109031395136149</v>
      </c>
      <c r="I88" s="64">
        <f>(I26-'Ant,Pol,Loc Results'!I$8)^2</f>
        <v>37.302309512136105</v>
      </c>
      <c r="J88" s="178">
        <f>(J26-'Ant,Pol,Loc Results'!J$8)^2</f>
        <v>0.33101228001111116</v>
      </c>
      <c r="K88" s="63">
        <f>(K26-'Ant,Pol,Loc Results'!K$8)^2</f>
        <v>6.2110608400000329E-2</v>
      </c>
      <c r="L88" s="63">
        <f>(L26-'Ant,Pol,Loc Results'!L$8)^2</f>
        <v>47.401916859025022</v>
      </c>
      <c r="M88" s="64">
        <f>(M26-'Ant,Pol,Loc Results'!M$8)^2</f>
        <v>4.0367573916694512</v>
      </c>
      <c r="N88" s="84"/>
    </row>
    <row r="89" spans="1:14" ht="15" thickBot="1" x14ac:dyDescent="0.35">
      <c r="A89" s="32"/>
      <c r="B89" s="65">
        <f>(B27-'Ant,Pol,Loc Results'!B$8)^2</f>
        <v>3.9999999999982304E-6</v>
      </c>
      <c r="C89" s="65">
        <f>(C27-'Ant,Pol,Loc Results'!C$8)^2</f>
        <v>77.145539117511106</v>
      </c>
      <c r="D89" s="65">
        <f>(D27-'Ant,Pol,Loc Results'!D$8)^2</f>
        <v>171.82272254694448</v>
      </c>
      <c r="E89" s="176">
        <f>(E27-'Ant,Pol,Loc Results'!E$8)^2</f>
        <v>34.123316966944429</v>
      </c>
      <c r="F89" s="183">
        <f>(F27-'Ant,Pol,Loc Results'!F$8)^2</f>
        <v>0.77978907654444429</v>
      </c>
      <c r="G89" s="65">
        <f>(G27-'Ant,Pol,Loc Results'!G$8)^2</f>
        <v>62.444712158677781</v>
      </c>
      <c r="H89" s="65">
        <f>(H27-'Ant,Pol,Loc Results'!H$8)^2</f>
        <v>177.73613577213607</v>
      </c>
      <c r="I89" s="66">
        <f>(I27-'Ant,Pol,Loc Results'!I$8)^2</f>
        <v>31.560369705802763</v>
      </c>
      <c r="J89" s="179">
        <f>(J27-'Ant,Pol,Loc Results'!J$8)^2</f>
        <v>295.91350589867773</v>
      </c>
      <c r="K89" s="65">
        <f>(K27-'Ant,Pol,Loc Results'!K$8)^2</f>
        <v>16.777379840400002</v>
      </c>
      <c r="L89" s="65">
        <f>(L27-'Ant,Pol,Loc Results'!L$8)^2</f>
        <v>22.594859094025026</v>
      </c>
      <c r="M89" s="66">
        <f>(M27-'Ant,Pol,Loc Results'!M$8)^2</f>
        <v>3.2821421500027848</v>
      </c>
      <c r="N89" s="84"/>
    </row>
    <row r="90" spans="1:14" x14ac:dyDescent="0.3">
      <c r="A90" s="18" t="s">
        <v>24</v>
      </c>
      <c r="B90" s="61">
        <f>(B28-'Ant,Pol,Loc Results'!B$8)^2</f>
        <v>0.45697599999999944</v>
      </c>
      <c r="C90" s="61">
        <f>(C28-'Ant,Pol,Loc Results'!C$8)^2</f>
        <v>10.94780450417778</v>
      </c>
      <c r="D90" s="61">
        <f>(D28-'Ant,Pol,Loc Results'!D$8)^2</f>
        <v>0.72951528027777923</v>
      </c>
      <c r="E90" s="174">
        <f>(E28-'Ant,Pol,Loc Results'!E$8)^2</f>
        <v>3.1738016336111095</v>
      </c>
      <c r="F90" s="184">
        <f>(F28-'Ant,Pol,Loc Results'!F$8)^2</f>
        <v>14.663972480544443</v>
      </c>
      <c r="G90" s="61">
        <f>(G28-'Ant,Pol,Loc Results'!G$8)^2</f>
        <v>41.758779490677775</v>
      </c>
      <c r="H90" s="61">
        <f>(H28-'Ant,Pol,Loc Results'!H$8)^2</f>
        <v>1.5604298528027725</v>
      </c>
      <c r="I90" s="67">
        <f>(I28-'Ant,Pol,Loc Results'!I$8)^2</f>
        <v>1.9222759531361107</v>
      </c>
      <c r="J90" s="177">
        <f>(J28-'Ant,Pol,Loc Results'!J$8)^2</f>
        <v>0.89182210534444428</v>
      </c>
      <c r="K90" s="61">
        <f>(K28-'Ant,Pol,Loc Results'!K$8)^2</f>
        <v>1.2599613503999989</v>
      </c>
      <c r="L90" s="61">
        <f>(L28-'Ant,Pol,Loc Results'!L$8)^2</f>
        <v>2.6758579980250041</v>
      </c>
      <c r="M90" s="67">
        <f>(M28-'Ant,Pol,Loc Results'!M$8)^2</f>
        <v>45.239995224669464</v>
      </c>
      <c r="N90" s="84"/>
    </row>
    <row r="91" spans="1:14" x14ac:dyDescent="0.3">
      <c r="A91" s="24"/>
      <c r="B91" s="63">
        <f>(B29-'Ant,Pol,Loc Results'!B$8)^2</f>
        <v>3.4262009999999985</v>
      </c>
      <c r="C91" s="63">
        <f>(C29-'Ant,Pol,Loc Results'!C$8)^2</f>
        <v>14.210989930844448</v>
      </c>
      <c r="D91" s="63">
        <f>(D29-'Ant,Pol,Loc Results'!D$8)^2</f>
        <v>6.5989046944444116E-2</v>
      </c>
      <c r="E91" s="175">
        <f>(E29-'Ant,Pol,Loc Results'!E$8)^2</f>
        <v>58.928396366944447</v>
      </c>
      <c r="F91" s="182">
        <f>(F29-'Ant,Pol,Loc Results'!F$8)^2</f>
        <v>17.643836208544446</v>
      </c>
      <c r="G91" s="63">
        <f>(G29-'Ant,Pol,Loc Results'!G$8)^2</f>
        <v>37.444649434677778</v>
      </c>
      <c r="H91" s="63">
        <f>(H29-'Ant,Pol,Loc Results'!H$8)^2</f>
        <v>17.105076002802793</v>
      </c>
      <c r="I91" s="64">
        <f>(I29-'Ant,Pol,Loc Results'!I$8)^2</f>
        <v>14.421297393136113</v>
      </c>
      <c r="J91" s="178">
        <f>(J29-'Ant,Pol,Loc Results'!J$8)^2</f>
        <v>17.134328805344442</v>
      </c>
      <c r="K91" s="63">
        <f>(K29-'Ant,Pol,Loc Results'!K$8)^2</f>
        <v>4.1269109903999972</v>
      </c>
      <c r="L91" s="63">
        <f>(L29-'Ant,Pol,Loc Results'!L$8)^2</f>
        <v>17.614850970025021</v>
      </c>
      <c r="M91" s="64">
        <f>(M29-'Ant,Pol,Loc Results'!M$8)^2</f>
        <v>8.4255705336111764E-2</v>
      </c>
      <c r="N91" s="84"/>
    </row>
    <row r="92" spans="1:14" x14ac:dyDescent="0.3">
      <c r="A92" s="24"/>
      <c r="B92" s="63">
        <f>(B30-'Ant,Pol,Loc Results'!B$8)^2</f>
        <v>5.7360249999999979</v>
      </c>
      <c r="C92" s="63">
        <f>(C30-'Ant,Pol,Loc Results'!C$8)^2</f>
        <v>0.87562182417777834</v>
      </c>
      <c r="D92" s="63">
        <f>(D30-'Ant,Pol,Loc Results'!D$8)^2</f>
        <v>16.678103080277765</v>
      </c>
      <c r="E92" s="175">
        <f>(E30-'Ant,Pol,Loc Results'!E$8)^2</f>
        <v>18.041114666944445</v>
      </c>
      <c r="F92" s="182">
        <f>(F30-'Ant,Pol,Loc Results'!F$8)^2</f>
        <v>7.801724164544444</v>
      </c>
      <c r="G92" s="63">
        <f>(G30-'Ant,Pol,Loc Results'!G$8)^2</f>
        <v>1.7792981026777768</v>
      </c>
      <c r="H92" s="63">
        <f>(H30-'Ant,Pol,Loc Results'!H$8)^2</f>
        <v>6.0852420261361182</v>
      </c>
      <c r="I92" s="64">
        <f>(I30-'Ant,Pol,Loc Results'!I$8)^2</f>
        <v>34.392809863136115</v>
      </c>
      <c r="J92" s="178">
        <f>(J30-'Ant,Pol,Loc Results'!J$8)^2</f>
        <v>6.617053118677779</v>
      </c>
      <c r="K92" s="63">
        <f>(K30-'Ant,Pol,Loc Results'!K$8)^2</f>
        <v>15.260898510400004</v>
      </c>
      <c r="L92" s="63">
        <f>(L30-'Ant,Pol,Loc Results'!L$8)^2</f>
        <v>7.2232206360250073</v>
      </c>
      <c r="M92" s="64">
        <f>(M30-'Ant,Pol,Loc Results'!M$8)^2</f>
        <v>0.38954033733610927</v>
      </c>
      <c r="N92" s="84"/>
    </row>
    <row r="93" spans="1:14" x14ac:dyDescent="0.3">
      <c r="A93" s="24"/>
      <c r="B93" s="63">
        <f>(B31-'Ant,Pol,Loc Results'!B$8)^2</f>
        <v>6.340323999999999</v>
      </c>
      <c r="C93" s="63">
        <f>(C31-'Ant,Pol,Loc Results'!C$8)^2</f>
        <v>100.47549723751114</v>
      </c>
      <c r="D93" s="63">
        <f>(D31-'Ant,Pol,Loc Results'!D$8)^2</f>
        <v>2.9280913611111615E-2</v>
      </c>
      <c r="E93" s="175">
        <f>(E31-'Ant,Pol,Loc Results'!E$8)^2</f>
        <v>6.7470928336111076</v>
      </c>
      <c r="F93" s="182">
        <f>(F31-'Ant,Pol,Loc Results'!F$8)^2</f>
        <v>24.50094902454445</v>
      </c>
      <c r="G93" s="63">
        <f>(G31-'Ant,Pol,Loc Results'!G$8)^2</f>
        <v>6.5326418493444436</v>
      </c>
      <c r="H93" s="63">
        <f>(H31-'Ant,Pol,Loc Results'!H$8)^2</f>
        <v>3.3458689861361037</v>
      </c>
      <c r="I93" s="64">
        <f>(I31-'Ant,Pol,Loc Results'!I$8)^2</f>
        <v>0.88258822313611063</v>
      </c>
      <c r="J93" s="178">
        <f>(J31-'Ant,Pol,Loc Results'!J$8)^2</f>
        <v>0.66037835201111117</v>
      </c>
      <c r="K93" s="63">
        <f>(K31-'Ant,Pol,Loc Results'!K$8)^2</f>
        <v>9.9825666304000027</v>
      </c>
      <c r="L93" s="63">
        <f>(L31-'Ant,Pol,Loc Results'!L$8)^2</f>
        <v>35.597869296024982</v>
      </c>
      <c r="M93" s="64">
        <f>(M31-'Ant,Pol,Loc Results'!M$8)^2</f>
        <v>44.28727253400281</v>
      </c>
      <c r="N93" s="84"/>
    </row>
    <row r="94" spans="1:14" x14ac:dyDescent="0.3">
      <c r="A94" s="24"/>
      <c r="B94" s="63">
        <f>(B32-'Ant,Pol,Loc Results'!B$8)^2</f>
        <v>83.887280999999973</v>
      </c>
      <c r="C94" s="63">
        <f>(C32-'Ant,Pol,Loc Results'!C$8)^2</f>
        <v>31.486163970844451</v>
      </c>
      <c r="D94" s="63">
        <f>(D32-'Ant,Pol,Loc Results'!D$8)^2</f>
        <v>11.302259546944438</v>
      </c>
      <c r="E94" s="175">
        <f>(E32-'Ant,Pol,Loc Results'!E$8)^2</f>
        <v>40.876629133611118</v>
      </c>
      <c r="F94" s="182">
        <f>(F32-'Ant,Pol,Loc Results'!F$8)^2</f>
        <v>3.4609269272111112</v>
      </c>
      <c r="G94" s="63">
        <f>(G32-'Ant,Pol,Loc Results'!G$8)^2</f>
        <v>29.247581664011108</v>
      </c>
      <c r="H94" s="63">
        <f>(H32-'Ant,Pol,Loc Results'!H$8)^2</f>
        <v>7.8782852928027847</v>
      </c>
      <c r="I94" s="64">
        <f>(I32-'Ant,Pol,Loc Results'!I$8)^2</f>
        <v>48.282184969802778</v>
      </c>
      <c r="J94" s="178">
        <f>(J32-'Ant,Pol,Loc Results'!J$8)^2</f>
        <v>71.126227425344439</v>
      </c>
      <c r="K94" s="63">
        <f>(K32-'Ant,Pol,Loc Results'!K$8)^2</f>
        <v>6.9512377104000045</v>
      </c>
      <c r="L94" s="63">
        <f>(L32-'Ant,Pol,Loc Results'!L$8)^2</f>
        <v>171.63109164802503</v>
      </c>
      <c r="M94" s="64">
        <f>(M32-'Ant,Pol,Loc Results'!M$8)^2</f>
        <v>1.2013657913361147</v>
      </c>
      <c r="N94" s="84"/>
    </row>
    <row r="95" spans="1:14" ht="15" thickBot="1" x14ac:dyDescent="0.35">
      <c r="A95" s="32"/>
      <c r="B95" s="65">
        <f>(B33-'Ant,Pol,Loc Results'!B$8)^2</f>
        <v>283.61928100000006</v>
      </c>
      <c r="C95" s="65">
        <f>(C33-'Ant,Pol,Loc Results'!C$8)^2</f>
        <v>344.00060621084447</v>
      </c>
      <c r="D95" s="65">
        <f>(D33-'Ant,Pol,Loc Results'!D$8)^2</f>
        <v>231.15806841361112</v>
      </c>
      <c r="E95" s="176">
        <f>(E33-'Ant,Pol,Loc Results'!E$8)^2</f>
        <v>22.901169766944442</v>
      </c>
      <c r="F95" s="183">
        <f>(F33-'Ant,Pol,Loc Results'!F$8)^2</f>
        <v>83.710727413877763</v>
      </c>
      <c r="G95" s="65">
        <f>(G33-'Ant,Pol,Loc Results'!G$8)^2</f>
        <v>55.399787230677774</v>
      </c>
      <c r="H95" s="65">
        <f>(H33-'Ant,Pol,Loc Results'!H$8)^2</f>
        <v>146.96296679946957</v>
      </c>
      <c r="I95" s="66">
        <f>(I33-'Ant,Pol,Loc Results'!I$8)^2</f>
        <v>2.9051895731361093</v>
      </c>
      <c r="J95" s="179">
        <f>(J33-'Ant,Pol,Loc Results'!J$8)^2</f>
        <v>38.394918558677773</v>
      </c>
      <c r="K95" s="65">
        <f>(K33-'Ant,Pol,Loc Results'!K$8)^2</f>
        <v>61.363408910399997</v>
      </c>
      <c r="L95" s="65">
        <f>(L33-'Ant,Pol,Loc Results'!L$8)^2</f>
        <v>227.27989639802507</v>
      </c>
      <c r="M95" s="66">
        <f>(M33-'Ant,Pol,Loc Results'!M$8)^2</f>
        <v>1.7267755846694486</v>
      </c>
      <c r="N95" s="84"/>
    </row>
    <row r="96" spans="1:14" x14ac:dyDescent="0.3">
      <c r="A96" s="18" t="s">
        <v>25</v>
      </c>
      <c r="B96" s="61">
        <f>(B34-'Ant,Pol,Loc Results'!B$8)^2</f>
        <v>15.132099999999998</v>
      </c>
      <c r="C96" s="61">
        <f>(C34-'Ant,Pol,Loc Results'!C$8)^2</f>
        <v>20.672905250844451</v>
      </c>
      <c r="D96" s="61">
        <f>(D34-'Ant,Pol,Loc Results'!D$8)^2</f>
        <v>34.153699613611131</v>
      </c>
      <c r="E96" s="174">
        <f>(E34-'Ant,Pol,Loc Results'!E$8)^2</f>
        <v>7.2101200277777583E-2</v>
      </c>
      <c r="F96" s="184">
        <f>(F34-'Ant,Pol,Loc Results'!F$8)^2</f>
        <v>5.6123663152111112</v>
      </c>
      <c r="G96" s="61">
        <f>(G34-'Ant,Pol,Loc Results'!G$8)^2</f>
        <v>2.9319598746777773</v>
      </c>
      <c r="H96" s="61">
        <f>(H34-'Ant,Pol,Loc Results'!H$8)^2</f>
        <v>18.543114422802756</v>
      </c>
      <c r="I96" s="67">
        <f>(I34-'Ant,Pol,Loc Results'!I$8)^2</f>
        <v>3.26330375313611</v>
      </c>
      <c r="J96" s="177">
        <f>(J34-'Ant,Pol,Loc Results'!J$8)^2</f>
        <v>7.5711007773444443</v>
      </c>
      <c r="K96" s="61">
        <f>(K34-'Ant,Pol,Loc Results'!K$8)^2</f>
        <v>22.143424262399993</v>
      </c>
      <c r="L96" s="61">
        <f>(L34-'Ant,Pol,Loc Results'!L$8)^2</f>
        <v>88.864463972024964</v>
      </c>
      <c r="M96" s="67">
        <f>(M34-'Ant,Pol,Loc Results'!M$8)^2</f>
        <v>21.266224312669433</v>
      </c>
      <c r="N96" s="84"/>
    </row>
    <row r="97" spans="1:14" x14ac:dyDescent="0.3">
      <c r="A97" s="24"/>
      <c r="B97" s="63">
        <f>(B35-'Ant,Pol,Loc Results'!B$8)^2</f>
        <v>10.106040999999996</v>
      </c>
      <c r="C97" s="63">
        <f>(C35-'Ant,Pol,Loc Results'!C$8)^2</f>
        <v>112.67284679751111</v>
      </c>
      <c r="D97" s="63">
        <f>(D35-'Ant,Pol,Loc Results'!D$8)^2</f>
        <v>3.4823914136111145</v>
      </c>
      <c r="E97" s="175">
        <f>(E35-'Ant,Pol,Loc Results'!E$8)^2</f>
        <v>1.8728378669444437</v>
      </c>
      <c r="F97" s="182">
        <f>(F35-'Ant,Pol,Loc Results'!F$8)^2</f>
        <v>22.491717268544448</v>
      </c>
      <c r="G97" s="63">
        <f>(G35-'Ant,Pol,Loc Results'!G$8)^2</f>
        <v>7.2533441946777755</v>
      </c>
      <c r="H97" s="63">
        <f>(H35-'Ant,Pol,Loc Results'!H$8)^2</f>
        <v>3.1615388518027707</v>
      </c>
      <c r="I97" s="64">
        <f>(I35-'Ant,Pol,Loc Results'!I$8)^2</f>
        <v>2.1215718888027775</v>
      </c>
      <c r="J97" s="178">
        <f>(J35-'Ant,Pol,Loc Results'!J$8)^2</f>
        <v>12.024688993344444</v>
      </c>
      <c r="K97" s="63">
        <f>(K35-'Ant,Pol,Loc Results'!K$8)^2</f>
        <v>4.6430768483999971</v>
      </c>
      <c r="L97" s="63">
        <f>(L35-'Ant,Pol,Loc Results'!L$8)^2</f>
        <v>99.766037007024948</v>
      </c>
      <c r="M97" s="64">
        <f>(M35-'Ant,Pol,Loc Results'!M$8)^2</f>
        <v>3.9798986510027854</v>
      </c>
      <c r="N97" s="84"/>
    </row>
    <row r="98" spans="1:14" x14ac:dyDescent="0.3">
      <c r="A98" s="24"/>
      <c r="B98" s="63">
        <f>(B36-'Ant,Pol,Loc Results'!B$8)^2</f>
        <v>3.6404639999999979</v>
      </c>
      <c r="C98" s="63">
        <f>(C36-'Ant,Pol,Loc Results'!C$8)^2</f>
        <v>199.22607346417777</v>
      </c>
      <c r="D98" s="63">
        <f>(D36-'Ant,Pol,Loc Results'!D$8)^2</f>
        <v>4.4570246944445079E-2</v>
      </c>
      <c r="E98" s="175">
        <f>(E36-'Ant,Pol,Loc Results'!E$8)^2</f>
        <v>21.404656466944434</v>
      </c>
      <c r="F98" s="182">
        <f>(F36-'Ant,Pol,Loc Results'!F$8)^2</f>
        <v>55.835914891211118</v>
      </c>
      <c r="G98" s="63">
        <f>(G36-'Ant,Pol,Loc Results'!G$8)^2</f>
        <v>22.414574922677772</v>
      </c>
      <c r="H98" s="63">
        <f>(H36-'Ant,Pol,Loc Results'!H$8)^2</f>
        <v>5.9866915888027696</v>
      </c>
      <c r="I98" s="64">
        <f>(I36-'Ant,Pol,Loc Results'!I$8)^2</f>
        <v>5.7162195091361081</v>
      </c>
      <c r="J98" s="178">
        <f>(J36-'Ant,Pol,Loc Results'!J$8)^2</f>
        <v>4.4010305653444455</v>
      </c>
      <c r="K98" s="63">
        <f>(K36-'Ant,Pol,Loc Results'!K$8)^2</f>
        <v>0.16078496039999937</v>
      </c>
      <c r="L98" s="63">
        <f>(L36-'Ant,Pol,Loc Results'!L$8)^2</f>
        <v>144.41057223902493</v>
      </c>
      <c r="M98" s="64">
        <f>(M36-'Ant,Pol,Loc Results'!M$8)^2</f>
        <v>45.214439775002788</v>
      </c>
      <c r="N98" s="84"/>
    </row>
    <row r="99" spans="1:14" x14ac:dyDescent="0.3">
      <c r="A99" s="24"/>
      <c r="B99" s="63">
        <f>(B37-'Ant,Pol,Loc Results'!B$8)^2</f>
        <v>61.811043999999988</v>
      </c>
      <c r="C99" s="63">
        <f>(C37-'Ant,Pol,Loc Results'!C$8)^2</f>
        <v>49.896516970844445</v>
      </c>
      <c r="D99" s="63">
        <f>(D37-'Ant,Pol,Loc Results'!D$8)^2</f>
        <v>7.95869924694445</v>
      </c>
      <c r="E99" s="175">
        <f>(E37-'Ant,Pol,Loc Results'!E$8)^2</f>
        <v>28.670848733611116</v>
      </c>
      <c r="F99" s="182">
        <f>(F37-'Ant,Pol,Loc Results'!F$8)^2</f>
        <v>3.188569731211111</v>
      </c>
      <c r="G99" s="63">
        <f>(G37-'Ant,Pol,Loc Results'!G$8)^2</f>
        <v>0.97496534267777701</v>
      </c>
      <c r="H99" s="63">
        <f>(H37-'Ant,Pol,Loc Results'!H$8)^2</f>
        <v>47.599949530469416</v>
      </c>
      <c r="I99" s="64">
        <f>(I37-'Ant,Pol,Loc Results'!I$8)^2</f>
        <v>1.6290991041361105</v>
      </c>
      <c r="J99" s="178">
        <f>(J37-'Ant,Pol,Loc Results'!J$8)^2</f>
        <v>7.8067899106777778</v>
      </c>
      <c r="K99" s="63">
        <f>(K37-'Ant,Pol,Loc Results'!K$8)^2</f>
        <v>5.0482001124000018</v>
      </c>
      <c r="L99" s="63">
        <f>(L37-'Ant,Pol,Loc Results'!L$8)^2</f>
        <v>62.530058684024979</v>
      </c>
      <c r="M99" s="64">
        <f>(M37-'Ant,Pol,Loc Results'!M$8)^2</f>
        <v>20.346128813336119</v>
      </c>
      <c r="N99" s="84"/>
    </row>
    <row r="100" spans="1:14" x14ac:dyDescent="0.3">
      <c r="A100" s="24"/>
      <c r="B100" s="63">
        <f>(B38-'Ant,Pol,Loc Results'!B$8)^2</f>
        <v>7.9129689999999986</v>
      </c>
      <c r="C100" s="63">
        <f>(C38-'Ant,Pol,Loc Results'!C$8)^2</f>
        <v>5.5576490844444597E-2</v>
      </c>
      <c r="D100" s="63">
        <f>(D38-'Ant,Pol,Loc Results'!D$8)^2</f>
        <v>3.2036823469444404</v>
      </c>
      <c r="E100" s="175">
        <f>(E38-'Ant,Pol,Loc Results'!E$8)^2</f>
        <v>63.880322666944423</v>
      </c>
      <c r="F100" s="182">
        <f>(F38-'Ant,Pol,Loc Results'!F$8)^2</f>
        <v>3.4713527645444442</v>
      </c>
      <c r="G100" s="63">
        <f>(G38-'Ant,Pol,Loc Results'!G$8)^2</f>
        <v>0.50993404934444464</v>
      </c>
      <c r="H100" s="63">
        <f>(H38-'Ant,Pol,Loc Results'!H$8)^2</f>
        <v>6.4580616838027698</v>
      </c>
      <c r="I100" s="64">
        <f>(I38-'Ant,Pol,Loc Results'!I$8)^2</f>
        <v>13.4055692541361</v>
      </c>
      <c r="J100" s="178">
        <f>(J38-'Ant,Pol,Loc Results'!J$8)^2</f>
        <v>1.196974577344444</v>
      </c>
      <c r="K100" s="63">
        <f>(K38-'Ant,Pol,Loc Results'!K$8)^2</f>
        <v>12.311817792400007</v>
      </c>
      <c r="L100" s="63">
        <f>(L38-'Ant,Pol,Loc Results'!L$8)^2</f>
        <v>3.1406751180249937</v>
      </c>
      <c r="M100" s="64">
        <f>(M38-'Ant,Pol,Loc Results'!M$8)^2</f>
        <v>41.680818324669467</v>
      </c>
      <c r="N100" s="84"/>
    </row>
    <row r="101" spans="1:14" ht="15" thickBot="1" x14ac:dyDescent="0.35">
      <c r="A101" s="32"/>
      <c r="B101" s="65">
        <f>(B39-'Ant,Pol,Loc Results'!B$8)^2</f>
        <v>138.72128399999997</v>
      </c>
      <c r="C101" s="65">
        <f>(C39-'Ant,Pol,Loc Results'!C$8)^2</f>
        <v>56.74990578417777</v>
      </c>
      <c r="D101" s="65">
        <f>(D39-'Ant,Pol,Loc Results'!D$8)^2</f>
        <v>138.05975834694445</v>
      </c>
      <c r="E101" s="176">
        <f>(E39-'Ant,Pol,Loc Results'!E$8)^2</f>
        <v>91.709671466944442</v>
      </c>
      <c r="F101" s="183">
        <f>(F39-'Ant,Pol,Loc Results'!F$8)^2</f>
        <v>8.537168464544445</v>
      </c>
      <c r="G101" s="65">
        <f>(G39-'Ant,Pol,Loc Results'!G$8)^2</f>
        <v>1.7500732293444439</v>
      </c>
      <c r="H101" s="65">
        <f>(H39-'Ant,Pol,Loc Results'!H$8)^2</f>
        <v>0.22398607046944244</v>
      </c>
      <c r="I101" s="66">
        <f>(I39-'Ant,Pol,Loc Results'!I$8)^2</f>
        <v>7.004694467469446</v>
      </c>
      <c r="J101" s="179">
        <f>(J39-'Ant,Pol,Loc Results'!J$8)^2</f>
        <v>3.1189796973444444</v>
      </c>
      <c r="K101" s="65">
        <f>(K39-'Ant,Pol,Loc Results'!K$8)^2</f>
        <v>3.2190818723999981</v>
      </c>
      <c r="L101" s="65">
        <f>(L39-'Ant,Pol,Loc Results'!L$8)^2</f>
        <v>26.637933828024984</v>
      </c>
      <c r="M101" s="66">
        <f>(M39-'Ant,Pol,Loc Results'!M$8)^2</f>
        <v>9.7214978780027703</v>
      </c>
      <c r="N101" s="84"/>
    </row>
    <row r="102" spans="1:14" x14ac:dyDescent="0.3">
      <c r="A102" s="18" t="s">
        <v>26</v>
      </c>
      <c r="B102" s="61">
        <f>(B40-'Ant,Pol,Loc Results'!B$8)^2</f>
        <v>0.17472399999999966</v>
      </c>
      <c r="C102" s="61">
        <f>(C40-'Ant,Pol,Loc Results'!C$8)^2</f>
        <v>195.08416567751107</v>
      </c>
      <c r="D102" s="61">
        <f>(D40-'Ant,Pol,Loc Results'!D$8)^2</f>
        <v>118.85614781361114</v>
      </c>
      <c r="E102" s="174">
        <f>(E40-'Ant,Pol,Loc Results'!E$8)^2</f>
        <v>161.32767886694447</v>
      </c>
      <c r="F102" s="184">
        <f>(F40-'Ant,Pol,Loc Results'!F$8)^2</f>
        <v>136.02922343121108</v>
      </c>
      <c r="G102" s="61">
        <f>(G40-'Ant,Pol,Loc Results'!G$8)^2</f>
        <v>7.4098102626777784</v>
      </c>
      <c r="H102" s="61">
        <f>(H40-'Ant,Pol,Loc Results'!H$8)^2</f>
        <v>8.2502700544694516</v>
      </c>
      <c r="I102" s="67">
        <f>(I40-'Ant,Pol,Loc Results'!I$8)^2</f>
        <v>1.15124673813611</v>
      </c>
      <c r="J102" s="177">
        <f>(J40-'Ant,Pol,Loc Results'!J$8)^2</f>
        <v>1.591289741344444</v>
      </c>
      <c r="K102" s="61">
        <f>(K40-'Ant,Pol,Loc Results'!K$8)^2</f>
        <v>137.95864953639997</v>
      </c>
      <c r="L102" s="61">
        <f>(L40-'Ant,Pol,Loc Results'!L$8)^2</f>
        <v>176.19920874002506</v>
      </c>
      <c r="M102" s="67">
        <f>(M40-'Ant,Pol,Loc Results'!M$8)^2</f>
        <v>179.41883642200273</v>
      </c>
      <c r="N102" s="84"/>
    </row>
    <row r="103" spans="1:14" x14ac:dyDescent="0.3">
      <c r="A103" s="24"/>
      <c r="B103" s="63">
        <f>(B41-'Ant,Pol,Loc Results'!B$8)^2</f>
        <v>0.53728900000000079</v>
      </c>
      <c r="C103" s="63">
        <f>(C41-'Ant,Pol,Loc Results'!C$8)^2</f>
        <v>30.983176170844452</v>
      </c>
      <c r="D103" s="63">
        <f>(D41-'Ant,Pol,Loc Results'!D$8)^2</f>
        <v>161.72505631361119</v>
      </c>
      <c r="E103" s="175">
        <f>(E41-'Ant,Pol,Loc Results'!E$8)^2</f>
        <v>161.9888320002778</v>
      </c>
      <c r="F103" s="182">
        <f>(F41-'Ant,Pol,Loc Results'!F$8)^2</f>
        <v>24.314333648544448</v>
      </c>
      <c r="G103" s="63">
        <f>(G41-'Ant,Pol,Loc Results'!G$8)^2</f>
        <v>9.545941344444385E-3</v>
      </c>
      <c r="H103" s="63">
        <f>(H41-'Ant,Pol,Loc Results'!H$8)^2</f>
        <v>0.24727911046944234</v>
      </c>
      <c r="I103" s="64">
        <f>(I41-'Ant,Pol,Loc Results'!I$8)^2</f>
        <v>0.25769667746944497</v>
      </c>
      <c r="J103" s="178">
        <f>(J41-'Ant,Pol,Loc Results'!J$8)^2</f>
        <v>13.094531325344445</v>
      </c>
      <c r="K103" s="63">
        <f>(K41-'Ant,Pol,Loc Results'!K$8)^2</f>
        <v>96.657998990399989</v>
      </c>
      <c r="L103" s="63">
        <f>(L41-'Ant,Pol,Loc Results'!L$8)^2</f>
        <v>64.839615813025034</v>
      </c>
      <c r="M103" s="64">
        <f>(M41-'Ant,Pol,Loc Results'!M$8)^2</f>
        <v>104.88692258300276</v>
      </c>
      <c r="N103" s="84"/>
    </row>
    <row r="104" spans="1:14" x14ac:dyDescent="0.3">
      <c r="A104" s="24"/>
      <c r="B104" s="63">
        <f>(B42-'Ant,Pol,Loc Results'!B$8)^2</f>
        <v>3.0624999999999861E-2</v>
      </c>
      <c r="C104" s="63">
        <f>(C42-'Ant,Pol,Loc Results'!C$8)^2</f>
        <v>15.584703744177782</v>
      </c>
      <c r="D104" s="63">
        <f>(D42-'Ant,Pol,Loc Results'!D$8)^2</f>
        <v>59.569324880277797</v>
      </c>
      <c r="E104" s="175">
        <f>(E42-'Ant,Pol,Loc Results'!E$8)^2</f>
        <v>30.409526433611124</v>
      </c>
      <c r="F104" s="182">
        <f>(F42-'Ant,Pol,Loc Results'!F$8)^2</f>
        <v>21.788761384544447</v>
      </c>
      <c r="G104" s="63">
        <f>(G42-'Ant,Pol,Loc Results'!G$8)^2</f>
        <v>0.80119804267777817</v>
      </c>
      <c r="H104" s="63">
        <f>(H42-'Ant,Pol,Loc Results'!H$8)^2</f>
        <v>4.2274306984694343</v>
      </c>
      <c r="I104" s="64">
        <f>(I42-'Ant,Pol,Loc Results'!I$8)^2</f>
        <v>2.1774445469444358E-2</v>
      </c>
      <c r="J104" s="178">
        <f>(J42-'Ant,Pol,Loc Results'!J$8)^2</f>
        <v>0.36889021867777766</v>
      </c>
      <c r="K104" s="63">
        <f>(K42-'Ant,Pol,Loc Results'!K$8)^2</f>
        <v>66.430324230399975</v>
      </c>
      <c r="L104" s="63">
        <f>(L42-'Ant,Pol,Loc Results'!L$8)^2</f>
        <v>53.747886377024976</v>
      </c>
      <c r="M104" s="64">
        <f>(M42-'Ant,Pol,Loc Results'!M$8)^2</f>
        <v>79.174967541002744</v>
      </c>
      <c r="N104" s="84"/>
    </row>
    <row r="105" spans="1:14" x14ac:dyDescent="0.3">
      <c r="A105" s="24"/>
      <c r="B105" s="63">
        <f>(B43-'Ant,Pol,Loc Results'!B$8)^2</f>
        <v>9.3086009999999959</v>
      </c>
      <c r="C105" s="63">
        <f>(C43-'Ant,Pol,Loc Results'!C$8)^2</f>
        <v>12.579411917511113</v>
      </c>
      <c r="D105" s="63">
        <f>(D43-'Ant,Pol,Loc Results'!D$8)^2</f>
        <v>3.4488823136111146</v>
      </c>
      <c r="E105" s="175">
        <f>(E43-'Ant,Pol,Loc Results'!E$8)^2</f>
        <v>15.503775000277781</v>
      </c>
      <c r="F105" s="182">
        <f>(F43-'Ant,Pol,Loc Results'!F$8)^2</f>
        <v>2.3717334685444453</v>
      </c>
      <c r="G105" s="63">
        <f>(G43-'Ant,Pol,Loc Results'!G$8)^2</f>
        <v>1.0905555280111114</v>
      </c>
      <c r="H105" s="63">
        <f>(H43-'Ant,Pol,Loc Results'!H$8)^2</f>
        <v>1.2008397361361172</v>
      </c>
      <c r="I105" s="64">
        <f>(I43-'Ant,Pol,Loc Results'!I$8)^2</f>
        <v>0.96931572980277902</v>
      </c>
      <c r="J105" s="178">
        <f>(J43-'Ant,Pol,Loc Results'!J$8)^2</f>
        <v>32.462227937344444</v>
      </c>
      <c r="K105" s="63">
        <f>(K43-'Ant,Pol,Loc Results'!K$8)^2</f>
        <v>20.283133542399995</v>
      </c>
      <c r="L105" s="63">
        <f>(L43-'Ant,Pol,Loc Results'!L$8)^2</f>
        <v>37.721645822024982</v>
      </c>
      <c r="M105" s="64">
        <f>(M43-'Ant,Pol,Loc Results'!M$8)^2</f>
        <v>42.673969976002766</v>
      </c>
      <c r="N105" s="84"/>
    </row>
    <row r="106" spans="1:14" x14ac:dyDescent="0.3">
      <c r="A106" s="24"/>
      <c r="B106" s="63">
        <f>(B44-'Ant,Pol,Loc Results'!B$8)^2</f>
        <v>4.080400000000016E-2</v>
      </c>
      <c r="C106" s="63">
        <f>(C44-'Ant,Pol,Loc Results'!C$8)^2</f>
        <v>1.7788801708444451</v>
      </c>
      <c r="D106" s="63">
        <f>(D44-'Ant,Pol,Loc Results'!D$8)^2</f>
        <v>0.28634984694444543</v>
      </c>
      <c r="E106" s="175">
        <f>(E44-'Ant,Pol,Loc Results'!E$8)^2</f>
        <v>66.609810200277778</v>
      </c>
      <c r="F106" s="182">
        <f>(F44-'Ant,Pol,Loc Results'!F$8)^2</f>
        <v>9.7427842045444475</v>
      </c>
      <c r="G106" s="63">
        <f>(G44-'Ant,Pol,Loc Results'!G$8)^2</f>
        <v>2.5141167893444454</v>
      </c>
      <c r="H106" s="63">
        <f>(H44-'Ant,Pol,Loc Results'!H$8)^2</f>
        <v>56.188941578469489</v>
      </c>
      <c r="I106" s="64">
        <f>(I44-'Ant,Pol,Loc Results'!I$8)^2</f>
        <v>1.7014158802777977E-2</v>
      </c>
      <c r="J106" s="178">
        <f>(J44-'Ant,Pol,Loc Results'!J$8)^2</f>
        <v>1.4998002800111108</v>
      </c>
      <c r="K106" s="63">
        <f>(K44-'Ant,Pol,Loc Results'!K$8)^2</f>
        <v>3.8485807683999975</v>
      </c>
      <c r="L106" s="63">
        <f>(L44-'Ant,Pol,Loc Results'!L$8)^2</f>
        <v>9.9219015090250142</v>
      </c>
      <c r="M106" s="64">
        <f>(M44-'Ant,Pol,Loc Results'!M$8)^2</f>
        <v>13.526445768336101</v>
      </c>
      <c r="N106" s="84"/>
    </row>
    <row r="107" spans="1:14" ht="15" thickBot="1" x14ac:dyDescent="0.35">
      <c r="A107" s="32"/>
      <c r="B107" s="65">
        <f>(B45-'Ant,Pol,Loc Results'!B$8)^2</f>
        <v>0.80640400000000101</v>
      </c>
      <c r="C107" s="65">
        <f>(C45-'Ant,Pol,Loc Results'!C$8)^2</f>
        <v>86.60635110417779</v>
      </c>
      <c r="D107" s="65">
        <f>(D45-'Ant,Pol,Loc Results'!D$8)^2</f>
        <v>0.62903404694444587</v>
      </c>
      <c r="E107" s="176">
        <f>(E45-'Ant,Pol,Loc Results'!E$8)^2</f>
        <v>2.4008986002777792</v>
      </c>
      <c r="F107" s="183">
        <f>(F45-'Ant,Pol,Loc Results'!F$8)^2</f>
        <v>10.778461076544444</v>
      </c>
      <c r="G107" s="65">
        <f>(G45-'Ant,Pol,Loc Results'!G$8)^2</f>
        <v>26.267640872011121</v>
      </c>
      <c r="H107" s="65">
        <f>(H45-'Ant,Pol,Loc Results'!H$8)^2</f>
        <v>0.52529396880277479</v>
      </c>
      <c r="I107" s="66">
        <f>(I45-'Ant,Pol,Loc Results'!I$8)^2</f>
        <v>2.193770762469446</v>
      </c>
      <c r="J107" s="179">
        <f>(J45-'Ant,Pol,Loc Results'!J$8)^2</f>
        <v>8.4049934120111107</v>
      </c>
      <c r="K107" s="65">
        <f>(K45-'Ant,Pol,Loc Results'!K$8)^2</f>
        <v>1.4593123204000007</v>
      </c>
      <c r="L107" s="65">
        <f>(L45-'Ant,Pol,Loc Results'!L$8)^2</f>
        <v>29.783269334025015</v>
      </c>
      <c r="M107" s="66">
        <f>(M45-'Ant,Pol,Loc Results'!M$8)^2</f>
        <v>29.141984783336099</v>
      </c>
      <c r="N107" s="84"/>
    </row>
    <row r="108" spans="1:14" x14ac:dyDescent="0.3">
      <c r="A108" s="18" t="s">
        <v>27</v>
      </c>
      <c r="B108" s="61">
        <f>(B46-'Ant,Pol,Loc Results'!B$8)^2</f>
        <v>5.382399999999997</v>
      </c>
      <c r="C108" s="61">
        <f>(C46-'Ant,Pol,Loc Results'!C$8)^2</f>
        <v>12.283249197511111</v>
      </c>
      <c r="D108" s="61">
        <f>(D46-'Ant,Pol,Loc Results'!D$8)^2</f>
        <v>53.452426913611127</v>
      </c>
      <c r="E108" s="174">
        <f>(E46-'Ant,Pol,Loc Results'!E$8)^2</f>
        <v>15.019371066944448</v>
      </c>
      <c r="F108" s="184">
        <f>(F46-'Ant,Pol,Loc Results'!F$8)^2</f>
        <v>4.983416287211111</v>
      </c>
      <c r="G108" s="61">
        <f>(G46-'Ant,Pol,Loc Results'!G$8)^2</f>
        <v>11.676595190677775</v>
      </c>
      <c r="H108" s="61">
        <f>(H46-'Ant,Pol,Loc Results'!H$8)^2</f>
        <v>32.389434939469425</v>
      </c>
      <c r="I108" s="67">
        <f>(I46-'Ant,Pol,Loc Results'!I$8)^2</f>
        <v>5.0874531731361134</v>
      </c>
      <c r="J108" s="177">
        <f>(J46-'Ant,Pol,Loc Results'!J$8)^2</f>
        <v>3.358557152011111</v>
      </c>
      <c r="K108" s="61">
        <f>(K46-'Ant,Pol,Loc Results'!K$8)^2</f>
        <v>9.9759959103999964</v>
      </c>
      <c r="L108" s="61">
        <f>(L46-'Ant,Pol,Loc Results'!L$8)^2</f>
        <v>2.6445101780249942</v>
      </c>
      <c r="M108" s="67">
        <f>(M46-'Ant,Pol,Loc Results'!M$8)^2</f>
        <v>3.9877360813361045</v>
      </c>
      <c r="N108" s="84"/>
    </row>
    <row r="109" spans="1:14" x14ac:dyDescent="0.3">
      <c r="A109" s="24"/>
      <c r="B109" s="63">
        <f>(B47-'Ant,Pol,Loc Results'!B$8)^2</f>
        <v>5.7984639999999974</v>
      </c>
      <c r="C109" s="63">
        <f>(C47-'Ant,Pol,Loc Results'!C$8)^2</f>
        <v>2.3708197975111114</v>
      </c>
      <c r="D109" s="63">
        <f>(D47-'Ant,Pol,Loc Results'!D$8)^2</f>
        <v>34.212165780277786</v>
      </c>
      <c r="E109" s="175">
        <f>(E47-'Ant,Pol,Loc Results'!E$8)^2</f>
        <v>0.5091060336111104</v>
      </c>
      <c r="F109" s="182">
        <f>(F47-'Ant,Pol,Loc Results'!F$8)^2</f>
        <v>1.804338472544444</v>
      </c>
      <c r="G109" s="63">
        <f>(G47-'Ant,Pol,Loc Results'!G$8)^2</f>
        <v>0.22562816667777746</v>
      </c>
      <c r="H109" s="63">
        <f>(H47-'Ant,Pol,Loc Results'!H$8)^2</f>
        <v>18.889208156136096</v>
      </c>
      <c r="I109" s="64">
        <f>(I47-'Ant,Pol,Loc Results'!I$8)^2</f>
        <v>4.9127023198027775</v>
      </c>
      <c r="J109" s="178">
        <f>(J47-'Ant,Pol,Loc Results'!J$8)^2</f>
        <v>3.2882865786777775</v>
      </c>
      <c r="K109" s="63">
        <f>(K47-'Ant,Pol,Loc Results'!K$8)^2</f>
        <v>27.60956007039999</v>
      </c>
      <c r="L109" s="63">
        <f>(L47-'Ant,Pol,Loc Results'!L$8)^2</f>
        <v>23.196697527024984</v>
      </c>
      <c r="M109" s="64">
        <f>(M47-'Ant,Pol,Loc Results'!M$8)^2</f>
        <v>6.5691313243361051</v>
      </c>
      <c r="N109" s="84"/>
    </row>
    <row r="110" spans="1:14" x14ac:dyDescent="0.3">
      <c r="A110" s="24"/>
      <c r="B110" s="63">
        <f>(B48-'Ant,Pol,Loc Results'!B$8)^2</f>
        <v>31.516995999999999</v>
      </c>
      <c r="C110" s="63">
        <f>(C48-'Ant,Pol,Loc Results'!C$8)^2</f>
        <v>10.750179704177778</v>
      </c>
      <c r="D110" s="63">
        <f>(D48-'Ant,Pol,Loc Results'!D$8)^2</f>
        <v>1.869007980277781</v>
      </c>
      <c r="E110" s="175">
        <f>(E48-'Ant,Pol,Loc Results'!E$8)^2</f>
        <v>24.845406400277771</v>
      </c>
      <c r="F110" s="182">
        <f>(F48-'Ant,Pol,Loc Results'!F$8)^2</f>
        <v>8.6386419112111099</v>
      </c>
      <c r="G110" s="63">
        <f>(G48-'Ant,Pol,Loc Results'!G$8)^2</f>
        <v>0.36469923601111098</v>
      </c>
      <c r="H110" s="63">
        <f>(H48-'Ant,Pol,Loc Results'!H$8)^2</f>
        <v>22.091613696136086</v>
      </c>
      <c r="I110" s="64">
        <f>(I48-'Ant,Pol,Loc Results'!I$8)^2</f>
        <v>2.7273256364694429</v>
      </c>
      <c r="J110" s="178">
        <f>(J48-'Ant,Pol,Loc Results'!J$8)^2</f>
        <v>9.0141855853444444</v>
      </c>
      <c r="K110" s="63">
        <f>(K48-'Ant,Pol,Loc Results'!K$8)^2</f>
        <v>1.5488300304000013</v>
      </c>
      <c r="L110" s="63">
        <f>(L48-'Ant,Pol,Loc Results'!L$8)^2</f>
        <v>22.689931926024983</v>
      </c>
      <c r="M110" s="64">
        <f>(M48-'Ant,Pol,Loc Results'!M$8)^2</f>
        <v>12.249078350669452</v>
      </c>
      <c r="N110" s="84"/>
    </row>
    <row r="111" spans="1:14" x14ac:dyDescent="0.3">
      <c r="A111" s="24"/>
      <c r="B111" s="63">
        <f>(B49-'Ant,Pol,Loc Results'!B$8)^2</f>
        <v>20.079360999999999</v>
      </c>
      <c r="C111" s="63">
        <f>(C49-'Ant,Pol,Loc Results'!C$8)^2</f>
        <v>9.1067949441777802</v>
      </c>
      <c r="D111" s="63">
        <f>(D49-'Ant,Pol,Loc Results'!D$8)^2</f>
        <v>36.979979913611132</v>
      </c>
      <c r="E111" s="175">
        <f>(E49-'Ant,Pol,Loc Results'!E$8)^2</f>
        <v>8.570353833611108</v>
      </c>
      <c r="F111" s="182">
        <f>(F49-'Ant,Pol,Loc Results'!F$8)^2</f>
        <v>5.3896717877777729E-2</v>
      </c>
      <c r="G111" s="63">
        <f>(G49-'Ant,Pol,Loc Results'!G$8)^2</f>
        <v>1.515599002677779</v>
      </c>
      <c r="H111" s="63">
        <f>(H49-'Ant,Pol,Loc Results'!H$8)^2</f>
        <v>20.468129269469422</v>
      </c>
      <c r="I111" s="64">
        <f>(I49-'Ant,Pol,Loc Results'!I$8)^2</f>
        <v>20.110396439802766</v>
      </c>
      <c r="J111" s="178">
        <f>(J49-'Ant,Pol,Loc Results'!J$8)^2</f>
        <v>9.7696045720111098</v>
      </c>
      <c r="K111" s="63">
        <f>(K49-'Ant,Pol,Loc Results'!K$8)^2</f>
        <v>2.3272112704000008</v>
      </c>
      <c r="L111" s="63">
        <f>(L49-'Ant,Pol,Loc Results'!L$8)^2</f>
        <v>1.3604772960249971</v>
      </c>
      <c r="M111" s="64">
        <f>(M49-'Ant,Pol,Loc Results'!M$8)^2</f>
        <v>22.837582547336122</v>
      </c>
      <c r="N111" s="84"/>
    </row>
    <row r="112" spans="1:14" x14ac:dyDescent="0.3">
      <c r="A112" s="24"/>
      <c r="B112" s="63">
        <f>(B50-'Ant,Pol,Loc Results'!B$8)^2</f>
        <v>123.69888399999999</v>
      </c>
      <c r="C112" s="63">
        <f>(C50-'Ant,Pol,Loc Results'!C$8)^2</f>
        <v>15.894148984177779</v>
      </c>
      <c r="D112" s="63">
        <f>(D50-'Ant,Pol,Loc Results'!D$8)^2</f>
        <v>101.99215744694446</v>
      </c>
      <c r="E112" s="175">
        <f>(E50-'Ant,Pol,Loc Results'!E$8)^2</f>
        <v>224.05649120027775</v>
      </c>
      <c r="F112" s="182">
        <f>(F50-'Ant,Pol,Loc Results'!F$8)^2</f>
        <v>21.44946457387778</v>
      </c>
      <c r="G112" s="63">
        <f>(G50-'Ant,Pol,Loc Results'!G$8)^2</f>
        <v>6.2694985173444477</v>
      </c>
      <c r="H112" s="63">
        <f>(H50-'Ant,Pol,Loc Results'!H$8)^2</f>
        <v>168.90047798946941</v>
      </c>
      <c r="I112" s="64">
        <f>(I50-'Ant,Pol,Loc Results'!I$8)^2</f>
        <v>145.72018676980281</v>
      </c>
      <c r="J112" s="178">
        <f>(J50-'Ant,Pol,Loc Results'!J$8)^2</f>
        <v>1.2401792011111095E-2</v>
      </c>
      <c r="K112" s="63">
        <f>(K50-'Ant,Pol,Loc Results'!K$8)^2</f>
        <v>0.83086871040000143</v>
      </c>
      <c r="L112" s="63">
        <f>(L50-'Ant,Pol,Loc Results'!L$8)^2</f>
        <v>71.84588167802498</v>
      </c>
      <c r="M112" s="64">
        <f>(M50-'Ant,Pol,Loc Results'!M$8)^2</f>
        <v>109.81087313466946</v>
      </c>
      <c r="N112" s="84"/>
    </row>
    <row r="113" spans="1:14" ht="15" thickBot="1" x14ac:dyDescent="0.35">
      <c r="A113" s="32"/>
      <c r="B113" s="65">
        <f>(B51-'Ant,Pol,Loc Results'!B$8)^2</f>
        <v>8.6494810000000051</v>
      </c>
      <c r="C113" s="65">
        <f>(C51-'Ant,Pol,Loc Results'!C$8)^2</f>
        <v>0.48895522417777737</v>
      </c>
      <c r="D113" s="65">
        <f>(D51-'Ant,Pol,Loc Results'!D$8)^2</f>
        <v>7.2839712469444367</v>
      </c>
      <c r="E113" s="176">
        <f>(E51-'Ant,Pol,Loc Results'!E$8)^2</f>
        <v>9.0933407669444417</v>
      </c>
      <c r="F113" s="183">
        <f>(F51-'Ant,Pol,Loc Results'!F$8)^2</f>
        <v>33.03540388721111</v>
      </c>
      <c r="G113" s="65">
        <f>(G51-'Ant,Pol,Loc Results'!G$8)^2</f>
        <v>12.291311437344447</v>
      </c>
      <c r="H113" s="65">
        <f>(H51-'Ant,Pol,Loc Results'!H$8)^2</f>
        <v>1.9094495428027842</v>
      </c>
      <c r="I113" s="66">
        <f>(I51-'Ant,Pol,Loc Results'!I$8)^2</f>
        <v>2.8847720331361084</v>
      </c>
      <c r="J113" s="179">
        <f>(J51-'Ant,Pol,Loc Results'!J$8)^2</f>
        <v>0.24340737867777776</v>
      </c>
      <c r="K113" s="65">
        <f>(K51-'Ant,Pol,Loc Results'!K$8)^2</f>
        <v>0.54093083039999923</v>
      </c>
      <c r="L113" s="65">
        <f>(L51-'Ant,Pol,Loc Results'!L$8)^2</f>
        <v>23.611776048024979</v>
      </c>
      <c r="M113" s="66">
        <f>(M51-'Ant,Pol,Loc Results'!M$8)^2</f>
        <v>6.4665014613361036</v>
      </c>
      <c r="N113" s="84"/>
    </row>
    <row r="114" spans="1:14" x14ac:dyDescent="0.3">
      <c r="A114" s="18" t="s">
        <v>28</v>
      </c>
      <c r="B114" s="61">
        <f>(B52-'Ant,Pol,Loc Results'!B$8)^2</f>
        <v>15.960024999999998</v>
      </c>
      <c r="C114" s="61">
        <f>(C52-'Ant,Pol,Loc Results'!C$8)^2</f>
        <v>13.691874730844441</v>
      </c>
      <c r="D114" s="61">
        <f>(D52-'Ant,Pol,Loc Results'!D$8)^2</f>
        <v>44.13099904694446</v>
      </c>
      <c r="E114" s="174">
        <f>(E52-'Ant,Pol,Loc Results'!E$8)^2</f>
        <v>316.75041300027772</v>
      </c>
      <c r="F114" s="184">
        <f>(F52-'Ant,Pol,Loc Results'!F$8)^2</f>
        <v>204.44300336721111</v>
      </c>
      <c r="G114" s="61">
        <f>(G52-'Ant,Pol,Loc Results'!G$8)^2</f>
        <v>43.600973630677778</v>
      </c>
      <c r="H114" s="61">
        <f>(H52-'Ant,Pol,Loc Results'!H$8)^2</f>
        <v>156.25570838546952</v>
      </c>
      <c r="I114" s="67">
        <f>(I52-'Ant,Pol,Loc Results'!I$8)^2</f>
        <v>1.8113436258027762</v>
      </c>
      <c r="J114" s="177">
        <f>(J52-'Ant,Pol,Loc Results'!J$8)^2</f>
        <v>39.583769177344443</v>
      </c>
      <c r="K114" s="61">
        <f>(K52-'Ant,Pol,Loc Results'!K$8)^2</f>
        <v>79.917878502399986</v>
      </c>
      <c r="L114" s="61">
        <f>(L52-'Ant,Pol,Loc Results'!L$8)^2</f>
        <v>420.53725407002514</v>
      </c>
      <c r="M114" s="67">
        <f>(M52-'Ant,Pol,Loc Results'!M$8)^2</f>
        <v>0.98154923533610827</v>
      </c>
      <c r="N114" s="84"/>
    </row>
    <row r="115" spans="1:14" x14ac:dyDescent="0.3">
      <c r="A115" s="24"/>
      <c r="B115" s="63">
        <f>(B53-'Ant,Pol,Loc Results'!B$8)^2</f>
        <v>7.4365290000000019</v>
      </c>
      <c r="C115" s="63">
        <f>(C53-'Ant,Pol,Loc Results'!C$8)^2</f>
        <v>1.3648158508444435</v>
      </c>
      <c r="D115" s="63">
        <f>(D53-'Ant,Pol,Loc Results'!D$8)^2</f>
        <v>68.246048580277801</v>
      </c>
      <c r="E115" s="175">
        <f>(E53-'Ant,Pol,Loc Results'!E$8)^2</f>
        <v>62.544635866944425</v>
      </c>
      <c r="F115" s="182">
        <f>(F53-'Ant,Pol,Loc Results'!F$8)^2</f>
        <v>7.0249205418777763</v>
      </c>
      <c r="G115" s="63">
        <f>(G53-'Ant,Pol,Loc Results'!G$8)^2</f>
        <v>17.717392701344441</v>
      </c>
      <c r="H115" s="63">
        <f>(H53-'Ant,Pol,Loc Results'!H$8)^2</f>
        <v>12.8721055321361</v>
      </c>
      <c r="I115" s="64">
        <f>(I53-'Ant,Pol,Loc Results'!I$8)^2</f>
        <v>158.30324299913616</v>
      </c>
      <c r="J115" s="178">
        <f>(J53-'Ant,Pol,Loc Results'!J$8)^2</f>
        <v>1.2308497173444444</v>
      </c>
      <c r="K115" s="63">
        <f>(K53-'Ant,Pol,Loc Results'!K$8)^2</f>
        <v>97.588318542399989</v>
      </c>
      <c r="L115" s="63">
        <f>(L53-'Ant,Pol,Loc Results'!L$8)^2</f>
        <v>2.9620131025000673E-2</v>
      </c>
      <c r="M115" s="64">
        <f>(M53-'Ant,Pol,Loc Results'!M$8)^2</f>
        <v>47.780835975669454</v>
      </c>
      <c r="N115" s="84"/>
    </row>
    <row r="116" spans="1:14" x14ac:dyDescent="0.3">
      <c r="A116" s="24"/>
      <c r="B116" s="63">
        <f>(B54-'Ant,Pol,Loc Results'!B$8)^2</f>
        <v>7.344099999999977E-2</v>
      </c>
      <c r="C116" s="63">
        <f>(C54-'Ant,Pol,Loc Results'!C$8)^2</f>
        <v>70.892133930844452</v>
      </c>
      <c r="D116" s="63">
        <f>(D54-'Ant,Pol,Loc Results'!D$8)^2</f>
        <v>16.492668580277787</v>
      </c>
      <c r="E116" s="175">
        <f>(E54-'Ant,Pol,Loc Results'!E$8)^2</f>
        <v>91.939012633611128</v>
      </c>
      <c r="F116" s="182">
        <f>(F54-'Ant,Pol,Loc Results'!F$8)^2</f>
        <v>69.831816481877794</v>
      </c>
      <c r="G116" s="63">
        <f>(G54-'Ant,Pol,Loc Results'!G$8)^2</f>
        <v>4.3179454677777854E-2</v>
      </c>
      <c r="H116" s="63">
        <f>(H54-'Ant,Pol,Loc Results'!H$8)^2</f>
        <v>15.575427920136095</v>
      </c>
      <c r="I116" s="64">
        <f>(I54-'Ant,Pol,Loc Results'!I$8)^2</f>
        <v>89.755507543802764</v>
      </c>
      <c r="J116" s="178">
        <f>(J54-'Ant,Pol,Loc Results'!J$8)^2</f>
        <v>6.2631902853444439</v>
      </c>
      <c r="K116" s="63">
        <f>(K54-'Ant,Pol,Loc Results'!K$8)^2</f>
        <v>1.6576047503999982</v>
      </c>
      <c r="L116" s="63">
        <f>(L54-'Ant,Pol,Loc Results'!L$8)^2</f>
        <v>96.04970224502496</v>
      </c>
      <c r="M116" s="64">
        <f>(M54-'Ant,Pol,Loc Results'!M$8)^2</f>
        <v>120.32404335700275</v>
      </c>
      <c r="N116" s="84"/>
    </row>
    <row r="117" spans="1:14" x14ac:dyDescent="0.3">
      <c r="A117" s="24"/>
      <c r="B117" s="63">
        <f>(B55-'Ant,Pol,Loc Results'!B$8)^2</f>
        <v>0.10304099999999976</v>
      </c>
      <c r="C117" s="63">
        <f>(C55-'Ant,Pol,Loc Results'!C$8)^2</f>
        <v>3.5816824177777755E-2</v>
      </c>
      <c r="D117" s="63">
        <f>(D55-'Ant,Pol,Loc Results'!D$8)^2</f>
        <v>55.698110380277797</v>
      </c>
      <c r="E117" s="175">
        <f>(E55-'Ant,Pol,Loc Results'!E$8)^2</f>
        <v>27.714784766944458</v>
      </c>
      <c r="F117" s="182">
        <f>(F55-'Ant,Pol,Loc Results'!F$8)^2</f>
        <v>10.697761952544447</v>
      </c>
      <c r="G117" s="63">
        <f>(G55-'Ant,Pol,Loc Results'!G$8)^2</f>
        <v>14.295935793344448</v>
      </c>
      <c r="H117" s="63">
        <f>(H55-'Ant,Pol,Loc Results'!H$8)^2</f>
        <v>0.28284137613611399</v>
      </c>
      <c r="I117" s="64">
        <f>(I55-'Ant,Pol,Loc Results'!I$8)^2</f>
        <v>7.4554209131361073</v>
      </c>
      <c r="J117" s="178">
        <f>(J55-'Ant,Pol,Loc Results'!J$8)^2</f>
        <v>1.9475970173444443</v>
      </c>
      <c r="K117" s="63">
        <f>(K55-'Ant,Pol,Loc Results'!K$8)^2</f>
        <v>72.891979782399972</v>
      </c>
      <c r="L117" s="63">
        <f>(L55-'Ant,Pol,Loc Results'!L$8)^2</f>
        <v>17.094048905024987</v>
      </c>
      <c r="M117" s="64">
        <f>(M55-'Ant,Pol,Loc Results'!M$8)^2</f>
        <v>91.934186493669415</v>
      </c>
      <c r="N117" s="84"/>
    </row>
    <row r="118" spans="1:14" x14ac:dyDescent="0.3">
      <c r="A118" s="24"/>
      <c r="B118" s="63">
        <f>(B56-'Ant,Pol,Loc Results'!B$8)^2</f>
        <v>6.8382249999999969</v>
      </c>
      <c r="C118" s="63">
        <f>(C56-'Ant,Pol,Loc Results'!C$8)^2</f>
        <v>10.20640626417778</v>
      </c>
      <c r="D118" s="63">
        <f>(D56-'Ant,Pol,Loc Results'!D$8)^2</f>
        <v>19.229248180277786</v>
      </c>
      <c r="E118" s="175">
        <f>(E56-'Ant,Pol,Loc Results'!E$8)^2</f>
        <v>5.9510789336111118</v>
      </c>
      <c r="F118" s="182">
        <f>(F56-'Ant,Pol,Loc Results'!F$8)^2</f>
        <v>3.1171432618777781</v>
      </c>
      <c r="G118" s="63">
        <f>(G56-'Ant,Pol,Loc Results'!G$8)^2</f>
        <v>1.4061137346777788</v>
      </c>
      <c r="H118" s="63">
        <f>(H56-'Ant,Pol,Loc Results'!H$8)^2</f>
        <v>12.389895471802792</v>
      </c>
      <c r="I118" s="64">
        <f>(I56-'Ant,Pol,Loc Results'!I$8)^2</f>
        <v>29.872364332136112</v>
      </c>
      <c r="J118" s="178">
        <f>(J56-'Ant,Pol,Loc Results'!J$8)^2</f>
        <v>10.495418513344445</v>
      </c>
      <c r="K118" s="63">
        <f>(K56-'Ant,Pol,Loc Results'!K$8)^2</f>
        <v>25.097895648399991</v>
      </c>
      <c r="L118" s="63">
        <f>(L56-'Ant,Pol,Loc Results'!L$8)^2</f>
        <v>2.2061012370249942</v>
      </c>
      <c r="M118" s="64">
        <f>(M56-'Ant,Pol,Loc Results'!M$8)^2</f>
        <v>0.5329462343361091</v>
      </c>
      <c r="N118" s="84"/>
    </row>
    <row r="119" spans="1:14" ht="15" thickBot="1" x14ac:dyDescent="0.35">
      <c r="A119" s="32"/>
      <c r="B119" s="65">
        <f>(B57-'Ant,Pol,Loc Results'!B$8)^2</f>
        <v>45.616515999999997</v>
      </c>
      <c r="C119" s="65">
        <f>(C57-'Ant,Pol,Loc Results'!C$8)^2</f>
        <v>176.0861765975111</v>
      </c>
      <c r="D119" s="65">
        <f>(D57-'Ant,Pol,Loc Results'!D$8)^2</f>
        <v>4.9957465136111159</v>
      </c>
      <c r="E119" s="176">
        <f>(E57-'Ant,Pol,Loc Results'!E$8)^2</f>
        <v>24.527421333611105</v>
      </c>
      <c r="F119" s="183">
        <f>(F57-'Ant,Pol,Loc Results'!F$8)^2</f>
        <v>89.64195096321113</v>
      </c>
      <c r="G119" s="65">
        <f>(G57-'Ant,Pol,Loc Results'!G$8)^2</f>
        <v>8.7154651586777803</v>
      </c>
      <c r="H119" s="65">
        <f>(H57-'Ant,Pol,Loc Results'!H$8)^2</f>
        <v>36.515089415469426</v>
      </c>
      <c r="I119" s="66">
        <f>(I57-'Ant,Pol,Loc Results'!I$8)^2</f>
        <v>1.3107082358027773</v>
      </c>
      <c r="J119" s="179">
        <f>(J57-'Ant,Pol,Loc Results'!J$8)^2</f>
        <v>25.754237852011109</v>
      </c>
      <c r="K119" s="65">
        <f>(K57-'Ant,Pol,Loc Results'!K$8)^2</f>
        <v>0.30911376039999944</v>
      </c>
      <c r="L119" s="65">
        <f>(L57-'Ant,Pol,Loc Results'!L$8)^2</f>
        <v>423.76672150402493</v>
      </c>
      <c r="M119" s="66">
        <f>(M57-'Ant,Pol,Loc Results'!M$8)^2</f>
        <v>5.5853365666694366</v>
      </c>
      <c r="N119" s="84"/>
    </row>
    <row r="120" spans="1:14" x14ac:dyDescent="0.3">
      <c r="A120" s="18" t="s">
        <v>29</v>
      </c>
      <c r="B120" s="61">
        <f>(B58-'Ant,Pol,Loc Results'!B$8)^2</f>
        <v>0.71402500000000113</v>
      </c>
      <c r="C120" s="61">
        <f>(C58-'Ant,Pol,Loc Results'!C$8)^2</f>
        <v>53.315504384177771</v>
      </c>
      <c r="D120" s="61">
        <f>(D58-'Ant,Pol,Loc Results'!D$8)^2</f>
        <v>17.657784480277787</v>
      </c>
      <c r="E120" s="174">
        <f>(E58-'Ant,Pol,Loc Results'!E$8)^2</f>
        <v>2.2574561669444453</v>
      </c>
      <c r="F120" s="184">
        <f>(F58-'Ant,Pol,Loc Results'!F$8)^2</f>
        <v>1.0351909365444447</v>
      </c>
      <c r="G120" s="61">
        <f>(G58-'Ant,Pol,Loc Results'!G$8)^2</f>
        <v>50.826966018677766</v>
      </c>
      <c r="H120" s="61">
        <f>(H58-'Ant,Pol,Loc Results'!H$8)^2</f>
        <v>21.698563276136088</v>
      </c>
      <c r="I120" s="67">
        <f>(I58-'Ant,Pol,Loc Results'!I$8)^2</f>
        <v>3.8358724031361127</v>
      </c>
      <c r="J120" s="177">
        <f>(J58-'Ant,Pol,Loc Results'!J$8)^2</f>
        <v>3.227903312011112</v>
      </c>
      <c r="K120" s="61">
        <f>(K58-'Ant,Pol,Loc Results'!K$8)^2</f>
        <v>10.565620230399997</v>
      </c>
      <c r="L120" s="61">
        <f>(L58-'Ant,Pol,Loc Results'!L$8)^2</f>
        <v>15.046602210024988</v>
      </c>
      <c r="M120" s="67">
        <f>(M58-'Ant,Pol,Loc Results'!M$8)^2</f>
        <v>3.6874304720027853</v>
      </c>
      <c r="N120" s="84"/>
    </row>
    <row r="121" spans="1:14" x14ac:dyDescent="0.3">
      <c r="A121" s="24"/>
      <c r="B121" s="63">
        <f>(B59-'Ant,Pol,Loc Results'!B$8)^2</f>
        <v>8.6435999999999763E-2</v>
      </c>
      <c r="C121" s="63">
        <f>(C59-'Ant,Pol,Loc Results'!C$8)^2</f>
        <v>33.76477682417778</v>
      </c>
      <c r="D121" s="63">
        <f>(D59-'Ant,Pol,Loc Results'!D$8)^2</f>
        <v>4.3602312136111161</v>
      </c>
      <c r="E121" s="175">
        <f>(E59-'Ant,Pol,Loc Results'!E$8)^2</f>
        <v>14.322314100277779</v>
      </c>
      <c r="F121" s="182">
        <f>(F59-'Ant,Pol,Loc Results'!F$8)^2</f>
        <v>11.769313680544444</v>
      </c>
      <c r="G121" s="63">
        <f>(G59-'Ant,Pol,Loc Results'!G$8)^2</f>
        <v>4.3518271173444427</v>
      </c>
      <c r="H121" s="63">
        <f>(H59-'Ant,Pol,Loc Results'!H$8)^2</f>
        <v>10.100775142802766</v>
      </c>
      <c r="I121" s="64">
        <f>(I59-'Ant,Pol,Loc Results'!I$8)^2</f>
        <v>23.761123963136114</v>
      </c>
      <c r="J121" s="178">
        <f>(J59-'Ant,Pol,Loc Results'!J$8)^2</f>
        <v>2.3612522453444451</v>
      </c>
      <c r="K121" s="63">
        <f>(K59-'Ant,Pol,Loc Results'!K$8)^2</f>
        <v>6.6295950399999623E-2</v>
      </c>
      <c r="L121" s="63">
        <f>(L59-'Ant,Pol,Loc Results'!L$8)^2</f>
        <v>25.727162118024978</v>
      </c>
      <c r="M121" s="64">
        <f>(M59-'Ant,Pol,Loc Results'!M$8)^2</f>
        <v>9.2776997180027703</v>
      </c>
      <c r="N121" s="84"/>
    </row>
    <row r="122" spans="1:14" x14ac:dyDescent="0.3">
      <c r="A122" s="24"/>
      <c r="B122" s="63">
        <f>(B60-'Ant,Pol,Loc Results'!B$8)^2</f>
        <v>4.4605440000000023</v>
      </c>
      <c r="C122" s="63">
        <f>(C60-'Ant,Pol,Loc Results'!C$8)^2</f>
        <v>56.893027277511102</v>
      </c>
      <c r="D122" s="63">
        <f>(D60-'Ant,Pol,Loc Results'!D$8)^2</f>
        <v>18.958331946944455</v>
      </c>
      <c r="E122" s="175">
        <f>(E60-'Ant,Pol,Loc Results'!E$8)^2</f>
        <v>29.230062033611119</v>
      </c>
      <c r="F122" s="182">
        <f>(F60-'Ant,Pol,Loc Results'!F$8)^2</f>
        <v>59.481782169877782</v>
      </c>
      <c r="G122" s="63">
        <f>(G60-'Ant,Pol,Loc Results'!G$8)^2</f>
        <v>3.7725422386777767</v>
      </c>
      <c r="H122" s="63">
        <f>(H60-'Ant,Pol,Loc Results'!H$8)^2</f>
        <v>4.8539653928027677</v>
      </c>
      <c r="I122" s="64">
        <f>(I60-'Ant,Pol,Loc Results'!I$8)^2</f>
        <v>10.598529839802781</v>
      </c>
      <c r="J122" s="178">
        <f>(J60-'Ant,Pol,Loc Results'!J$8)^2</f>
        <v>10.782269758677778</v>
      </c>
      <c r="K122" s="63">
        <f>(K60-'Ant,Pol,Loc Results'!K$8)^2</f>
        <v>10.128178950399997</v>
      </c>
      <c r="L122" s="63">
        <f>(L60-'Ant,Pol,Loc Results'!L$8)^2</f>
        <v>43.983357680024973</v>
      </c>
      <c r="M122" s="64">
        <f>(M60-'Ant,Pol,Loc Results'!M$8)^2</f>
        <v>20.211603218669431</v>
      </c>
      <c r="N122" s="84"/>
    </row>
    <row r="123" spans="1:14" x14ac:dyDescent="0.3">
      <c r="A123" s="24"/>
      <c r="B123" s="63">
        <f>(B61-'Ant,Pol,Loc Results'!B$8)^2</f>
        <v>5.3592250000000021</v>
      </c>
      <c r="C123" s="63">
        <f>(C61-'Ant,Pol,Loc Results'!C$8)^2</f>
        <v>12.839704450844442</v>
      </c>
      <c r="D123" s="63">
        <f>(D61-'Ant,Pol,Loc Results'!D$8)^2</f>
        <v>65.466168913611128</v>
      </c>
      <c r="E123" s="175">
        <f>(E61-'Ant,Pol,Loc Results'!E$8)^2</f>
        <v>147.34277763361115</v>
      </c>
      <c r="F123" s="182">
        <f>(F61-'Ant,Pol,Loc Results'!F$8)^2</f>
        <v>3.0893100872111106</v>
      </c>
      <c r="G123" s="63">
        <f>(G61-'Ant,Pol,Loc Results'!G$8)^2</f>
        <v>9.1560506373444444</v>
      </c>
      <c r="H123" s="63">
        <f>(H61-'Ant,Pol,Loc Results'!H$8)^2</f>
        <v>1.1701109469443988E-2</v>
      </c>
      <c r="I123" s="64">
        <f>(I61-'Ant,Pol,Loc Results'!I$8)^2</f>
        <v>17.268498839802785</v>
      </c>
      <c r="J123" s="178">
        <f>(J61-'Ant,Pol,Loc Results'!J$8)^2</f>
        <v>20.571999972011113</v>
      </c>
      <c r="K123" s="63">
        <f>(K61-'Ant,Pol,Loc Results'!K$8)^2</f>
        <v>34.462535430399988</v>
      </c>
      <c r="L123" s="63">
        <f>(L61-'Ant,Pol,Loc Results'!L$8)^2</f>
        <v>7.1283927090250092</v>
      </c>
      <c r="M123" s="64">
        <f>(M61-'Ant,Pol,Loc Results'!M$8)^2</f>
        <v>170.35030985500273</v>
      </c>
      <c r="N123" s="84"/>
    </row>
    <row r="124" spans="1:14" x14ac:dyDescent="0.3">
      <c r="A124" s="24"/>
      <c r="B124" s="63">
        <f>(B62-'Ant,Pol,Loc Results'!B$8)^2</f>
        <v>2.5824490000000022</v>
      </c>
      <c r="C124" s="63">
        <f>(C62-'Ant,Pol,Loc Results'!C$8)^2</f>
        <v>40.306584237511117</v>
      </c>
      <c r="D124" s="63">
        <f>(D62-'Ant,Pol,Loc Results'!D$8)^2</f>
        <v>30.460648780277793</v>
      </c>
      <c r="E124" s="175">
        <f>(E62-'Ant,Pol,Loc Results'!E$8)^2</f>
        <v>55.569321766944455</v>
      </c>
      <c r="F124" s="182">
        <f>(F62-'Ant,Pol,Loc Results'!F$8)^2</f>
        <v>33.681115221877782</v>
      </c>
      <c r="G124" s="63">
        <f>(G62-'Ant,Pol,Loc Results'!G$8)^2</f>
        <v>4.6319791880111101</v>
      </c>
      <c r="H124" s="63">
        <f>(H62-'Ant,Pol,Loc Results'!H$8)^2</f>
        <v>0.293950116136109</v>
      </c>
      <c r="I124" s="64">
        <f>(I62-'Ant,Pol,Loc Results'!I$8)^2</f>
        <v>6.138196193136114</v>
      </c>
      <c r="J124" s="178">
        <f>(J62-'Ant,Pol,Loc Results'!J$8)^2</f>
        <v>0.81294867867777776</v>
      </c>
      <c r="K124" s="63">
        <f>(K62-'Ant,Pol,Loc Results'!K$8)^2</f>
        <v>38.744151270399996</v>
      </c>
      <c r="L124" s="63">
        <f>(L62-'Ant,Pol,Loc Results'!L$8)^2</f>
        <v>29.637081560024981</v>
      </c>
      <c r="M124" s="64">
        <f>(M62-'Ant,Pol,Loc Results'!M$8)^2</f>
        <v>42.898984905336093</v>
      </c>
      <c r="N124" s="84"/>
    </row>
    <row r="125" spans="1:14" ht="15" thickBot="1" x14ac:dyDescent="0.35">
      <c r="A125" s="32"/>
      <c r="B125" s="65">
        <f>(B63-'Ant,Pol,Loc Results'!B$8)^2</f>
        <v>4.3347240000000014</v>
      </c>
      <c r="C125" s="65">
        <f>(C63-'Ant,Pol,Loc Results'!C$8)^2</f>
        <v>0.46138509084444407</v>
      </c>
      <c r="D125" s="65">
        <f>(D63-'Ant,Pol,Loc Results'!D$8)^2</f>
        <v>13.718751746944433</v>
      </c>
      <c r="E125" s="176">
        <f>(E63-'Ant,Pol,Loc Results'!E$8)^2</f>
        <v>30.78566730027778</v>
      </c>
      <c r="F125" s="183">
        <f>(F63-'Ant,Pol,Loc Results'!F$8)^2</f>
        <v>20.120996113877784</v>
      </c>
      <c r="G125" s="65">
        <f>(G63-'Ant,Pol,Loc Results'!G$8)^2</f>
        <v>9.5042518573444461</v>
      </c>
      <c r="H125" s="65">
        <f>(H63-'Ant,Pol,Loc Results'!H$8)^2</f>
        <v>3.4515261161361162</v>
      </c>
      <c r="I125" s="66">
        <f>(I63-'Ant,Pol,Loc Results'!I$8)^2</f>
        <v>54.679197163136109</v>
      </c>
      <c r="J125" s="179">
        <f>(J63-'Ant,Pol,Loc Results'!J$8)^2</f>
        <v>0.53529221201111121</v>
      </c>
      <c r="K125" s="65">
        <f>(K63-'Ant,Pol,Loc Results'!K$8)^2</f>
        <v>5.5390563904000025</v>
      </c>
      <c r="L125" s="65">
        <f>(L63-'Ant,Pol,Loc Results'!L$8)^2</f>
        <v>3.5955554780249952</v>
      </c>
      <c r="M125" s="66">
        <f>(M63-'Ant,Pol,Loc Results'!M$8)^2</f>
        <v>65.998265724669423</v>
      </c>
      <c r="N125" s="84"/>
    </row>
  </sheetData>
  <mergeCells count="37">
    <mergeCell ref="O46:O51"/>
    <mergeCell ref="O52:O57"/>
    <mergeCell ref="O58:O63"/>
    <mergeCell ref="Q1:T1"/>
    <mergeCell ref="U1:X1"/>
    <mergeCell ref="Y1:AB1"/>
    <mergeCell ref="A108:A113"/>
    <mergeCell ref="A114:A119"/>
    <mergeCell ref="A120:A125"/>
    <mergeCell ref="O4:O9"/>
    <mergeCell ref="O10:O15"/>
    <mergeCell ref="O16:O21"/>
    <mergeCell ref="O22:O27"/>
    <mergeCell ref="O28:O33"/>
    <mergeCell ref="O34:O39"/>
    <mergeCell ref="O40:O45"/>
    <mergeCell ref="A72:A77"/>
    <mergeCell ref="A78:A83"/>
    <mergeCell ref="A84:A89"/>
    <mergeCell ref="A90:A95"/>
    <mergeCell ref="A96:A101"/>
    <mergeCell ref="A102:A107"/>
    <mergeCell ref="A40:A45"/>
    <mergeCell ref="A46:A51"/>
    <mergeCell ref="A52:A57"/>
    <mergeCell ref="A58:A63"/>
    <mergeCell ref="B65:M65"/>
    <mergeCell ref="A66:A71"/>
    <mergeCell ref="A4:A9"/>
    <mergeCell ref="A10:A15"/>
    <mergeCell ref="A16:A21"/>
    <mergeCell ref="A22:A27"/>
    <mergeCell ref="A28:A33"/>
    <mergeCell ref="A34:A39"/>
    <mergeCell ref="B1:E1"/>
    <mergeCell ref="F1:I1"/>
    <mergeCell ref="J1:M1"/>
  </mergeCells>
  <conditionalFormatting sqref="B4:M63">
    <cfRule type="cellIs" dxfId="10" priority="4" operator="lessThan">
      <formula>-15</formula>
    </cfRule>
    <cfRule type="cellIs" dxfId="9" priority="5" operator="greaterThan">
      <formula>15</formula>
    </cfRule>
    <cfRule type="cellIs" dxfId="8" priority="6" operator="between">
      <formula>-5</formula>
      <formula>5</formula>
    </cfRule>
    <cfRule type="cellIs" dxfId="7" priority="7" operator="between">
      <formula>-10</formula>
      <formula>10</formula>
    </cfRule>
    <cfRule type="cellIs" dxfId="6" priority="8" operator="between">
      <formula>-15</formula>
      <formula>15</formula>
    </cfRule>
    <cfRule type="cellIs" dxfId="5" priority="9" operator="between">
      <formula>-15</formula>
      <formula>15</formula>
    </cfRule>
  </conditionalFormatting>
  <conditionalFormatting sqref="B66:M125">
    <cfRule type="cellIs" dxfId="4" priority="1" operator="greaterThan">
      <formula>225</formula>
    </cfRule>
    <cfRule type="cellIs" dxfId="3" priority="2" operator="greaterThan">
      <formula>100</formula>
    </cfRule>
    <cfRule type="cellIs" dxfId="2" priority="3" operator="greaterThan">
      <formula>25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K18" sqref="K18"/>
    </sheetView>
  </sheetViews>
  <sheetFormatPr defaultRowHeight="14.4" x14ac:dyDescent="0.3"/>
  <sheetData>
    <row r="1" spans="1:16" x14ac:dyDescent="0.3">
      <c r="B1" t="s">
        <v>0</v>
      </c>
      <c r="C1" t="s">
        <v>0</v>
      </c>
      <c r="D1" t="s">
        <v>1</v>
      </c>
      <c r="E1" t="s">
        <v>1</v>
      </c>
      <c r="F1" t="s">
        <v>0</v>
      </c>
      <c r="G1" t="s">
        <v>0</v>
      </c>
      <c r="H1" t="s">
        <v>1</v>
      </c>
      <c r="I1" t="s">
        <v>1</v>
      </c>
      <c r="J1" t="s">
        <v>2</v>
      </c>
      <c r="K1" t="s">
        <v>2</v>
      </c>
      <c r="L1" t="s">
        <v>3</v>
      </c>
      <c r="M1" t="s">
        <v>3</v>
      </c>
    </row>
    <row r="2" spans="1:16" x14ac:dyDescent="0.3">
      <c r="B2" t="s">
        <v>2</v>
      </c>
      <c r="C2" t="s">
        <v>3</v>
      </c>
      <c r="D2" t="s">
        <v>2</v>
      </c>
      <c r="E2" t="s">
        <v>3</v>
      </c>
      <c r="F2" t="s">
        <v>8</v>
      </c>
      <c r="G2" t="s">
        <v>9</v>
      </c>
      <c r="H2" t="s">
        <v>8</v>
      </c>
      <c r="I2" t="s">
        <v>9</v>
      </c>
      <c r="J2" t="s">
        <v>8</v>
      </c>
      <c r="K2" t="s">
        <v>9</v>
      </c>
      <c r="L2" t="s">
        <v>8</v>
      </c>
      <c r="M2" t="s">
        <v>9</v>
      </c>
    </row>
    <row r="3" spans="1:16" x14ac:dyDescent="0.3">
      <c r="B3" s="1" t="s">
        <v>10</v>
      </c>
      <c r="C3" s="1"/>
      <c r="D3" s="1"/>
      <c r="E3" s="1"/>
      <c r="F3" s="1" t="s">
        <v>11</v>
      </c>
      <c r="G3" s="1"/>
      <c r="H3" s="1"/>
      <c r="I3" s="1"/>
      <c r="J3" s="1" t="s">
        <v>12</v>
      </c>
      <c r="K3" s="1"/>
      <c r="L3" s="1"/>
      <c r="M3" s="1"/>
    </row>
    <row r="4" spans="1:16" x14ac:dyDescent="0.3">
      <c r="A4" s="2" t="s">
        <v>31</v>
      </c>
      <c r="B4" s="3">
        <f>(1-B5-B6-B7)</f>
        <v>0.79999999999999993</v>
      </c>
      <c r="C4" s="3">
        <f>(1-C5-C6-C7)</f>
        <v>0.51666666666666661</v>
      </c>
      <c r="D4" s="3">
        <f>(1-D5-D6-D7)</f>
        <v>0.53333333333333344</v>
      </c>
      <c r="E4" s="3">
        <f>(1-E5-E6-E7)</f>
        <v>0.5</v>
      </c>
      <c r="F4" s="3">
        <f>(1-F5-F6-F7)</f>
        <v>0.54999999999999993</v>
      </c>
      <c r="G4" s="3">
        <f>(1-G5-G6-G7)</f>
        <v>0.71666666666666667</v>
      </c>
      <c r="H4" s="3">
        <f>(1-H5-H6-H7)</f>
        <v>0.25</v>
      </c>
      <c r="I4" s="3">
        <f>(1-I5-I6-I7)</f>
        <v>0.46666666666666662</v>
      </c>
      <c r="J4" s="3">
        <f>(1-J5-J6-J7)</f>
        <v>0.83333333333333326</v>
      </c>
      <c r="K4" s="3">
        <f>(1-K5-K6-K7)</f>
        <v>0.53333333333333333</v>
      </c>
      <c r="L4" s="3">
        <f>(1-L5-L6-L7)</f>
        <v>0.53333333333333333</v>
      </c>
      <c r="M4" s="3">
        <f>(1-M5-M6-M7)</f>
        <v>0.4333333333333334</v>
      </c>
    </row>
    <row r="5" spans="1:16" x14ac:dyDescent="0.3">
      <c r="A5" s="5" t="s">
        <v>32</v>
      </c>
      <c r="B5" s="6">
        <f>(COUNTIF('Ant,Pol,Loc Diff'!B$4:B$63,"&gt;5")+COUNTIF('Ant,Pol,Loc Diff'!B$4:B$63,"&lt;-5")-B6*60-B7*60)/60</f>
        <v>0.1</v>
      </c>
      <c r="C5" s="6">
        <f>(COUNTIF('Ant,Pol,Loc Diff'!C$4:C$63,"&gt;5")+COUNTIF('Ant,Pol,Loc Diff'!C$4:C$63,"&lt;-5")-C6*60-C7*60)/60</f>
        <v>0.23333333333333334</v>
      </c>
      <c r="D5" s="6">
        <f>(COUNTIF('Ant,Pol,Loc Diff'!D$4:D$63,"&gt;5")+COUNTIF('Ant,Pol,Loc Diff'!D$4:D$63,"&lt;-5")-D6*60-D7*60)/60</f>
        <v>0.26666666666666666</v>
      </c>
      <c r="E5" s="6">
        <f>(COUNTIF('Ant,Pol,Loc Diff'!E$4:E$63,"&gt;5")+COUNTIF('Ant,Pol,Loc Diff'!E$4:E$63,"&lt;-5")-E6*60-E7*60)/60</f>
        <v>0.28333333333333333</v>
      </c>
      <c r="F5" s="6">
        <f>(COUNTIF('Ant,Pol,Loc Diff'!F$4:F$63,"&gt;5")+COUNTIF('Ant,Pol,Loc Diff'!F$4:F$63,"&lt;-5")-F6*60-F7*60)/60</f>
        <v>0.36666666666666664</v>
      </c>
      <c r="G5" s="6">
        <f>(COUNTIF('Ant,Pol,Loc Diff'!G$4:G$63,"&gt;5")+COUNTIF('Ant,Pol,Loc Diff'!G$4:G$63,"&lt;-5")-G6*60-G7*60)/60</f>
        <v>0.25</v>
      </c>
      <c r="H5" s="6">
        <f>(COUNTIF('Ant,Pol,Loc Diff'!H$4:H$63,"&gt;5")+COUNTIF('Ant,Pol,Loc Diff'!H$4:H$63,"&lt;-5")-H6*60-H7*60)/60</f>
        <v>0.5</v>
      </c>
      <c r="I5" s="6">
        <f>(COUNTIF('Ant,Pol,Loc Diff'!I$4:I$63,"&gt;5")+COUNTIF('Ant,Pol,Loc Diff'!I$4:I$63,"&lt;-5")-I6*60-I7*60)/60</f>
        <v>0.43333333333333335</v>
      </c>
      <c r="J5" s="6">
        <f>(COUNTIF('Ant,Pol,Loc Diff'!J$4:J$63,"&gt;5")+COUNTIF('Ant,Pol,Loc Diff'!J$4:J$63,"&lt;-5")-J6*60-J7*60)/60</f>
        <v>0.13333333333333333</v>
      </c>
      <c r="K5" s="6">
        <f>(COUNTIF('Ant,Pol,Loc Diff'!K$4:K$63,"&gt;5")+COUNTIF('Ant,Pol,Loc Diff'!K$4:K$63,"&lt;-5")-K6*60-K7*60)/60</f>
        <v>0.31666666666666665</v>
      </c>
      <c r="L5" s="6">
        <f>(COUNTIF('Ant,Pol,Loc Diff'!L$4:L$63,"&gt;5")+COUNTIF('Ant,Pol,Loc Diff'!L$4:L$63,"&lt;-5")-L6*60-L7*60)/60</f>
        <v>0.15</v>
      </c>
      <c r="M5" s="6">
        <f>(COUNTIF('Ant,Pol,Loc Diff'!M$4:M$63,"&gt;5")+COUNTIF('Ant,Pol,Loc Diff'!M$4:M$63,"&lt;-5")-M6*60-M7*60)/60</f>
        <v>0.33333333333333331</v>
      </c>
    </row>
    <row r="6" spans="1:16" x14ac:dyDescent="0.3">
      <c r="A6" s="8" t="s">
        <v>33</v>
      </c>
      <c r="B6" s="9">
        <f>(COUNTIF('Ant,Pol,Loc Diff'!B$4:B$63,"&gt;10")+COUNTIF('Ant,Pol,Loc Diff'!B$4:B$63,"&lt;-10")-B7*60)/60</f>
        <v>0.05</v>
      </c>
      <c r="C6" s="9">
        <f>(COUNTIF('Ant,Pol,Loc Diff'!C$4:C$63,"&gt;10")+COUNTIF('Ant,Pol,Loc Diff'!C$4:C$63,"&lt;-10")-C7*60)/60</f>
        <v>0.15</v>
      </c>
      <c r="D6" s="9">
        <f>(COUNTIF('Ant,Pol,Loc Diff'!D$4:D$63,"&gt;10")+COUNTIF('Ant,Pol,Loc Diff'!D$4:D$63,"&lt;-10")-D7*60)/60</f>
        <v>0.1</v>
      </c>
      <c r="E6" s="9">
        <f>(COUNTIF('Ant,Pol,Loc Diff'!E$4:E$63,"&gt;10")+COUNTIF('Ant,Pol,Loc Diff'!E$4:E$63,"&lt;-10")-E7*60)/60</f>
        <v>0.16666666666666666</v>
      </c>
      <c r="F6" s="9">
        <f>(COUNTIF('Ant,Pol,Loc Diff'!F$4:F$63,"&gt;10")+COUNTIF('Ant,Pol,Loc Diff'!F$4:F$63,"&lt;-10")-F7*60)/60</f>
        <v>6.6666666666666666E-2</v>
      </c>
      <c r="G6" s="9">
        <f>(COUNTIF('Ant,Pol,Loc Diff'!G$4:G$63,"&gt;10")+COUNTIF('Ant,Pol,Loc Diff'!G$4:G$63,"&lt;-10")-G7*60)/60</f>
        <v>3.3333333333333333E-2</v>
      </c>
      <c r="H6" s="9">
        <f>(COUNTIF('Ant,Pol,Loc Diff'!H$4:H$63,"&gt;10")+COUNTIF('Ant,Pol,Loc Diff'!H$4:H$63,"&lt;-10")-H7*60)/60</f>
        <v>0.13333333333333333</v>
      </c>
      <c r="I6" s="9">
        <f>(COUNTIF('Ant,Pol,Loc Diff'!I$4:I$63,"&gt;10")+COUNTIF('Ant,Pol,Loc Diff'!I$4:I$63,"&lt;-10")-I7*60)/60</f>
        <v>0.05</v>
      </c>
      <c r="J6" s="9">
        <f>(COUNTIF('Ant,Pol,Loc Diff'!J$4:J$63,"&gt;10")+COUNTIF('Ant,Pol,Loc Diff'!J$4:J$63,"&lt;-10")-J7*60)/60</f>
        <v>1.6666666666666666E-2</v>
      </c>
      <c r="K6" s="45">
        <f>(COUNTIF('Ant,Pol,Loc Diff'!K$4:K$63,"&gt;10")+COUNTIF('Ant,Pol,Loc Diff'!K$4:K$63,"&lt;-10")-K7*60)/60</f>
        <v>0.11666666666666667</v>
      </c>
      <c r="L6" s="45">
        <f>(COUNTIF('Ant,Pol,Loc Diff'!L$4:L$63,"&gt;10")+COUNTIF('Ant,Pol,Loc Diff'!L$4:L$63,"&lt;-10")-L7*60)/60</f>
        <v>0.15</v>
      </c>
      <c r="M6" s="45">
        <f>(COUNTIF('Ant,Pol,Loc Diff'!M$4:M$63,"&gt;10")+COUNTIF('Ant,Pol,Loc Diff'!M$4:M$63,"&lt;-10")-M7*60)/60</f>
        <v>0.21666666666666667</v>
      </c>
      <c r="N6" s="69"/>
      <c r="O6" s="69"/>
    </row>
    <row r="7" spans="1:16" x14ac:dyDescent="0.3">
      <c r="A7" s="11" t="s">
        <v>16</v>
      </c>
      <c r="B7" s="12">
        <f>(COUNTIF('Ant,Pol,Loc Diff'!B$4:B$63,"&gt;15")+COUNTIF('Ant,Pol,Loc Diff'!B$4:B$63,"&lt;-15"))/60</f>
        <v>0.05</v>
      </c>
      <c r="C7" s="12">
        <f>(COUNTIF('Ant,Pol,Loc Diff'!C$4:C$63,"&gt;15")+COUNTIF('Ant,Pol,Loc Diff'!C$4:C$63,"&lt;-15"))/60</f>
        <v>0.1</v>
      </c>
      <c r="D7" s="12">
        <f>(COUNTIF('Ant,Pol,Loc Diff'!D$4:D$63,"&gt;15")+COUNTIF('Ant,Pol,Loc Diff'!D$4:D$63,"&lt;-15"))/60</f>
        <v>0.1</v>
      </c>
      <c r="E7" s="12">
        <f>(COUNTIF('Ant,Pol,Loc Diff'!E$4:E$63,"&gt;15")+COUNTIF('Ant,Pol,Loc Diff'!E$4:E$63,"&lt;-15"))/60</f>
        <v>0.05</v>
      </c>
      <c r="F7" s="12">
        <f>(COUNTIF('Ant,Pol,Loc Diff'!F$4:F$63,"&gt;15")+COUNTIF('Ant,Pol,Loc Diff'!F$4:F$63,"&lt;-15"))/60</f>
        <v>1.6666666666666666E-2</v>
      </c>
      <c r="G7" s="12">
        <f>(COUNTIF('Ant,Pol,Loc Diff'!G$4:G$63,"&gt;15")+COUNTIF('Ant,Pol,Loc Diff'!G$4:G$63,"&lt;-15"))/60</f>
        <v>0</v>
      </c>
      <c r="H7" s="12">
        <f>(COUNTIF('Ant,Pol,Loc Diff'!H$4:H$63,"&gt;15")+COUNTIF('Ant,Pol,Loc Diff'!H$4:H$63,"&lt;-15"))/60</f>
        <v>0.11666666666666667</v>
      </c>
      <c r="I7" s="12">
        <f>(COUNTIF('Ant,Pol,Loc Diff'!I$4:I$63,"&gt;15")+COUNTIF('Ant,Pol,Loc Diff'!I$4:I$63,"&lt;-15"))/60</f>
        <v>0.05</v>
      </c>
      <c r="J7" s="12">
        <f>(COUNTIF('Ant,Pol,Loc Diff'!J$4:J$63,"&gt;15")+COUNTIF('Ant,Pol,Loc Diff'!J$4:J$63,"&lt;-15"))/60</f>
        <v>1.6666666666666666E-2</v>
      </c>
      <c r="K7" s="46">
        <f>(COUNTIF('Ant,Pol,Loc Diff'!K$4:K$63,"&gt;15")+COUNTIF('Ant,Pol,Loc Diff'!K$4:K$63,"&lt;-15"))/60</f>
        <v>3.3333333333333333E-2</v>
      </c>
      <c r="L7" s="46">
        <f>(COUNTIF('Ant,Pol,Loc Diff'!L$4:L$63,"&gt;15")+COUNTIF('Ant,Pol,Loc Diff'!L$4:L$63,"&lt;-15"))/60</f>
        <v>0.16666666666666666</v>
      </c>
      <c r="M7" s="46">
        <f>(COUNTIF('Ant,Pol,Loc Diff'!M$4:M$63,"&gt;15")+COUNTIF('Ant,Pol,Loc Diff'!M$4:M$63,"&lt;-15"))/60</f>
        <v>1.6666666666666666E-2</v>
      </c>
      <c r="N7" s="69"/>
      <c r="O7" s="69"/>
    </row>
    <row r="8" spans="1:16" x14ac:dyDescent="0.3">
      <c r="A8" s="14" t="s">
        <v>17</v>
      </c>
      <c r="B8" s="17">
        <f>AVERAGE('Ant,Pol,Loc Diff'!B4:B63)</f>
        <v>1.2619999999999996</v>
      </c>
      <c r="C8" s="17">
        <f>AVERAGE('Ant,Pol,Loc Diff'!C4:C63)</f>
        <v>2.5227466666666669</v>
      </c>
      <c r="D8" s="17">
        <f>AVERAGE('Ant,Pol,Loc Diff'!D4:D63)</f>
        <v>4.2151166666666677</v>
      </c>
      <c r="E8" s="17">
        <f>AVERAGE('Ant,Pol,Loc Diff'!E4:E63)</f>
        <v>0.92848333333333377</v>
      </c>
      <c r="F8" s="17">
        <f>AVERAGE('Ant,Pol,Loc Diff'!F4:F63)</f>
        <v>-1.5709566666666666</v>
      </c>
      <c r="G8" s="17">
        <f>AVERAGE('Ant,Pol,Loc Diff'!G4:G63)</f>
        <v>-2.831703333333333</v>
      </c>
      <c r="H8" s="17">
        <f>AVERAGE('Ant,Pol,Loc Diff'!H4:H63)</f>
        <v>-7.7925716666666647</v>
      </c>
      <c r="I8" s="17">
        <f>AVERAGE('Ant,Pol,Loc Diff'!I4:I63)</f>
        <v>-4.5059383333333338</v>
      </c>
      <c r="J8" s="17">
        <f>AVERAGE('Ant,Pol,Loc Diff'!J4:J63)</f>
        <v>-0.13013666666666673</v>
      </c>
      <c r="K8" s="76">
        <f>AVERAGE('Ant,Pol,Loc Diff'!K4:K63)</f>
        <v>2.8229799999999994</v>
      </c>
      <c r="L8" s="76">
        <f>AVERAGE('Ant,Pol,Loc Diff'!L4:L63)</f>
        <v>6.0914949999999983</v>
      </c>
      <c r="M8" s="76">
        <f>AVERAGE('Ant,Pol,Loc Diff'!M4:M63)</f>
        <v>4.4972316666666652</v>
      </c>
      <c r="N8" s="69"/>
      <c r="O8" s="69"/>
    </row>
    <row r="9" spans="1:16" x14ac:dyDescent="0.3">
      <c r="A9" s="14" t="s">
        <v>18</v>
      </c>
      <c r="B9" s="17">
        <f>AVERAGE('Ant,Pol,Loc Diff'!B66:B125)</f>
        <v>31.598898700000003</v>
      </c>
      <c r="C9" s="17">
        <f>AVERAGE('Ant,Pol,Loc Diff'!C66:C125)</f>
        <v>71.915051139822239</v>
      </c>
      <c r="D9" s="17">
        <f>AVERAGE('Ant,Pol,Loc Diff'!D66:D125)</f>
        <v>61.116694503055562</v>
      </c>
      <c r="E9" s="17">
        <f>AVERAGE('Ant,Pol,Loc Diff'!E66:E125)</f>
        <v>61.060656249722228</v>
      </c>
      <c r="F9" s="17">
        <f>AVERAGE('Ant,Pol,Loc Diff'!F66:F125)</f>
        <v>35.580049388122227</v>
      </c>
      <c r="G9" s="17">
        <f>AVERAGE('Ant,Pol,Loc Diff'!G66:G125)</f>
        <v>12.52578396865556</v>
      </c>
      <c r="H9" s="17">
        <f>AVERAGE('Ant,Pol,Loc Diff'!H66:H125)</f>
        <v>30.6830416393639</v>
      </c>
      <c r="I9" s="17">
        <f>AVERAGE('Ant,Pol,Loc Diff'!I66:I125)</f>
        <v>23.078366689030553</v>
      </c>
      <c r="J9" s="17">
        <f>AVERAGE('Ant,Pol,Loc Diff'!J66:J125)</f>
        <v>18.437987472655561</v>
      </c>
      <c r="K9" s="76">
        <f>AVERAGE('Ant,Pol,Loc Diff'!K66:K125)</f>
        <v>33.95105057093334</v>
      </c>
      <c r="L9" s="76">
        <f>AVERAGE('Ant,Pol,Loc Diff'!L66:L125)</f>
        <v>80.95795716014166</v>
      </c>
      <c r="M9" s="76">
        <f>AVERAGE('Ant,Pol,Loc Diff'!M66:M125)</f>
        <v>39.673667868830549</v>
      </c>
      <c r="N9" s="69"/>
      <c r="O9" s="69"/>
    </row>
    <row r="10" spans="1:16" x14ac:dyDescent="0.3">
      <c r="K10" s="69"/>
      <c r="L10" s="69"/>
      <c r="M10" s="69"/>
      <c r="N10" s="69"/>
      <c r="O10" s="69"/>
    </row>
    <row r="11" spans="1:16" x14ac:dyDescent="0.3">
      <c r="B11" t="s">
        <v>4</v>
      </c>
      <c r="C11" t="s">
        <v>5</v>
      </c>
      <c r="D11" t="s">
        <v>6</v>
      </c>
      <c r="F11" t="s">
        <v>7</v>
      </c>
      <c r="K11" s="69"/>
      <c r="L11" s="69"/>
      <c r="M11" s="69"/>
      <c r="N11" s="69"/>
      <c r="O11" s="69"/>
    </row>
    <row r="12" spans="1:16" x14ac:dyDescent="0.3">
      <c r="A12" s="2" t="s">
        <v>31</v>
      </c>
      <c r="B12" s="4">
        <f>AVERAGE(B4:E4)</f>
        <v>0.58749999999999991</v>
      </c>
      <c r="C12" s="4">
        <f>AVERAGE(F4:I4)</f>
        <v>0.49583333333333329</v>
      </c>
      <c r="D12" s="4">
        <f>AVERAGE(J4:M4)</f>
        <v>0.58333333333333337</v>
      </c>
      <c r="E12" s="16"/>
      <c r="F12" s="4">
        <f>AVERAGE(B12:D12)</f>
        <v>0.55555555555555547</v>
      </c>
      <c r="K12" s="69"/>
      <c r="L12" s="69"/>
      <c r="M12" s="69"/>
      <c r="N12" s="69"/>
      <c r="O12" s="69"/>
    </row>
    <row r="13" spans="1:16" x14ac:dyDescent="0.3">
      <c r="A13" s="5" t="s">
        <v>32</v>
      </c>
      <c r="B13" s="7">
        <f t="shared" ref="B13:B16" si="0">AVERAGE(B5:E5)</f>
        <v>0.22083333333333335</v>
      </c>
      <c r="C13" s="7">
        <f t="shared" ref="C13:C16" si="1">AVERAGE(F5:I5)</f>
        <v>0.38750000000000001</v>
      </c>
      <c r="D13" s="7">
        <f t="shared" ref="D13:D16" si="2">AVERAGE(J5:M5)</f>
        <v>0.23333333333333334</v>
      </c>
      <c r="E13" s="16"/>
      <c r="F13" s="7">
        <f>AVERAGE(B13:D13)</f>
        <v>0.28055555555555561</v>
      </c>
      <c r="K13" s="69"/>
      <c r="L13" s="42"/>
      <c r="M13" s="42"/>
      <c r="N13" s="42"/>
      <c r="O13" s="42"/>
      <c r="P13" s="14"/>
    </row>
    <row r="14" spans="1:16" x14ac:dyDescent="0.3">
      <c r="A14" s="8" t="s">
        <v>33</v>
      </c>
      <c r="B14" s="10">
        <f t="shared" si="0"/>
        <v>0.11666666666666667</v>
      </c>
      <c r="C14" s="10">
        <f t="shared" si="1"/>
        <v>7.0833333333333331E-2</v>
      </c>
      <c r="D14" s="10">
        <f t="shared" si="2"/>
        <v>0.125</v>
      </c>
      <c r="E14" s="16"/>
      <c r="F14" s="10">
        <f>AVERAGE(B14:D14)</f>
        <v>0.10416666666666667</v>
      </c>
      <c r="K14" s="69"/>
      <c r="L14" s="42"/>
      <c r="M14" s="42"/>
      <c r="N14" s="42"/>
      <c r="O14" s="42"/>
      <c r="P14" s="14"/>
    </row>
    <row r="15" spans="1:16" x14ac:dyDescent="0.3">
      <c r="A15" s="11" t="s">
        <v>16</v>
      </c>
      <c r="B15" s="13">
        <f t="shared" si="0"/>
        <v>7.4999999999999997E-2</v>
      </c>
      <c r="C15" s="13">
        <f t="shared" si="1"/>
        <v>4.5833333333333337E-2</v>
      </c>
      <c r="D15" s="13">
        <f t="shared" si="2"/>
        <v>5.8333333333333334E-2</v>
      </c>
      <c r="E15" s="16"/>
      <c r="F15" s="13">
        <f>AVERAGE(B15:D15)</f>
        <v>5.9722222222222225E-2</v>
      </c>
      <c r="K15" s="69"/>
      <c r="L15" s="42"/>
      <c r="M15" s="42"/>
      <c r="N15" s="42"/>
      <c r="O15" s="42"/>
      <c r="P15" s="14"/>
    </row>
    <row r="16" spans="1:16" x14ac:dyDescent="0.3">
      <c r="A16" s="14" t="s">
        <v>17</v>
      </c>
      <c r="B16" s="76">
        <f t="shared" si="0"/>
        <v>2.232086666666667</v>
      </c>
      <c r="C16" s="76">
        <f t="shared" si="1"/>
        <v>-4.1752924999999994</v>
      </c>
      <c r="D16" s="76">
        <f t="shared" si="2"/>
        <v>3.3203924999999987</v>
      </c>
      <c r="E16" s="76"/>
      <c r="F16" s="76">
        <f>AVERAGE(B16:D16)</f>
        <v>0.45906222222222209</v>
      </c>
      <c r="G16" s="69"/>
      <c r="H16" s="69"/>
      <c r="K16" s="69"/>
      <c r="L16" s="42"/>
      <c r="M16" s="75"/>
      <c r="N16" s="75"/>
      <c r="O16" s="75"/>
      <c r="P16" s="15"/>
    </row>
    <row r="17" spans="1:16" x14ac:dyDescent="0.3">
      <c r="B17" s="69"/>
      <c r="C17" s="69"/>
      <c r="D17" s="69"/>
      <c r="E17" s="69"/>
      <c r="F17" s="69"/>
      <c r="G17" s="69"/>
      <c r="H17" s="69"/>
      <c r="K17" s="69"/>
      <c r="L17" s="42"/>
      <c r="M17" s="75"/>
      <c r="N17" s="42"/>
      <c r="O17" s="42"/>
      <c r="P17" s="14"/>
    </row>
    <row r="18" spans="1:16" x14ac:dyDescent="0.3">
      <c r="B18" s="70" t="s">
        <v>4</v>
      </c>
      <c r="C18" s="70"/>
      <c r="D18" s="70"/>
      <c r="E18" s="70"/>
      <c r="F18" s="70"/>
      <c r="G18" s="70"/>
      <c r="H18" s="69"/>
      <c r="K18" s="69"/>
      <c r="L18" s="42"/>
      <c r="M18" s="75"/>
      <c r="N18" s="42"/>
      <c r="O18" s="42"/>
      <c r="P18" s="14"/>
    </row>
    <row r="19" spans="1:16" x14ac:dyDescent="0.3">
      <c r="B19" s="69" t="s">
        <v>34</v>
      </c>
      <c r="C19" s="69" t="s">
        <v>35</v>
      </c>
      <c r="D19" s="69" t="s">
        <v>36</v>
      </c>
      <c r="E19" s="69" t="s">
        <v>37</v>
      </c>
      <c r="F19" s="69" t="s">
        <v>38</v>
      </c>
      <c r="G19" s="69" t="s">
        <v>39</v>
      </c>
      <c r="H19" s="69"/>
      <c r="L19" s="42"/>
      <c r="M19" s="75"/>
      <c r="N19" s="42"/>
      <c r="O19" s="42"/>
      <c r="P19" s="14"/>
    </row>
    <row r="20" spans="1:16" x14ac:dyDescent="0.3">
      <c r="A20" s="2" t="s">
        <v>31</v>
      </c>
      <c r="B20" s="71">
        <f>1-B21-B22-B23</f>
        <v>0.72499999999999998</v>
      </c>
      <c r="C20" s="71">
        <f t="shared" ref="C20:G20" si="3">1-C21-C22-C23</f>
        <v>0.67500000000000004</v>
      </c>
      <c r="D20" s="71">
        <f t="shared" si="3"/>
        <v>0.70000000000000007</v>
      </c>
      <c r="E20" s="71">
        <f t="shared" si="3"/>
        <v>0.72499999999999998</v>
      </c>
      <c r="F20" s="71">
        <f t="shared" si="3"/>
        <v>0.47500000000000003</v>
      </c>
      <c r="G20" s="71">
        <f t="shared" si="3"/>
        <v>0.3000000000000001</v>
      </c>
      <c r="H20" s="69"/>
    </row>
    <row r="21" spans="1:16" x14ac:dyDescent="0.3">
      <c r="A21" s="5" t="s">
        <v>32</v>
      </c>
      <c r="B21" s="72">
        <f>((COUNTIF('Ant,Pol,Loc Diff'!$B10:$E10,"&gt;5")+COUNTIF('Ant,Pol,Loc Diff'!$B10:$E10,"&lt;-5"))+(COUNTIF('Ant,Pol,Loc Diff'!$B16:$E16,"&gt;5")+COUNTIF('Ant,Pol,Loc Diff'!$B16:$E16,"&lt;-5"))+(COUNTIF('Ant,Pol,Loc Diff'!$B22:$E22,"&gt;5")+COUNTIF('Ant,Pol,Loc Diff'!$B22:$E22,"&lt;-5"))+(COUNTIF('Ant,Pol,Loc Diff'!$B28:$E28,"&gt;5")+COUNTIF('Ant,Pol,Loc Diff'!$B28:$E28,"&lt;-5"))+(COUNTIF('Ant,Pol,Loc Diff'!$B34:$E34,"&gt;5")+COUNTIF('Ant,Pol,Loc Diff'!$B34:$E34,"&lt;-5"))+(COUNTIF('Ant,Pol,Loc Diff'!$B40:$E40,"&gt;5")+COUNTIF('Ant,Pol,Loc Diff'!$B40:$E40,"&lt;-5"))+(COUNTIF('Ant,Pol,Loc Diff'!$B46:$E46,"&gt;5")+COUNTIF('Ant,Pol,Loc Diff'!$B46:$E46,"&lt;-5"))+(COUNTIF('Ant,Pol,Loc Diff'!$B52:$E52,"&gt;5")+COUNTIF('Ant,Pol,Loc Diff'!$B52:$E52,"&lt;-5"))+(COUNTIF('Ant,Pol,Loc Diff'!$B58:$E58,"&gt;5")+COUNTIF('Ant,Pol,Loc Diff'!$B58:$E58,"&lt;-5"))+(COUNTIF('Ant,Pol,Loc Diff'!$B64:$E64,"&gt;5")+COUNTIF('Ant,Pol,Loc Diff'!$B64:$E64,"&lt;-5")))/40-B22-B23</f>
        <v>0.2</v>
      </c>
      <c r="C21" s="44">
        <f>((COUNTIF('Ant,Pol,Loc Diff'!$B5:$E5,"&gt;5")+COUNTIF('Ant,Pol,Loc Diff'!$B5:$E5,"&lt;-5"))+(COUNTIF('Ant,Pol,Loc Diff'!$B11:$E11,"&gt;5")+COUNTIF('Ant,Pol,Loc Diff'!$B11:$E11,"&lt;-5"))+(COUNTIF('Ant,Pol,Loc Diff'!$B17:$E17,"&gt;5")+COUNTIF('Ant,Pol,Loc Diff'!$B17:$E17,"&lt;-5"))+(COUNTIF('Ant,Pol,Loc Diff'!$B23:$E23,"&gt;5")+COUNTIF('Ant,Pol,Loc Diff'!$B23:$E23,"&lt;-5"))+(COUNTIF('Ant,Pol,Loc Diff'!$B29:$E29,"&gt;5")+COUNTIF('Ant,Pol,Loc Diff'!$B29:$E29,"&lt;-5"))+(COUNTIF('Ant,Pol,Loc Diff'!$B35:$E35,"&gt;5")+COUNTIF('Ant,Pol,Loc Diff'!$B35:$E35,"&lt;-5"))+(COUNTIF('Ant,Pol,Loc Diff'!$B41:$E41,"&gt;5")+COUNTIF('Ant,Pol,Loc Diff'!$B41:$E41,"&lt;-5"))+(COUNTIF('Ant,Pol,Loc Diff'!$B47:$E47,"&gt;5")+COUNTIF('Ant,Pol,Loc Diff'!$B47:$E47,"&lt;-5"))+(COUNTIF('Ant,Pol,Loc Diff'!$B53:$E53,"&gt;5")+COUNTIF('Ant,Pol,Loc Diff'!$B53:$E53,"&lt;-5"))+(COUNTIF('Ant,Pol,Loc Diff'!$B59:$E59,"&gt;5")+COUNTIF('Ant,Pol,Loc Diff'!$B59:$E59,"&lt;-5")))/40-C22-C23</f>
        <v>0.22500000000000001</v>
      </c>
      <c r="D21" s="44">
        <f>((COUNTIF('Ant,Pol,Loc Diff'!$B6:$E6,"&gt;5")+COUNTIF('Ant,Pol,Loc Diff'!$B6:$E6,"&lt;-5"))+(COUNTIF('Ant,Pol,Loc Diff'!$B12:$E12,"&gt;5")+COUNTIF('Ant,Pol,Loc Diff'!$B12:$E12,"&lt;-5"))+(COUNTIF('Ant,Pol,Loc Diff'!$B18:$E18,"&gt;5")+COUNTIF('Ant,Pol,Loc Diff'!$B18:$E18,"&lt;-5"))+(COUNTIF('Ant,Pol,Loc Diff'!$B24:$E24,"&gt;5")+COUNTIF('Ant,Pol,Loc Diff'!$B24:$E24,"&lt;-5"))+(COUNTIF('Ant,Pol,Loc Diff'!$B30:$E30,"&gt;5")+COUNTIF('Ant,Pol,Loc Diff'!$B30:$E30,"&lt;-5"))+(COUNTIF('Ant,Pol,Loc Diff'!$B36:$E36,"&gt;5")+COUNTIF('Ant,Pol,Loc Diff'!$B36:$E36,"&lt;-5"))+(COUNTIF('Ant,Pol,Loc Diff'!$B42:$E42,"&gt;5")+COUNTIF('Ant,Pol,Loc Diff'!$B42:$E42,"&lt;-5"))+(COUNTIF('Ant,Pol,Loc Diff'!$B48:$E48,"&gt;5")+COUNTIF('Ant,Pol,Loc Diff'!$B48:$E48,"&lt;-5"))+(COUNTIF('Ant,Pol,Loc Diff'!$B54:$E54,"&gt;5")+COUNTIF('Ant,Pol,Loc Diff'!$B54:$E54,"&lt;-5"))+(COUNTIF('Ant,Pol,Loc Diff'!$B60:$E60,"&gt;5")+COUNTIF('Ant,Pol,Loc Diff'!$B60:$E60,"&lt;-5")))/40-D22-D23</f>
        <v>0.19999999999999998</v>
      </c>
      <c r="E21" s="44">
        <f>((COUNTIF('Ant,Pol,Loc Diff'!$B7:$E7,"&gt;5")+COUNTIF('Ant,Pol,Loc Diff'!$B7:$E7,"&lt;-5"))+(COUNTIF('Ant,Pol,Loc Diff'!$B13:$E13,"&gt;5")+COUNTIF('Ant,Pol,Loc Diff'!$B13:$E13,"&lt;-5"))+(COUNTIF('Ant,Pol,Loc Diff'!$B19:$E19,"&gt;5")+COUNTIF('Ant,Pol,Loc Diff'!$B19:$E19,"&lt;-5"))+(COUNTIF('Ant,Pol,Loc Diff'!$B25:$E25,"&gt;5")+COUNTIF('Ant,Pol,Loc Diff'!$B25:$E25,"&lt;-5"))+(COUNTIF('Ant,Pol,Loc Diff'!$B31:$E31,"&gt;5")+COUNTIF('Ant,Pol,Loc Diff'!$B31:$E31,"&lt;-5"))+(COUNTIF('Ant,Pol,Loc Diff'!$B37:$E37,"&gt;5")+COUNTIF('Ant,Pol,Loc Diff'!$B37:$E37,"&lt;-5"))+(COUNTIF('Ant,Pol,Loc Diff'!$B43:$E43,"&gt;5")+COUNTIF('Ant,Pol,Loc Diff'!$B43:$E43,"&lt;-5"))+(COUNTIF('Ant,Pol,Loc Diff'!$B49:$E49,"&gt;5")+COUNTIF('Ant,Pol,Loc Diff'!$B49:$E49,"&lt;-5"))+(COUNTIF('Ant,Pol,Loc Diff'!$B55:$E55,"&gt;5")+COUNTIF('Ant,Pol,Loc Diff'!$B55:$E55,"&lt;-5"))+(COUNTIF('Ant,Pol,Loc Diff'!$B61:$E61,"&gt;5")+COUNTIF('Ant,Pol,Loc Diff'!$B61:$E61,"&lt;-5")))/40-E22-E23</f>
        <v>0.15000000000000002</v>
      </c>
      <c r="F21" s="44">
        <f>((COUNTIF('Ant,Pol,Loc Diff'!$B8:$E8,"&gt;5")+COUNTIF('Ant,Pol,Loc Diff'!$B8:$E8,"&lt;-5"))+(COUNTIF('Ant,Pol,Loc Diff'!$B14:$E14,"&gt;5")+COUNTIF('Ant,Pol,Loc Diff'!$B14:$E14,"&lt;-5"))+(COUNTIF('Ant,Pol,Loc Diff'!$B20:$E20,"&gt;5")+COUNTIF('Ant,Pol,Loc Diff'!$B20:$E20,"&lt;-5"))+(COUNTIF('Ant,Pol,Loc Diff'!$B26:$E26,"&gt;5")+COUNTIF('Ant,Pol,Loc Diff'!$B26:$E26,"&lt;-5"))+(COUNTIF('Ant,Pol,Loc Diff'!$B32:$E32,"&gt;5")+COUNTIF('Ant,Pol,Loc Diff'!$B32:$E32,"&lt;-5"))+(COUNTIF('Ant,Pol,Loc Diff'!$B38:$E38,"&gt;5")+COUNTIF('Ant,Pol,Loc Diff'!$B38:$E38,"&lt;-5"))+(COUNTIF('Ant,Pol,Loc Diff'!$B44:$E44,"&gt;5")+COUNTIF('Ant,Pol,Loc Diff'!$B44:$E44,"&lt;-5"))+(COUNTIF('Ant,Pol,Loc Diff'!$B50:$E50,"&gt;5")+COUNTIF('Ant,Pol,Loc Diff'!$B50:$E50,"&lt;-5"))+(COUNTIF('Ant,Pol,Loc Diff'!$B56:$E56,"&gt;5")+COUNTIF('Ant,Pol,Loc Diff'!$B56:$E56,"&lt;-5"))+(COUNTIF('Ant,Pol,Loc Diff'!$B62:$E62,"&gt;5")+COUNTIF('Ant,Pol,Loc Diff'!$B62:$E62,"&lt;-5")))/40-F22-F23</f>
        <v>0.37500000000000006</v>
      </c>
      <c r="G21" s="44">
        <f>((COUNTIF('Ant,Pol,Loc Diff'!$B9:$E9,"&gt;5")+COUNTIF('Ant,Pol,Loc Diff'!$B9:$E9,"&lt;-5"))+(COUNTIF('Ant,Pol,Loc Diff'!$B15:$E15,"&gt;5")+COUNTIF('Ant,Pol,Loc Diff'!$B15:$E15,"&lt;-5"))+(COUNTIF('Ant,Pol,Loc Diff'!$B21:$E21,"&gt;5")+COUNTIF('Ant,Pol,Loc Diff'!$B21:$E21,"&lt;-5"))+(COUNTIF('Ant,Pol,Loc Diff'!$B27:$E27,"&gt;5")+COUNTIF('Ant,Pol,Loc Diff'!$B27:$E27,"&lt;-5"))+(COUNTIF('Ant,Pol,Loc Diff'!$B33:$E33,"&gt;5")+COUNTIF('Ant,Pol,Loc Diff'!$B33:$E33,"&lt;-5"))+(COUNTIF('Ant,Pol,Loc Diff'!$B39:$E39,"&gt;5")+COUNTIF('Ant,Pol,Loc Diff'!$B39:$E39,"&lt;-5"))+(COUNTIF('Ant,Pol,Loc Diff'!$B45:$E45,"&gt;5")+COUNTIF('Ant,Pol,Loc Diff'!$B45:$E45,"&lt;-5"))+(COUNTIF('Ant,Pol,Loc Diff'!$B51:$E51,"&gt;5")+COUNTIF('Ant,Pol,Loc Diff'!$B51:$E51,"&lt;-5"))+(COUNTIF('Ant,Pol,Loc Diff'!$B57:$E57,"&gt;5")+COUNTIF('Ant,Pol,Loc Diff'!$B57:$E57,"&lt;-5"))+(COUNTIF('Ant,Pol,Loc Diff'!$B63:$E63,"&gt;5")+COUNTIF('Ant,Pol,Loc Diff'!$B63:$E63,"&lt;-5")))/40-G22-G23</f>
        <v>0.17499999999999993</v>
      </c>
      <c r="H21" s="69"/>
      <c r="L21" s="42"/>
      <c r="M21" s="75"/>
      <c r="O21" s="42"/>
      <c r="P21" s="14"/>
    </row>
    <row r="22" spans="1:16" x14ac:dyDescent="0.3">
      <c r="A22" s="8" t="s">
        <v>33</v>
      </c>
      <c r="B22" s="73">
        <f>((COUNTIF('Ant,Pol,Loc Diff'!$B11:$E11,"&gt;10")+COUNTIF('Ant,Pol,Loc Diff'!$B11:$E11,"&lt;-10"))+(COUNTIF('Ant,Pol,Loc Diff'!$B17:$E17,"&gt;10")+COUNTIF('Ant,Pol,Loc Diff'!$B17:$E17,"&lt;-10"))+(COUNTIF('Ant,Pol,Loc Diff'!$B23:$E23,"&gt;10")+COUNTIF('Ant,Pol,Loc Diff'!$B23:$E23,"&lt;-10"))+(COUNTIF('Ant,Pol,Loc Diff'!$B29:$E29,"&gt;10")+COUNTIF('Ant,Pol,Loc Diff'!$B29:$E29,"&lt;-10"))+(COUNTIF('Ant,Pol,Loc Diff'!$B35:$E35,"&gt;10")+COUNTIF('Ant,Pol,Loc Diff'!$B35:$E35,"&lt;-10"))+(COUNTIF('Ant,Pol,Loc Diff'!$B41:$E41,"&gt;10")+COUNTIF('Ant,Pol,Loc Diff'!$B41:$E41,"&lt;-10"))+(COUNTIF('Ant,Pol,Loc Diff'!$B47:$E47,"&gt;10")+COUNTIF('Ant,Pol,Loc Diff'!$B47:$E47,"&lt;-10"))+(COUNTIF('Ant,Pol,Loc Diff'!$B53:$E53,"&gt;10")+COUNTIF('Ant,Pol,Loc Diff'!$B53:$E53,"&lt;-10"))+(COUNTIF('Ant,Pol,Loc Diff'!$B59:$E59,"&gt;10")+COUNTIF('Ant,Pol,Loc Diff'!$B59:$E59,"&lt;-10"))+(COUNTIF('Ant,Pol,Loc Diff'!$B65:$E65,"&gt;10")+COUNTIF('Ant,Pol,Loc Diff'!$B65:$E65,"&lt;-10")))/40-B23</f>
        <v>2.4999999999999994E-2</v>
      </c>
      <c r="C22" s="45">
        <f>((COUNTIF('Ant,Pol,Loc Diff'!$B5:$E5,"&gt;10")+COUNTIF('Ant,Pol,Loc Diff'!$B5:$E5,"&lt;-10"))+(COUNTIF('Ant,Pol,Loc Diff'!$B11:$E11,"&gt;10")+COUNTIF('Ant,Pol,Loc Diff'!$B11:$E11,"&lt;-10"))+(COUNTIF('Ant,Pol,Loc Diff'!$B17:$E17,"&gt;10")+COUNTIF('Ant,Pol,Loc Diff'!$B17:$E17,"&lt;-10"))+(COUNTIF('Ant,Pol,Loc Diff'!$B23:$E23,"&gt;10")+COUNTIF('Ant,Pol,Loc Diff'!$B23:$E23,"&lt;-10"))+(COUNTIF('Ant,Pol,Loc Diff'!$B29:$E29,"&gt;10")+COUNTIF('Ant,Pol,Loc Diff'!$B29:$E29,"&lt;-10"))+(COUNTIF('Ant,Pol,Loc Diff'!$B35:$E35,"&gt;10")+COUNTIF('Ant,Pol,Loc Diff'!$B35:$E35,"&lt;-10"))+(COUNTIF('Ant,Pol,Loc Diff'!$B41:$E41,"&gt;10")+COUNTIF('Ant,Pol,Loc Diff'!$B41:$E41,"&lt;-10"))+(COUNTIF('Ant,Pol,Loc Diff'!$B47:$E47,"&gt;10")+COUNTIF('Ant,Pol,Loc Diff'!$B47:$E47,"&lt;-10"))+(COUNTIF('Ant,Pol,Loc Diff'!$B53:$E53,"&gt;10")+COUNTIF('Ant,Pol,Loc Diff'!$B53:$E53,"&lt;-10"))+(COUNTIF('Ant,Pol,Loc Diff'!$B59:$E59,"&gt;10")+COUNTIF('Ant,Pol,Loc Diff'!$B59:$E59,"&lt;-10")))/40-C23</f>
        <v>0.1</v>
      </c>
      <c r="D22" s="45">
        <f>((COUNTIF('Ant,Pol,Loc Diff'!$B6:$E6,"&gt;10")+COUNTIF('Ant,Pol,Loc Diff'!$B6:$E6,"&lt;-10"))+(COUNTIF('Ant,Pol,Loc Diff'!$B12:$E12,"&gt;10")+COUNTIF('Ant,Pol,Loc Diff'!$B12:$E12,"&lt;-10"))+(COUNTIF('Ant,Pol,Loc Diff'!$B18:$E18,"&gt;10")+COUNTIF('Ant,Pol,Loc Diff'!$B18:$E18,"&lt;-10"))+(COUNTIF('Ant,Pol,Loc Diff'!$B24:$E24,"&gt;10")+COUNTIF('Ant,Pol,Loc Diff'!$B24:$E24,"&lt;-10"))+(COUNTIF('Ant,Pol,Loc Diff'!$B30:$E30,"&gt;10")+COUNTIF('Ant,Pol,Loc Diff'!$B30:$E30,"&lt;-10"))+(COUNTIF('Ant,Pol,Loc Diff'!$B36:$E36,"&gt;10")+COUNTIF('Ant,Pol,Loc Diff'!$B36:$E36,"&lt;-10"))+(COUNTIF('Ant,Pol,Loc Diff'!$B42:$E42,"&gt;10")+COUNTIF('Ant,Pol,Loc Diff'!$B42:$E42,"&lt;-10"))+(COUNTIF('Ant,Pol,Loc Diff'!$B48:$E48,"&gt;10")+COUNTIF('Ant,Pol,Loc Diff'!$B48:$E48,"&lt;-10"))+(COUNTIF('Ant,Pol,Loc Diff'!$B54:$E54,"&gt;10")+COUNTIF('Ant,Pol,Loc Diff'!$B54:$E54,"&lt;-10"))+(COUNTIF('Ant,Pol,Loc Diff'!$B60:$E60,"&gt;10")+COUNTIF('Ant,Pol,Loc Diff'!$B60:$E60,"&lt;-10")))/40-D23</f>
        <v>0.1</v>
      </c>
      <c r="E22" s="45">
        <f>((COUNTIF('Ant,Pol,Loc Diff'!$B7:$E7,"&gt;10")+COUNTIF('Ant,Pol,Loc Diff'!$B7:$E7,"&lt;-10"))+(COUNTIF('Ant,Pol,Loc Diff'!$B13:$E13,"&gt;10")+COUNTIF('Ant,Pol,Loc Diff'!$B13:$E13,"&lt;-10"))+(COUNTIF('Ant,Pol,Loc Diff'!$B19:$E19,"&gt;10")+COUNTIF('Ant,Pol,Loc Diff'!$B19:$E19,"&lt;-10"))+(COUNTIF('Ant,Pol,Loc Diff'!$B25:$E25,"&gt;10")+COUNTIF('Ant,Pol,Loc Diff'!$B25:$E25,"&lt;-10"))+(COUNTIF('Ant,Pol,Loc Diff'!$B31:$E31,"&gt;10")+COUNTIF('Ant,Pol,Loc Diff'!$B31:$E31,"&lt;-10"))+(COUNTIF('Ant,Pol,Loc Diff'!$B37:$E37,"&gt;10")+COUNTIF('Ant,Pol,Loc Diff'!$B37:$E37,"&lt;-10"))+(COUNTIF('Ant,Pol,Loc Diff'!$B43:$E43,"&gt;10")+COUNTIF('Ant,Pol,Loc Diff'!$B43:$E43,"&lt;-10"))+(COUNTIF('Ant,Pol,Loc Diff'!$B49:$E49,"&gt;10")+COUNTIF('Ant,Pol,Loc Diff'!$B49:$E49,"&lt;-10"))+(COUNTIF('Ant,Pol,Loc Diff'!$B55:$E55,"&gt;10")+COUNTIF('Ant,Pol,Loc Diff'!$B55:$E55,"&lt;-10"))+(COUNTIF('Ant,Pol,Loc Diff'!$B61:$E61,"&gt;10")+COUNTIF('Ant,Pol,Loc Diff'!$B61:$E61,"&lt;-10")))/40-E23</f>
        <v>0.1</v>
      </c>
      <c r="F22" s="45">
        <f>((COUNTIF('Ant,Pol,Loc Diff'!$B8:$E8,"&gt;10")+COUNTIF('Ant,Pol,Loc Diff'!$B8:$E8,"&lt;-10"))+(COUNTIF('Ant,Pol,Loc Diff'!$B14:$E14,"&gt;10")+COUNTIF('Ant,Pol,Loc Diff'!$B14:$E14,"&lt;-10"))+(COUNTIF('Ant,Pol,Loc Diff'!$B20:$E20,"&gt;10")+COUNTIF('Ant,Pol,Loc Diff'!$B20:$E20,"&lt;-10"))+(COUNTIF('Ant,Pol,Loc Diff'!$B26:$E26,"&gt;10")+COUNTIF('Ant,Pol,Loc Diff'!$B26:$E26,"&lt;-10"))+(COUNTIF('Ant,Pol,Loc Diff'!$B32:$E32,"&gt;10")+COUNTIF('Ant,Pol,Loc Diff'!$B32:$E32,"&lt;-10"))+(COUNTIF('Ant,Pol,Loc Diff'!$B38:$E38,"&gt;10")+COUNTIF('Ant,Pol,Loc Diff'!$B38:$E38,"&lt;-10"))+(COUNTIF('Ant,Pol,Loc Diff'!$B44:$E44,"&gt;10")+COUNTIF('Ant,Pol,Loc Diff'!$B44:$E44,"&lt;-10"))+(COUNTIF('Ant,Pol,Loc Diff'!$B50:$E50,"&gt;10")+COUNTIF('Ant,Pol,Loc Diff'!$B50:$E50,"&lt;-10"))+(COUNTIF('Ant,Pol,Loc Diff'!$B56:$E56,"&gt;10")+COUNTIF('Ant,Pol,Loc Diff'!$B56:$E56,"&lt;-10"))+(COUNTIF('Ant,Pol,Loc Diff'!$B62:$E62,"&gt;10")+COUNTIF('Ant,Pol,Loc Diff'!$B62:$E62,"&lt;-10")))/40-F23</f>
        <v>9.9999999999999992E-2</v>
      </c>
      <c r="G22" s="45">
        <f>((COUNTIF('Ant,Pol,Loc Diff'!$B9:$E9,"&gt;10")+COUNTIF('Ant,Pol,Loc Diff'!$B9:$E9,"&lt;-10"))+(COUNTIF('Ant,Pol,Loc Diff'!$B15:$E15,"&gt;10")+COUNTIF('Ant,Pol,Loc Diff'!$B15:$E15,"&lt;-10"))+(COUNTIF('Ant,Pol,Loc Diff'!$B21:$E21,"&gt;10")+COUNTIF('Ant,Pol,Loc Diff'!$B21:$E21,"&lt;-10"))+(COUNTIF('Ant,Pol,Loc Diff'!$B27:$E27,"&gt;10")+COUNTIF('Ant,Pol,Loc Diff'!$B27:$E27,"&lt;-10"))+(COUNTIF('Ant,Pol,Loc Diff'!$B33:$E33,"&gt;10")+COUNTIF('Ant,Pol,Loc Diff'!$B33:$E33,"&lt;-10"))+(COUNTIF('Ant,Pol,Loc Diff'!$B39:$E39,"&gt;10")+COUNTIF('Ant,Pol,Loc Diff'!$B39:$E39,"&lt;-10"))+(COUNTIF('Ant,Pol,Loc Diff'!$B45:$E45,"&gt;10")+COUNTIF('Ant,Pol,Loc Diff'!$B45:$E45,"&lt;-10"))+(COUNTIF('Ant,Pol,Loc Diff'!$B51:$E51,"&gt;10")+COUNTIF('Ant,Pol,Loc Diff'!$B51:$E51,"&lt;-10"))+(COUNTIF('Ant,Pol,Loc Diff'!$B57:$E57,"&gt;10")+COUNTIF('Ant,Pol,Loc Diff'!$B57:$E57,"&lt;-10"))+(COUNTIF('Ant,Pol,Loc Diff'!$B63:$E63,"&gt;10")+COUNTIF('Ant,Pol,Loc Diff'!$B63:$E63,"&lt;-10")))/40-G23</f>
        <v>0.22500000000000003</v>
      </c>
      <c r="H22" s="69"/>
      <c r="L22" s="42"/>
      <c r="M22" s="75"/>
      <c r="O22" s="42"/>
      <c r="P22" s="14"/>
    </row>
    <row r="23" spans="1:16" x14ac:dyDescent="0.3">
      <c r="A23" s="11" t="s">
        <v>16</v>
      </c>
      <c r="B23" s="74">
        <f>((COUNTIF('Ant,Pol,Loc Diff'!$B12:$E12,"&gt;15")+COUNTIF('Ant,Pol,Loc Diff'!$B12:$E12,"&lt;-15"))+(COUNTIF('Ant,Pol,Loc Diff'!$B18:$E18,"&gt;15")+COUNTIF('Ant,Pol,Loc Diff'!$B18:$E18,"&lt;-15"))+(COUNTIF('Ant,Pol,Loc Diff'!$B24:$E24,"&gt;15")+COUNTIF('Ant,Pol,Loc Diff'!$B24:$E24,"&lt;-15"))+(COUNTIF('Ant,Pol,Loc Diff'!$B30:$E30,"&gt;15")+COUNTIF('Ant,Pol,Loc Diff'!$B30:$E30,"&lt;-15"))+(COUNTIF('Ant,Pol,Loc Diff'!$B36:$E36,"&gt;15")+COUNTIF('Ant,Pol,Loc Diff'!$B36:$E36,"&lt;-15"))+(COUNTIF('Ant,Pol,Loc Diff'!$B42:$E42,"&gt;15")+COUNTIF('Ant,Pol,Loc Diff'!$B42:$E42,"&lt;-15"))+(COUNTIF('Ant,Pol,Loc Diff'!$B48:$E48,"&gt;15")+COUNTIF('Ant,Pol,Loc Diff'!$B48:$E48,"&lt;-15"))+(COUNTIF('Ant,Pol,Loc Diff'!$B54:$E54,"&gt;15")+COUNTIF('Ant,Pol,Loc Diff'!$B54:$E54,"&lt;-15"))+(COUNTIF('Ant,Pol,Loc Diff'!$B60:$E60,"&gt;15")+COUNTIF('Ant,Pol,Loc Diff'!$B60:$E60,"&lt;-15"))+(COUNTIF('Ant,Pol,Loc Diff'!$B66:$E66,"&gt;15")+COUNTIF('Ant,Pol,Loc Diff'!$B66:$E66,"&lt;-15")))/40</f>
        <v>0.05</v>
      </c>
      <c r="C23" s="46">
        <f>((COUNTIF('Ant,Pol,Loc Diff'!$B5:$E5,"&gt;15")+COUNTIF('Ant,Pol,Loc Diff'!$B5:$E5,"&lt;-15"))+(COUNTIF('Ant,Pol,Loc Diff'!$B11:$E11,"&gt;15")+COUNTIF('Ant,Pol,Loc Diff'!$B11:$E11,"&lt;-15"))+(COUNTIF('Ant,Pol,Loc Diff'!$B17:$E17,"&gt;15")+COUNTIF('Ant,Pol,Loc Diff'!$B17:$E17,"&lt;-15"))+(COUNTIF('Ant,Pol,Loc Diff'!$B23:$E23,"&gt;15")+COUNTIF('Ant,Pol,Loc Diff'!$B23:$E23,"&lt;-15"))+(COUNTIF('Ant,Pol,Loc Diff'!$B29:$E29,"&gt;15")+COUNTIF('Ant,Pol,Loc Diff'!$B29:$E29,"&lt;-15"))+(COUNTIF('Ant,Pol,Loc Diff'!$B35:$E35,"&gt;15")+COUNTIF('Ant,Pol,Loc Diff'!$B35:$E35,"&lt;-15"))+(COUNTIF('Ant,Pol,Loc Diff'!$B41:$E41,"&gt;15")+COUNTIF('Ant,Pol,Loc Diff'!$B41:$E41,"&lt;-15"))+(COUNTIF('Ant,Pol,Loc Diff'!$B47:$E47,"&gt;15")+COUNTIF('Ant,Pol,Loc Diff'!$B47:$E47,"&lt;-15"))+(COUNTIF('Ant,Pol,Loc Diff'!$B53:$E53,"&gt;15")+COUNTIF('Ant,Pol,Loc Diff'!$B53:$E53,"&lt;-15"))+(COUNTIF('Ant,Pol,Loc Diff'!$B59:$E59,"&gt;15")+COUNTIF('Ant,Pol,Loc Diff'!$B59:$E59,"&lt;-15")))/40</f>
        <v>0</v>
      </c>
      <c r="D23" s="46">
        <f>((COUNTIF('Ant,Pol,Loc Diff'!$B6:$E6,"&gt;15")+COUNTIF('Ant,Pol,Loc Diff'!$B6:$E6,"&lt;-15"))+(COUNTIF('Ant,Pol,Loc Diff'!$B12:$E12,"&gt;15")+COUNTIF('Ant,Pol,Loc Diff'!$B12:$E12,"&lt;-15"))+(COUNTIF('Ant,Pol,Loc Diff'!$B18:$E18,"&gt;15")+COUNTIF('Ant,Pol,Loc Diff'!$B18:$E18,"&lt;-15"))+(COUNTIF('Ant,Pol,Loc Diff'!$B24:$E24,"&gt;15")+COUNTIF('Ant,Pol,Loc Diff'!$B24:$E24,"&lt;-15"))+(COUNTIF('Ant,Pol,Loc Diff'!$B30:$E30,"&gt;15")+COUNTIF('Ant,Pol,Loc Diff'!$B30:$E30,"&lt;-15"))+(COUNTIF('Ant,Pol,Loc Diff'!$B36:$E36,"&gt;15")+COUNTIF('Ant,Pol,Loc Diff'!$B36:$E36,"&lt;-15"))+(COUNTIF('Ant,Pol,Loc Diff'!$B42:$E42,"&gt;15")+COUNTIF('Ant,Pol,Loc Diff'!$B42:$E42,"&lt;-15"))+(COUNTIF('Ant,Pol,Loc Diff'!$B48:$E48,"&gt;15")+COUNTIF('Ant,Pol,Loc Diff'!$B48:$E48,"&lt;-15"))+(COUNTIF('Ant,Pol,Loc Diff'!$B54:$E54,"&gt;15")+COUNTIF('Ant,Pol,Loc Diff'!$B54:$E54,"&lt;-15"))+(COUNTIF('Ant,Pol,Loc Diff'!$B60:$E60,"&gt;15")+COUNTIF('Ant,Pol,Loc Diff'!$B60:$E60,"&lt;-15")))/40</f>
        <v>0</v>
      </c>
      <c r="E23" s="46">
        <f>((COUNTIF('Ant,Pol,Loc Diff'!$B7:$E7,"&gt;15")+COUNTIF('Ant,Pol,Loc Diff'!$B7:$E7,"&lt;-15"))+(COUNTIF('Ant,Pol,Loc Diff'!$B13:$E13,"&gt;15")+COUNTIF('Ant,Pol,Loc Diff'!$B13:$E13,"&lt;-15"))+(COUNTIF('Ant,Pol,Loc Diff'!$B19:$E19,"&gt;15")+COUNTIF('Ant,Pol,Loc Diff'!$B19:$E19,"&lt;-15"))+(COUNTIF('Ant,Pol,Loc Diff'!$B25:$E25,"&gt;15")+COUNTIF('Ant,Pol,Loc Diff'!$B25:$E25,"&lt;-15"))+(COUNTIF('Ant,Pol,Loc Diff'!$B31:$E31,"&gt;15")+COUNTIF('Ant,Pol,Loc Diff'!$B31:$E31,"&lt;-15"))+(COUNTIF('Ant,Pol,Loc Diff'!$B37:$E37,"&gt;15")+COUNTIF('Ant,Pol,Loc Diff'!$B37:$E37,"&lt;-15"))+(COUNTIF('Ant,Pol,Loc Diff'!$B43:$E43,"&gt;15")+COUNTIF('Ant,Pol,Loc Diff'!$B43:$E43,"&lt;-15"))+(COUNTIF('Ant,Pol,Loc Diff'!$B49:$E49,"&gt;15")+COUNTIF('Ant,Pol,Loc Diff'!$B49:$E49,"&lt;-15"))+(COUNTIF('Ant,Pol,Loc Diff'!$B55:$E55,"&gt;15")+COUNTIF('Ant,Pol,Loc Diff'!$B55:$E55,"&lt;-15"))+(COUNTIF('Ant,Pol,Loc Diff'!$B61:$E61,"&gt;15")+COUNTIF('Ant,Pol,Loc Diff'!$B61:$E61,"&lt;-15")))/40</f>
        <v>2.5000000000000001E-2</v>
      </c>
      <c r="F23" s="46">
        <f>((COUNTIF('Ant,Pol,Loc Diff'!$B8:$E8,"&gt;15")+COUNTIF('Ant,Pol,Loc Diff'!$B8:$E8,"&lt;-15"))+(COUNTIF('Ant,Pol,Loc Diff'!$B14:$E14,"&gt;15")+COUNTIF('Ant,Pol,Loc Diff'!$B14:$E14,"&lt;-15"))+(COUNTIF('Ant,Pol,Loc Diff'!$B20:$E20,"&gt;15")+COUNTIF('Ant,Pol,Loc Diff'!$B20:$E20,"&lt;-15"))+(COUNTIF('Ant,Pol,Loc Diff'!$B26:$E26,"&gt;15")+COUNTIF('Ant,Pol,Loc Diff'!$B26:$E26,"&lt;-15"))+(COUNTIF('Ant,Pol,Loc Diff'!$B32:$E32,"&gt;15")+COUNTIF('Ant,Pol,Loc Diff'!$B32:$E32,"&lt;-15"))+(COUNTIF('Ant,Pol,Loc Diff'!$B38:$E38,"&gt;15")+COUNTIF('Ant,Pol,Loc Diff'!$B38:$E38,"&lt;-15"))+(COUNTIF('Ant,Pol,Loc Diff'!$B44:$E44,"&gt;15")+COUNTIF('Ant,Pol,Loc Diff'!$B44:$E44,"&lt;-15"))+(COUNTIF('Ant,Pol,Loc Diff'!$B50:$E50,"&gt;15")+COUNTIF('Ant,Pol,Loc Diff'!$B50:$E50,"&lt;-15"))+(COUNTIF('Ant,Pol,Loc Diff'!$B56:$E56,"&gt;15")+COUNTIF('Ant,Pol,Loc Diff'!$B56:$E56,"&lt;-15"))+(COUNTIF('Ant,Pol,Loc Diff'!$B62:$E62,"&gt;15")+COUNTIF('Ant,Pol,Loc Diff'!$B62:$E62,"&lt;-15")))/40</f>
        <v>0.05</v>
      </c>
      <c r="G23" s="46">
        <f>((COUNTIF('Ant,Pol,Loc Diff'!$B9:$E9,"&gt;15")+COUNTIF('Ant,Pol,Loc Diff'!$B9:$E9,"&lt;-15"))+(COUNTIF('Ant,Pol,Loc Diff'!$B15:$E15,"&gt;15")+COUNTIF('Ant,Pol,Loc Diff'!$B15:$E15,"&lt;-15"))+(COUNTIF('Ant,Pol,Loc Diff'!$B21:$E21,"&gt;15")+COUNTIF('Ant,Pol,Loc Diff'!$B21:$E21,"&lt;-15"))+(COUNTIF('Ant,Pol,Loc Diff'!$B27:$E27,"&gt;15")+COUNTIF('Ant,Pol,Loc Diff'!$B27:$E27,"&lt;-15"))+(COUNTIF('Ant,Pol,Loc Diff'!$B33:$E33,"&gt;15")+COUNTIF('Ant,Pol,Loc Diff'!$B33:$E33,"&lt;-15"))+(COUNTIF('Ant,Pol,Loc Diff'!$B39:$E39,"&gt;15")+COUNTIF('Ant,Pol,Loc Diff'!$B39:$E39,"&lt;-15"))+(COUNTIF('Ant,Pol,Loc Diff'!$B45:$E45,"&gt;15")+COUNTIF('Ant,Pol,Loc Diff'!$B45:$E45,"&lt;-15"))+(COUNTIF('Ant,Pol,Loc Diff'!$B51:$E51,"&gt;15")+COUNTIF('Ant,Pol,Loc Diff'!$B51:$E51,"&lt;-15"))+(COUNTIF('Ant,Pol,Loc Diff'!$B57:$E57,"&gt;15")+COUNTIF('Ant,Pol,Loc Diff'!$B57:$E57,"&lt;-15"))+(COUNTIF('Ant,Pol,Loc Diff'!$B63:$E63,"&gt;15")+COUNTIF('Ant,Pol,Loc Diff'!$B63:$E63,"&lt;-15")))/40</f>
        <v>0.3</v>
      </c>
      <c r="H23" s="69"/>
      <c r="L23" s="42"/>
      <c r="M23" s="75"/>
      <c r="O23" s="42"/>
      <c r="P23" s="14"/>
    </row>
    <row r="24" spans="1:16" x14ac:dyDescent="0.3">
      <c r="A24" s="14" t="s">
        <v>17</v>
      </c>
      <c r="B24" s="77">
        <f>AVERAGE('Ant,Pol,Loc Diff'!B4:E4,'Ant,Pol,Loc Diff'!B10:E10,'Ant,Pol,Loc Diff'!B16:E16,'Ant,Pol,Loc Diff'!B22:E22,'Ant,Pol,Loc Diff'!B28:E28,'Ant,Pol,Loc Diff'!B34:E34,'Ant,Pol,Loc Diff'!B40:E40,'Ant,Pol,Loc Diff'!B46:E46,'Ant,Pol,Loc Diff'!B52:E52,'Ant,Pol,Loc Diff'!B58:E58)</f>
        <v>0.10927499999999953</v>
      </c>
      <c r="C24" s="77">
        <f>AVERAGE('Ant,Pol,Loc Diff'!B5:E5,'Ant,Pol,Loc Diff'!B11:E11,'Ant,Pol,Loc Diff'!B17:E17,'Ant,Pol,Loc Diff'!B23:E23,'Ant,Pol,Loc Diff'!B29:E29,'Ant,Pol,Loc Diff'!B35:E35,'Ant,Pol,Loc Diff'!B41:E41,'Ant,Pol,Loc Diff'!B47:E47,'Ant,Pol,Loc Diff'!B53:E53,'Ant,Pol,Loc Diff'!B59:E59)</f>
        <v>0.24730000000000002</v>
      </c>
      <c r="D24" s="77">
        <f>AVERAGE('Ant,Pol,Loc Diff'!B6:E6,'Ant,Pol,Loc Diff'!B12:E12,'Ant,Pol,Loc Diff'!B18:E18,'Ant,Pol,Loc Diff'!B24:E24,'Ant,Pol,Loc Diff'!B30:E30,'Ant,Pol,Loc Diff'!B36:E36,'Ant,Pol,Loc Diff'!B42:E42,'Ant,Pol,Loc Diff'!B48:E48,'Ant,Pol,Loc Diff'!B54:E54,'Ant,Pol,Loc Diff'!B60:E60)</f>
        <v>-0.19650000000000006</v>
      </c>
      <c r="E24" s="77">
        <f>AVERAGE('Ant,Pol,Loc Diff'!B7:E7,'Ant,Pol,Loc Diff'!B13:E13,'Ant,Pol,Loc Diff'!B19:E19,'Ant,Pol,Loc Diff'!B25:E25,'Ant,Pol,Loc Diff'!B31:E31,'Ant,Pol,Loc Diff'!B37:E37,'Ant,Pol,Loc Diff'!B43:E43,'Ant,Pol,Loc Diff'!B49:E49,'Ant,Pol,Loc Diff'!B55:E55,'Ant,Pol,Loc Diff'!B61:E61)</f>
        <v>1.3429949999999999</v>
      </c>
      <c r="F24" s="77">
        <f>AVERAGE('Ant,Pol,Loc Diff'!B8:E8,'Ant,Pol,Loc Diff'!B14:E14,'Ant,Pol,Loc Diff'!B20:E20,'Ant,Pol,Loc Diff'!B26:E26,'Ant,Pol,Loc Diff'!B32:E32,'Ant,Pol,Loc Diff'!B38:E38,'Ant,Pol,Loc Diff'!B44:E44,'Ant,Pol,Loc Diff'!B50:E50,'Ant,Pol,Loc Diff'!B56:E56,'Ant,Pol,Loc Diff'!B62:E62)</f>
        <v>2.6758250000000006</v>
      </c>
      <c r="G24" s="77">
        <f>AVERAGE('Ant,Pol,Loc Diff'!B9:E9,'Ant,Pol,Loc Diff'!B15:E15,'Ant,Pol,Loc Diff'!B21:E21,'Ant,Pol,Loc Diff'!B27:E27,'Ant,Pol,Loc Diff'!B33:E33,'Ant,Pol,Loc Diff'!B39:E39,'Ant,Pol,Loc Diff'!B45:E45,'Ant,Pol,Loc Diff'!B51:E51,'Ant,Pol,Loc Diff'!B57:E57,'Ant,Pol,Loc Diff'!B63:E63)</f>
        <v>9.2136250000000004</v>
      </c>
      <c r="H24" s="77"/>
      <c r="L24" s="42"/>
      <c r="M24" s="75"/>
      <c r="O24" s="42"/>
      <c r="P24" s="14"/>
    </row>
    <row r="25" spans="1:16" x14ac:dyDescent="0.3">
      <c r="B25" s="69"/>
      <c r="C25" s="69"/>
      <c r="D25" s="69"/>
      <c r="E25" s="69"/>
      <c r="F25" s="69"/>
      <c r="G25" s="69"/>
      <c r="H25" s="69"/>
      <c r="K25" s="69"/>
      <c r="L25" s="42"/>
      <c r="M25" s="75"/>
      <c r="N25" s="42"/>
      <c r="O25" s="42"/>
      <c r="P25" s="14"/>
    </row>
    <row r="26" spans="1:16" x14ac:dyDescent="0.3">
      <c r="B26" s="70" t="s">
        <v>5</v>
      </c>
      <c r="C26" s="70"/>
      <c r="D26" s="70"/>
      <c r="E26" s="70"/>
      <c r="F26" s="70"/>
      <c r="G26" s="70"/>
      <c r="H26" s="69"/>
      <c r="K26" s="69"/>
      <c r="L26" s="42"/>
      <c r="M26" s="75"/>
      <c r="N26" s="42"/>
      <c r="O26" s="42"/>
      <c r="P26" s="14"/>
    </row>
    <row r="27" spans="1:16" x14ac:dyDescent="0.3">
      <c r="B27" s="69" t="s">
        <v>34</v>
      </c>
      <c r="C27" s="69" t="s">
        <v>35</v>
      </c>
      <c r="D27" s="69" t="s">
        <v>36</v>
      </c>
      <c r="E27" s="69" t="s">
        <v>37</v>
      </c>
      <c r="F27" s="69" t="s">
        <v>38</v>
      </c>
      <c r="G27" s="69" t="s">
        <v>39</v>
      </c>
      <c r="H27" s="69"/>
      <c r="K27" s="69"/>
      <c r="L27" s="42"/>
      <c r="M27" s="75"/>
      <c r="N27" s="42"/>
      <c r="O27" s="42"/>
      <c r="P27" s="14"/>
    </row>
    <row r="28" spans="1:16" x14ac:dyDescent="0.3">
      <c r="A28" s="2" t="s">
        <v>31</v>
      </c>
      <c r="B28" s="71">
        <f>1-B29-B30-B31</f>
        <v>0.4250000000000001</v>
      </c>
      <c r="C28" s="71">
        <f t="shared" ref="C28:G28" si="4">1-C29-C30-C31</f>
        <v>0.57499999999999996</v>
      </c>
      <c r="D28" s="71">
        <f t="shared" si="4"/>
        <v>0.55000000000000004</v>
      </c>
      <c r="E28" s="71">
        <f t="shared" si="4"/>
        <v>0.5</v>
      </c>
      <c r="F28" s="71">
        <f t="shared" si="4"/>
        <v>0.52500000000000013</v>
      </c>
      <c r="G28" s="71">
        <f t="shared" si="4"/>
        <v>0.39999999999999997</v>
      </c>
      <c r="H28" s="69"/>
      <c r="K28" s="69"/>
      <c r="L28" s="42"/>
      <c r="M28" s="75"/>
      <c r="N28" s="42"/>
      <c r="O28" s="42"/>
      <c r="P28" s="14"/>
    </row>
    <row r="29" spans="1:16" x14ac:dyDescent="0.3">
      <c r="A29" s="5" t="s">
        <v>32</v>
      </c>
      <c r="B29" s="44">
        <f>((COUNTIF('Ant,Pol,Loc Diff'!$F10:$I10,"&gt;5")+COUNTIF('Ant,Pol,Loc Diff'!$F10:$I10,"&lt;-5"))+(COUNTIF('Ant,Pol,Loc Diff'!$F16:$I16,"&gt;5")+COUNTIF('Ant,Pol,Loc Diff'!$F16:$I16,"&lt;-5"))+(COUNTIF('Ant,Pol,Loc Diff'!$F22:$I22,"&gt;5")+COUNTIF('Ant,Pol,Loc Diff'!$F22:$I22,"&lt;-5"))+(COUNTIF('Ant,Pol,Loc Diff'!$F28:$I28,"&gt;5")+COUNTIF('Ant,Pol,Loc Diff'!$F28:$I28,"&lt;-5"))+(COUNTIF('Ant,Pol,Loc Diff'!$F34:$I34,"&gt;5")+COUNTIF('Ant,Pol,Loc Diff'!$F34:$I34,"&lt;-5"))+(COUNTIF('Ant,Pol,Loc Diff'!$F40:$I40,"&gt;5")+COUNTIF('Ant,Pol,Loc Diff'!$F40:$I40,"&lt;-5"))+(COUNTIF('Ant,Pol,Loc Diff'!$F46:$I46,"&gt;5")+COUNTIF('Ant,Pol,Loc Diff'!$F46:$I46,"&lt;-5"))+(COUNTIF('Ant,Pol,Loc Diff'!$F52:$I52,"&gt;5")+COUNTIF('Ant,Pol,Loc Diff'!$F52:$I52,"&lt;-5"))+(COUNTIF('Ant,Pol,Loc Diff'!$F58:$I58,"&gt;5")+COUNTIF('Ant,Pol,Loc Diff'!$F58:$I58,"&lt;-5"))+(COUNTIF('Ant,Pol,Loc Diff'!$F4:$I4,"&gt;5")+COUNTIF('Ant,Pol,Loc Diff'!$F4:$I4,"&lt;-5")))/40-B30-B31</f>
        <v>0.39999999999999997</v>
      </c>
      <c r="C29" s="44">
        <f>((COUNTIF('Ant,Pol,Loc Diff'!$F11:$I11,"&gt;5")+COUNTIF('Ant,Pol,Loc Diff'!$F11:$I11,"&lt;-5"))+(COUNTIF('Ant,Pol,Loc Diff'!$F17:$I17,"&gt;5")+COUNTIF('Ant,Pol,Loc Diff'!$F17:$I17,"&lt;-5"))+(COUNTIF('Ant,Pol,Loc Diff'!$F23:$I23,"&gt;5")+COUNTIF('Ant,Pol,Loc Diff'!$F23:$I23,"&lt;-5"))+(COUNTIF('Ant,Pol,Loc Diff'!$F29:$I29,"&gt;5")+COUNTIF('Ant,Pol,Loc Diff'!$F29:$I29,"&lt;-5"))+(COUNTIF('Ant,Pol,Loc Diff'!$F35:$I35,"&gt;5")+COUNTIF('Ant,Pol,Loc Diff'!$F35:$I35,"&lt;-5"))+(COUNTIF('Ant,Pol,Loc Diff'!$F41:$I41,"&gt;5")+COUNTIF('Ant,Pol,Loc Diff'!$F41:$I41,"&lt;-5"))+(COUNTIF('Ant,Pol,Loc Diff'!$F47:$I47,"&gt;5")+COUNTIF('Ant,Pol,Loc Diff'!$F47:$I47,"&lt;-5"))+(COUNTIF('Ant,Pol,Loc Diff'!$F53:$I53,"&gt;5")+COUNTIF('Ant,Pol,Loc Diff'!$F53:$I53,"&lt;-5"))+(COUNTIF('Ant,Pol,Loc Diff'!$F59:$I59,"&gt;5")+COUNTIF('Ant,Pol,Loc Diff'!$F59:$I59,"&lt;-5"))+(COUNTIF('Ant,Pol,Loc Diff'!$F5:$I5,"&gt;5")+COUNTIF('Ant,Pol,Loc Diff'!$F5:$I5,"&lt;-5")))/40-C30-C31</f>
        <v>0.32500000000000001</v>
      </c>
      <c r="D29" s="44">
        <f>((COUNTIF('Ant,Pol,Loc Diff'!$F12:$I12,"&gt;5")+COUNTIF('Ant,Pol,Loc Diff'!$F12:$I12,"&lt;-5"))+(COUNTIF('Ant,Pol,Loc Diff'!$F18:$I18,"&gt;5")+COUNTIF('Ant,Pol,Loc Diff'!$F18:$I18,"&lt;-5"))+(COUNTIF('Ant,Pol,Loc Diff'!$F24:$I24,"&gt;5")+COUNTIF('Ant,Pol,Loc Diff'!$F24:$I24,"&lt;-5"))+(COUNTIF('Ant,Pol,Loc Diff'!$F30:$I30,"&gt;5")+COUNTIF('Ant,Pol,Loc Diff'!$F30:$I30,"&lt;-5"))+(COUNTIF('Ant,Pol,Loc Diff'!$F36:$I36,"&gt;5")+COUNTIF('Ant,Pol,Loc Diff'!$F36:$I36,"&lt;-5"))+(COUNTIF('Ant,Pol,Loc Diff'!$F42:$I42,"&gt;5")+COUNTIF('Ant,Pol,Loc Diff'!$F42:$I42,"&lt;-5"))+(COUNTIF('Ant,Pol,Loc Diff'!$F48:$I48,"&gt;5")+COUNTIF('Ant,Pol,Loc Diff'!$F48:$I48,"&lt;-5"))+(COUNTIF('Ant,Pol,Loc Diff'!$F54:$I54,"&gt;5")+COUNTIF('Ant,Pol,Loc Diff'!$F54:$I54,"&lt;-5"))+(COUNTIF('Ant,Pol,Loc Diff'!$F60:$I60,"&gt;5")+COUNTIF('Ant,Pol,Loc Diff'!$F60:$I60,"&lt;-5"))+(COUNTIF('Ant,Pol,Loc Diff'!$F6:$I6,"&gt;5")+COUNTIF('Ant,Pol,Loc Diff'!$F6:$I6,"&lt;-5")))/40-D30-D31</f>
        <v>0.39999999999999997</v>
      </c>
      <c r="E29" s="44">
        <f>((COUNTIF('Ant,Pol,Loc Diff'!$F13:$I13,"&gt;5")+COUNTIF('Ant,Pol,Loc Diff'!$F13:$I13,"&lt;-5"))+(COUNTIF('Ant,Pol,Loc Diff'!$F19:$I19,"&gt;5")+COUNTIF('Ant,Pol,Loc Diff'!$F19:$I19,"&lt;-5"))+(COUNTIF('Ant,Pol,Loc Diff'!$F25:$I25,"&gt;5")+COUNTIF('Ant,Pol,Loc Diff'!$F25:$I25,"&lt;-5"))+(COUNTIF('Ant,Pol,Loc Diff'!$F31:$I31,"&gt;5")+COUNTIF('Ant,Pol,Loc Diff'!$F31:$I31,"&lt;-5"))+(COUNTIF('Ant,Pol,Loc Diff'!$F37:$I37,"&gt;5")+COUNTIF('Ant,Pol,Loc Diff'!$F37:$I37,"&lt;-5"))+(COUNTIF('Ant,Pol,Loc Diff'!$F43:$I43,"&gt;5")+COUNTIF('Ant,Pol,Loc Diff'!$F43:$I43,"&lt;-5"))+(COUNTIF('Ant,Pol,Loc Diff'!$F49:$I49,"&gt;5")+COUNTIF('Ant,Pol,Loc Diff'!$F49:$I49,"&lt;-5"))+(COUNTIF('Ant,Pol,Loc Diff'!$F55:$I55,"&gt;5")+COUNTIF('Ant,Pol,Loc Diff'!$F55:$I55,"&lt;-5"))+(COUNTIF('Ant,Pol,Loc Diff'!$F61:$I61,"&gt;5")+COUNTIF('Ant,Pol,Loc Diff'!$F61:$I61,"&lt;-5"))+(COUNTIF('Ant,Pol,Loc Diff'!$F7:$I7,"&gt;5")+COUNTIF('Ant,Pol,Loc Diff'!$F7:$I7,"&lt;-5")))/40-E30-E31</f>
        <v>0.5</v>
      </c>
      <c r="F29" s="44">
        <f>((COUNTIF('Ant,Pol,Loc Diff'!$F14:$I14,"&gt;5")+COUNTIF('Ant,Pol,Loc Diff'!$F14:$I14,"&lt;-5"))+(COUNTIF('Ant,Pol,Loc Diff'!$F20:$I20,"&gt;5")+COUNTIF('Ant,Pol,Loc Diff'!$F20:$I20,"&lt;-5"))+(COUNTIF('Ant,Pol,Loc Diff'!$F26:$I26,"&gt;5")+COUNTIF('Ant,Pol,Loc Diff'!$F26:$I26,"&lt;-5"))+(COUNTIF('Ant,Pol,Loc Diff'!$F32:$I32,"&gt;5")+COUNTIF('Ant,Pol,Loc Diff'!$F32:$I32,"&lt;-5"))+(COUNTIF('Ant,Pol,Loc Diff'!$F38:$I38,"&gt;5")+COUNTIF('Ant,Pol,Loc Diff'!$F38:$I38,"&lt;-5"))+(COUNTIF('Ant,Pol,Loc Diff'!$F44:$I44,"&gt;5")+COUNTIF('Ant,Pol,Loc Diff'!$F44:$I44,"&lt;-5"))+(COUNTIF('Ant,Pol,Loc Diff'!$F50:$I50,"&gt;5")+COUNTIF('Ant,Pol,Loc Diff'!$F50:$I50,"&lt;-5"))+(COUNTIF('Ant,Pol,Loc Diff'!$F56:$I56,"&gt;5")+COUNTIF('Ant,Pol,Loc Diff'!$F56:$I56,"&lt;-5"))+(COUNTIF('Ant,Pol,Loc Diff'!$F62:$I62,"&gt;5")+COUNTIF('Ant,Pol,Loc Diff'!$F62:$I62,"&lt;-5"))+(COUNTIF('Ant,Pol,Loc Diff'!$F8:$I8,"&gt;5")+COUNTIF('Ant,Pol,Loc Diff'!$F8:$I8,"&lt;-5")))/40-F30-F31</f>
        <v>0.27499999999999997</v>
      </c>
      <c r="G29" s="44">
        <f>((COUNTIF('Ant,Pol,Loc Diff'!$F15:$I15,"&gt;5")+COUNTIF('Ant,Pol,Loc Diff'!$F15:$I15,"&lt;-5"))+(COUNTIF('Ant,Pol,Loc Diff'!$F21:$I21,"&gt;5")+COUNTIF('Ant,Pol,Loc Diff'!$F21:$I21,"&lt;-5"))+(COUNTIF('Ant,Pol,Loc Diff'!$F27:$I27,"&gt;5")+COUNTIF('Ant,Pol,Loc Diff'!$F27:$I27,"&lt;-5"))+(COUNTIF('Ant,Pol,Loc Diff'!$F33:$I33,"&gt;5")+COUNTIF('Ant,Pol,Loc Diff'!$F33:$I33,"&lt;-5"))+(COUNTIF('Ant,Pol,Loc Diff'!$F39:$I39,"&gt;5")+COUNTIF('Ant,Pol,Loc Diff'!$F39:$I39,"&lt;-5"))+(COUNTIF('Ant,Pol,Loc Diff'!$F45:$I45,"&gt;5")+COUNTIF('Ant,Pol,Loc Diff'!$F45:$I45,"&lt;-5"))+(COUNTIF('Ant,Pol,Loc Diff'!$F51:$I51,"&gt;5")+COUNTIF('Ant,Pol,Loc Diff'!$F51:$I51,"&lt;-5"))+(COUNTIF('Ant,Pol,Loc Diff'!$F57:$I57,"&gt;5")+COUNTIF('Ant,Pol,Loc Diff'!$F57:$I57,"&lt;-5"))+(COUNTIF('Ant,Pol,Loc Diff'!$F63:$I63,"&gt;5")+COUNTIF('Ant,Pol,Loc Diff'!$F63:$I63,"&lt;-5"))+(COUNTIF('Ant,Pol,Loc Diff'!$F9:$I9,"&gt;5")+COUNTIF('Ant,Pol,Loc Diff'!$F9:$I9,"&lt;-5")))/40-G30-G31</f>
        <v>0.42499999999999999</v>
      </c>
      <c r="H29" s="69"/>
      <c r="K29" s="69"/>
      <c r="L29" s="42"/>
      <c r="M29" s="75"/>
      <c r="N29" s="42"/>
      <c r="O29" s="42"/>
      <c r="P29" s="14"/>
    </row>
    <row r="30" spans="1:16" x14ac:dyDescent="0.3">
      <c r="A30" s="8" t="s">
        <v>33</v>
      </c>
      <c r="B30" s="45">
        <f>((COUNTIF('Ant,Pol,Loc Diff'!$F10:$I10,"&gt;10")+COUNTIF('Ant,Pol,Loc Diff'!$F10:$I10,"&lt;-10"))+(COUNTIF('Ant,Pol,Loc Diff'!$F16:$I16,"&gt;10")+COUNTIF('Ant,Pol,Loc Diff'!$F16:$I16,"&lt;-10"))+(COUNTIF('Ant,Pol,Loc Diff'!$F22:$I22,"&gt;10")+COUNTIF('Ant,Pol,Loc Diff'!$F22:$I22,"&lt;-10"))+(COUNTIF('Ant,Pol,Loc Diff'!$F28:$I28,"&gt;10")+COUNTIF('Ant,Pol,Loc Diff'!$F28:$I28,"&lt;-10"))+(COUNTIF('Ant,Pol,Loc Diff'!$F34:$I34,"&gt;10")+COUNTIF('Ant,Pol,Loc Diff'!$F34:$I34,"&lt;-10"))+(COUNTIF('Ant,Pol,Loc Diff'!$F40:$I40,"&gt;10")+COUNTIF('Ant,Pol,Loc Diff'!$F40:$I40,"&lt;-10"))+(COUNTIF('Ant,Pol,Loc Diff'!$F46:$I46,"&gt;10")+COUNTIF('Ant,Pol,Loc Diff'!$F46:$I46,"&lt;-10"))+(COUNTIF('Ant,Pol,Loc Diff'!$F52:$I52,"&gt;10")+COUNTIF('Ant,Pol,Loc Diff'!$F52:$I52,"&lt;-10"))+(COUNTIF('Ant,Pol,Loc Diff'!$F58:$I58,"&gt;10")+COUNTIF('Ant,Pol,Loc Diff'!$F58:$I58,"&lt;-10"))+(COUNTIF('Ant,Pol,Loc Diff'!$F4:$I4,"&gt;10")+COUNTIF('Ant,Pol,Loc Diff'!$F4:$I4,"&lt;-10")))/40-B31</f>
        <v>0.12499999999999999</v>
      </c>
      <c r="C30" s="45">
        <f>((COUNTIF('Ant,Pol,Loc Diff'!$F11:$I11,"&gt;10")+COUNTIF('Ant,Pol,Loc Diff'!$F11:$I11,"&lt;-10"))+(COUNTIF('Ant,Pol,Loc Diff'!$F17:$I17,"&gt;10")+COUNTIF('Ant,Pol,Loc Diff'!$F17:$I17,"&lt;-10"))+(COUNTIF('Ant,Pol,Loc Diff'!$F23:$I23,"&gt;10")+COUNTIF('Ant,Pol,Loc Diff'!$F23:$I23,"&lt;-10"))+(COUNTIF('Ant,Pol,Loc Diff'!$F29:$I29,"&gt;10")+COUNTIF('Ant,Pol,Loc Diff'!$F29:$I29,"&lt;-10"))+(COUNTIF('Ant,Pol,Loc Diff'!$F35:$I35,"&gt;10")+COUNTIF('Ant,Pol,Loc Diff'!$F35:$I35,"&lt;-10"))+(COUNTIF('Ant,Pol,Loc Diff'!$F41:$I41,"&gt;10")+COUNTIF('Ant,Pol,Loc Diff'!$F41:$I41,"&lt;-10"))+(COUNTIF('Ant,Pol,Loc Diff'!$F47:$I47,"&gt;10")+COUNTIF('Ant,Pol,Loc Diff'!$F47:$I47,"&lt;-10"))+(COUNTIF('Ant,Pol,Loc Diff'!$F53:$I53,"&gt;10")+COUNTIF('Ant,Pol,Loc Diff'!$F53:$I53,"&lt;-10"))+(COUNTIF('Ant,Pol,Loc Diff'!$F59:$I59,"&gt;10")+COUNTIF('Ant,Pol,Loc Diff'!$F59:$I59,"&lt;-10"))+(COUNTIF('Ant,Pol,Loc Diff'!$F5:$I5,"&gt;10")+COUNTIF('Ant,Pol,Loc Diff'!$F5:$I5,"&lt;-10")))/40-C31</f>
        <v>0.05</v>
      </c>
      <c r="D30" s="45">
        <f>((COUNTIF('Ant,Pol,Loc Diff'!$F12:$I12,"&gt;10")+COUNTIF('Ant,Pol,Loc Diff'!$F12:$I12,"&lt;-10"))+(COUNTIF('Ant,Pol,Loc Diff'!$F18:$I18,"&gt;10")+COUNTIF('Ant,Pol,Loc Diff'!$F18:$I18,"&lt;-10"))+(COUNTIF('Ant,Pol,Loc Diff'!$F24:$I24,"&gt;10")+COUNTIF('Ant,Pol,Loc Diff'!$F24:$I24,"&lt;-10"))+(COUNTIF('Ant,Pol,Loc Diff'!$F30:$I30,"&gt;10")+COUNTIF('Ant,Pol,Loc Diff'!$F30:$I30,"&lt;-10"))+(COUNTIF('Ant,Pol,Loc Diff'!$F36:$I36,"&gt;10")+COUNTIF('Ant,Pol,Loc Diff'!$F36:$I36,"&lt;-10"))+(COUNTIF('Ant,Pol,Loc Diff'!$F42:$I42,"&gt;10")+COUNTIF('Ant,Pol,Loc Diff'!$F42:$I42,"&lt;-10"))+(COUNTIF('Ant,Pol,Loc Diff'!$F48:$I48,"&gt;10")+COUNTIF('Ant,Pol,Loc Diff'!$F48:$I48,"&lt;-10"))+(COUNTIF('Ant,Pol,Loc Diff'!$F54:$I54,"&gt;10")+COUNTIF('Ant,Pol,Loc Diff'!$F54:$I54,"&lt;-10"))+(COUNTIF('Ant,Pol,Loc Diff'!$F60:$I60,"&gt;10")+COUNTIF('Ant,Pol,Loc Diff'!$F60:$I60,"&lt;-10"))+(COUNTIF('Ant,Pol,Loc Diff'!$F6:$I6,"&gt;10")+COUNTIF('Ant,Pol,Loc Diff'!$F6:$I6,"&lt;-10")))/40-D31</f>
        <v>2.5000000000000001E-2</v>
      </c>
      <c r="E30" s="45">
        <f>((COUNTIF('Ant,Pol,Loc Diff'!$F13:$I13,"&gt;10")+COUNTIF('Ant,Pol,Loc Diff'!$F13:$I13,"&lt;-10"))+(COUNTIF('Ant,Pol,Loc Diff'!$F19:$I19,"&gt;10")+COUNTIF('Ant,Pol,Loc Diff'!$F19:$I19,"&lt;-10"))+(COUNTIF('Ant,Pol,Loc Diff'!$F25:$I25,"&gt;10")+COUNTIF('Ant,Pol,Loc Diff'!$F25:$I25,"&lt;-10"))+(COUNTIF('Ant,Pol,Loc Diff'!$F31:$I31,"&gt;10")+COUNTIF('Ant,Pol,Loc Diff'!$F31:$I31,"&lt;-10"))+(COUNTIF('Ant,Pol,Loc Diff'!$F37:$I37,"&gt;10")+COUNTIF('Ant,Pol,Loc Diff'!$F37:$I37,"&lt;-10"))+(COUNTIF('Ant,Pol,Loc Diff'!$F43:$I43,"&gt;10")+COUNTIF('Ant,Pol,Loc Diff'!$F43:$I43,"&lt;-10"))+(COUNTIF('Ant,Pol,Loc Diff'!$F49:$I49,"&gt;10")+COUNTIF('Ant,Pol,Loc Diff'!$F49:$I49,"&lt;-10"))+(COUNTIF('Ant,Pol,Loc Diff'!$F55:$I55,"&gt;10")+COUNTIF('Ant,Pol,Loc Diff'!$F55:$I55,"&lt;-10"))+(COUNTIF('Ant,Pol,Loc Diff'!$F61:$I61,"&gt;10")+COUNTIF('Ant,Pol,Loc Diff'!$F61:$I61,"&lt;-10"))+(COUNTIF('Ant,Pol,Loc Diff'!$F7:$I7,"&gt;10")+COUNTIF('Ant,Pol,Loc Diff'!$F7:$I7,"&lt;-10")))/40-E31</f>
        <v>0</v>
      </c>
      <c r="F30" s="45">
        <f>((COUNTIF('Ant,Pol,Loc Diff'!$F14:$I14,"&gt;10")+COUNTIF('Ant,Pol,Loc Diff'!$F14:$I14,"&lt;-10"))+(COUNTIF('Ant,Pol,Loc Diff'!$F20:$I20,"&gt;10")+COUNTIF('Ant,Pol,Loc Diff'!$F20:$I20,"&lt;-10"))+(COUNTIF('Ant,Pol,Loc Diff'!$F26:$I26,"&gt;10")+COUNTIF('Ant,Pol,Loc Diff'!$F26:$I26,"&lt;-10"))+(COUNTIF('Ant,Pol,Loc Diff'!$F32:$I32,"&gt;10")+COUNTIF('Ant,Pol,Loc Diff'!$F32:$I32,"&lt;-10"))+(COUNTIF('Ant,Pol,Loc Diff'!$F38:$I38,"&gt;10")+COUNTIF('Ant,Pol,Loc Diff'!$F38:$I38,"&lt;-10"))+(COUNTIF('Ant,Pol,Loc Diff'!$F44:$I44,"&gt;10")+COUNTIF('Ant,Pol,Loc Diff'!$F44:$I44,"&lt;-10"))+(COUNTIF('Ant,Pol,Loc Diff'!$F50:$I50,"&gt;10")+COUNTIF('Ant,Pol,Loc Diff'!$F50:$I50,"&lt;-10"))+(COUNTIF('Ant,Pol,Loc Diff'!$F56:$I56,"&gt;10")+COUNTIF('Ant,Pol,Loc Diff'!$F56:$I56,"&lt;-10"))+(COUNTIF('Ant,Pol,Loc Diff'!$F62:$I62,"&gt;10")+COUNTIF('Ant,Pol,Loc Diff'!$F62:$I62,"&lt;-10"))+(COUNTIF('Ant,Pol,Loc Diff'!$F8:$I8,"&gt;10")+COUNTIF('Ant,Pol,Loc Diff'!$F8:$I8,"&lt;-10")))/40-F31</f>
        <v>0.125</v>
      </c>
      <c r="G30" s="45">
        <f>((COUNTIF('Ant,Pol,Loc Diff'!$F15:$I15,"&gt;10")+COUNTIF('Ant,Pol,Loc Diff'!$F15:$I15,"&lt;-10"))+(COUNTIF('Ant,Pol,Loc Diff'!$F21:$I21,"&gt;10")+COUNTIF('Ant,Pol,Loc Diff'!$F21:$I21,"&lt;-10"))+(COUNTIF('Ant,Pol,Loc Diff'!$F27:$I27,"&gt;10")+COUNTIF('Ant,Pol,Loc Diff'!$F27:$I27,"&lt;-10"))+(COUNTIF('Ant,Pol,Loc Diff'!$F33:$I33,"&gt;10")+COUNTIF('Ant,Pol,Loc Diff'!$F33:$I33,"&lt;-10"))+(COUNTIF('Ant,Pol,Loc Diff'!$F39:$I39,"&gt;10")+COUNTIF('Ant,Pol,Loc Diff'!$F39:$I39,"&lt;-10"))+(COUNTIF('Ant,Pol,Loc Diff'!$F45:$I45,"&gt;10")+COUNTIF('Ant,Pol,Loc Diff'!$F45:$I45,"&lt;-10"))+(COUNTIF('Ant,Pol,Loc Diff'!$F51:$I51,"&gt;10")+COUNTIF('Ant,Pol,Loc Diff'!$F51:$I51,"&lt;-10"))+(COUNTIF('Ant,Pol,Loc Diff'!$F57:$I57,"&gt;10")+COUNTIF('Ant,Pol,Loc Diff'!$F57:$I57,"&lt;-10"))+(COUNTIF('Ant,Pol,Loc Diff'!$F63:$I63,"&gt;10")+COUNTIF('Ant,Pol,Loc Diff'!$F63:$I63,"&lt;-10"))+(COUNTIF('Ant,Pol,Loc Diff'!$F9:$I9,"&gt;10")+COUNTIF('Ant,Pol,Loc Diff'!$F9:$I9,"&lt;-10")))/40-G31</f>
        <v>9.9999999999999992E-2</v>
      </c>
      <c r="H30" s="69"/>
      <c r="K30" s="69"/>
      <c r="L30" s="42"/>
      <c r="M30" s="75"/>
      <c r="N30" s="42"/>
      <c r="O30" s="42"/>
      <c r="P30" s="14"/>
    </row>
    <row r="31" spans="1:16" x14ac:dyDescent="0.3">
      <c r="A31" s="11" t="s">
        <v>16</v>
      </c>
      <c r="B31" s="46">
        <f>((COUNTIF('Ant,Pol,Loc Diff'!$F10:$I10,"&gt;15")+COUNTIF('Ant,Pol,Loc Diff'!$F10:$I10,"&lt;-15"))+(COUNTIF('Ant,Pol,Loc Diff'!$F16:$I16,"&gt;15")+COUNTIF('Ant,Pol,Loc Diff'!$F16:$I16,"&lt;-15"))+(COUNTIF('Ant,Pol,Loc Diff'!$F22:$I22,"&gt;15")+COUNTIF('Ant,Pol,Loc Diff'!$F22:$I22,"&lt;-15"))+(COUNTIF('Ant,Pol,Loc Diff'!$F28:$I28,"&gt;15")+COUNTIF('Ant,Pol,Loc Diff'!$F28:$I28,"&lt;-15"))+(COUNTIF('Ant,Pol,Loc Diff'!$F34:$I34,"&gt;15")+COUNTIF('Ant,Pol,Loc Diff'!$F34:$I34,"&lt;-15"))+(COUNTIF('Ant,Pol,Loc Diff'!$F40:$I40,"&gt;15")+COUNTIF('Ant,Pol,Loc Diff'!$F40:$I40,"&lt;-15"))+(COUNTIF('Ant,Pol,Loc Diff'!$F46:$I46,"&gt;15")+COUNTIF('Ant,Pol,Loc Diff'!$F46:$I46,"&lt;-15"))+(COUNTIF('Ant,Pol,Loc Diff'!$F52:$I52,"&gt;15")+COUNTIF('Ant,Pol,Loc Diff'!$F52:$I52,"&lt;-15"))+(COUNTIF('Ant,Pol,Loc Diff'!$F58:$I58,"&gt;15")+COUNTIF('Ant,Pol,Loc Diff'!$F58:$I58,"&lt;-15"))+(COUNTIF('Ant,Pol,Loc Diff'!$F4:$I4,"&gt;15")+COUNTIF('Ant,Pol,Loc Diff'!$F4:$I4,"&lt;-15")))/40</f>
        <v>0.05</v>
      </c>
      <c r="C31" s="46">
        <f>((COUNTIF('Ant,Pol,Loc Diff'!$F11:$I11,"&gt;15")+COUNTIF('Ant,Pol,Loc Diff'!$F11:$I11,"&lt;-15"))+(COUNTIF('Ant,Pol,Loc Diff'!$F17:$I17,"&gt;15")+COUNTIF('Ant,Pol,Loc Diff'!$F17:$I17,"&lt;-15"))+(COUNTIF('Ant,Pol,Loc Diff'!$F23:$I23,"&gt;15")+COUNTIF('Ant,Pol,Loc Diff'!$F23:$I23,"&lt;-15"))+(COUNTIF('Ant,Pol,Loc Diff'!$F29:$I29,"&gt;15")+COUNTIF('Ant,Pol,Loc Diff'!$F29:$I29,"&lt;-15"))+(COUNTIF('Ant,Pol,Loc Diff'!$F35:$I35,"&gt;15")+COUNTIF('Ant,Pol,Loc Diff'!$F35:$I35,"&lt;-15"))+(COUNTIF('Ant,Pol,Loc Diff'!$F41:$I41,"&gt;15")+COUNTIF('Ant,Pol,Loc Diff'!$F41:$I41,"&lt;-15"))+(COUNTIF('Ant,Pol,Loc Diff'!$F47:$I47,"&gt;15")+COUNTIF('Ant,Pol,Loc Diff'!$F47:$I47,"&lt;-15"))+(COUNTIF('Ant,Pol,Loc Diff'!$F53:$I53,"&gt;15")+COUNTIF('Ant,Pol,Loc Diff'!$F53:$I53,"&lt;-15"))+(COUNTIF('Ant,Pol,Loc Diff'!$F59:$I59,"&gt;15")+COUNTIF('Ant,Pol,Loc Diff'!$F59:$I59,"&lt;-15"))+(COUNTIF('Ant,Pol,Loc Diff'!$F5:$I5,"&gt;15")+COUNTIF('Ant,Pol,Loc Diff'!$F5:$I5,"&lt;-15")))/40</f>
        <v>0.05</v>
      </c>
      <c r="D31" s="46">
        <f>((COUNTIF('Ant,Pol,Loc Diff'!$F12:$I12,"&gt;15")+COUNTIF('Ant,Pol,Loc Diff'!$F12:$I12,"&lt;-15"))+(COUNTIF('Ant,Pol,Loc Diff'!$F18:$I18,"&gt;15")+COUNTIF('Ant,Pol,Loc Diff'!$F18:$I18,"&lt;-15"))+(COUNTIF('Ant,Pol,Loc Diff'!$F24:$I24,"&gt;15")+COUNTIF('Ant,Pol,Loc Diff'!$F24:$I24,"&lt;-15"))+(COUNTIF('Ant,Pol,Loc Diff'!$F30:$I30,"&gt;15")+COUNTIF('Ant,Pol,Loc Diff'!$F30:$I30,"&lt;-15"))+(COUNTIF('Ant,Pol,Loc Diff'!$F36:$I36,"&gt;15")+COUNTIF('Ant,Pol,Loc Diff'!$F36:$I36,"&lt;-15"))+(COUNTIF('Ant,Pol,Loc Diff'!$F42:$I42,"&gt;15")+COUNTIF('Ant,Pol,Loc Diff'!$F42:$I42,"&lt;-15"))+(COUNTIF('Ant,Pol,Loc Diff'!$F48:$I48,"&gt;15")+COUNTIF('Ant,Pol,Loc Diff'!$F48:$I48,"&lt;-15"))+(COUNTIF('Ant,Pol,Loc Diff'!$F54:$I54,"&gt;15")+COUNTIF('Ant,Pol,Loc Diff'!$F54:$I54,"&lt;-15"))+(COUNTIF('Ant,Pol,Loc Diff'!$F60:$I60,"&gt;15")+COUNTIF('Ant,Pol,Loc Diff'!$F60:$I60,"&lt;-15"))+(COUNTIF('Ant,Pol,Loc Diff'!$F6:$I6,"&gt;15")+COUNTIF('Ant,Pol,Loc Diff'!$F6:$I6,"&lt;-15")))/40</f>
        <v>2.5000000000000001E-2</v>
      </c>
      <c r="E31" s="46">
        <f>((COUNTIF('Ant,Pol,Loc Diff'!$F13:$I13,"&gt;15")+COUNTIF('Ant,Pol,Loc Diff'!$F13:$I13,"&lt;-15"))+(COUNTIF('Ant,Pol,Loc Diff'!$F19:$I19,"&gt;15")+COUNTIF('Ant,Pol,Loc Diff'!$F19:$I19,"&lt;-15"))+(COUNTIF('Ant,Pol,Loc Diff'!$F25:$I25,"&gt;15")+COUNTIF('Ant,Pol,Loc Diff'!$F25:$I25,"&lt;-15"))+(COUNTIF('Ant,Pol,Loc Diff'!$F31:$I31,"&gt;15")+COUNTIF('Ant,Pol,Loc Diff'!$F31:$I31,"&lt;-15"))+(COUNTIF('Ant,Pol,Loc Diff'!$F37:$I37,"&gt;15")+COUNTIF('Ant,Pol,Loc Diff'!$F37:$I37,"&lt;-15"))+(COUNTIF('Ant,Pol,Loc Diff'!$F43:$I43,"&gt;15")+COUNTIF('Ant,Pol,Loc Diff'!$F43:$I43,"&lt;-15"))+(COUNTIF('Ant,Pol,Loc Diff'!$F49:$I49,"&gt;15")+COUNTIF('Ant,Pol,Loc Diff'!$F49:$I49,"&lt;-15"))+(COUNTIF('Ant,Pol,Loc Diff'!$F55:$I55,"&gt;15")+COUNTIF('Ant,Pol,Loc Diff'!$F55:$I55,"&lt;-15"))+(COUNTIF('Ant,Pol,Loc Diff'!$F61:$I61,"&gt;15")+COUNTIF('Ant,Pol,Loc Diff'!$F61:$I61,"&lt;-15"))+(COUNTIF('Ant,Pol,Loc Diff'!$F7:$I7,"&gt;15")+COUNTIF('Ant,Pol,Loc Diff'!$F7:$I7,"&lt;-15")))/40</f>
        <v>0</v>
      </c>
      <c r="F31" s="46">
        <f>((COUNTIF('Ant,Pol,Loc Diff'!$F14:$I14,"&gt;15")+COUNTIF('Ant,Pol,Loc Diff'!$F14:$I14,"&lt;-15"))+(COUNTIF('Ant,Pol,Loc Diff'!$F20:$I20,"&gt;15")+COUNTIF('Ant,Pol,Loc Diff'!$F20:$I20,"&lt;-15"))+(COUNTIF('Ant,Pol,Loc Diff'!$F26:$I26,"&gt;15")+COUNTIF('Ant,Pol,Loc Diff'!$F26:$I26,"&lt;-15"))+(COUNTIF('Ant,Pol,Loc Diff'!$F32:$I32,"&gt;15")+COUNTIF('Ant,Pol,Loc Diff'!$F32:$I32,"&lt;-15"))+(COUNTIF('Ant,Pol,Loc Diff'!$F38:$I38,"&gt;15")+COUNTIF('Ant,Pol,Loc Diff'!$F38:$I38,"&lt;-15"))+(COUNTIF('Ant,Pol,Loc Diff'!$F44:$I44,"&gt;15")+COUNTIF('Ant,Pol,Loc Diff'!$F44:$I44,"&lt;-15"))+(COUNTIF('Ant,Pol,Loc Diff'!$F50:$I50,"&gt;15")+COUNTIF('Ant,Pol,Loc Diff'!$F50:$I50,"&lt;-15"))+(COUNTIF('Ant,Pol,Loc Diff'!$F56:$I56,"&gt;15")+COUNTIF('Ant,Pol,Loc Diff'!$F56:$I56,"&lt;-15"))+(COUNTIF('Ant,Pol,Loc Diff'!$F62:$I62,"&gt;15")+COUNTIF('Ant,Pol,Loc Diff'!$F62:$I62,"&lt;-15"))+(COUNTIF('Ant,Pol,Loc Diff'!$F8:$I8,"&gt;15")+COUNTIF('Ant,Pol,Loc Diff'!$F8:$I8,"&lt;-15")))/40</f>
        <v>7.4999999999999997E-2</v>
      </c>
      <c r="G31" s="46">
        <f>((COUNTIF('Ant,Pol,Loc Diff'!$F15:$I15,"&gt;15")+COUNTIF('Ant,Pol,Loc Diff'!$F15:$I15,"&lt;-15"))+(COUNTIF('Ant,Pol,Loc Diff'!$F21:$I21,"&gt;15")+COUNTIF('Ant,Pol,Loc Diff'!$F21:$I21,"&lt;-15"))+(COUNTIF('Ant,Pol,Loc Diff'!$F27:$I27,"&gt;15")+COUNTIF('Ant,Pol,Loc Diff'!$F27:$I27,"&lt;-15"))+(COUNTIF('Ant,Pol,Loc Diff'!$F33:$I33,"&gt;15")+COUNTIF('Ant,Pol,Loc Diff'!$F33:$I33,"&lt;-15"))+(COUNTIF('Ant,Pol,Loc Diff'!$F39:$I39,"&gt;15")+COUNTIF('Ant,Pol,Loc Diff'!$F39:$I39,"&lt;-15"))+(COUNTIF('Ant,Pol,Loc Diff'!$F45:$I45,"&gt;15")+COUNTIF('Ant,Pol,Loc Diff'!$F45:$I45,"&lt;-15"))+(COUNTIF('Ant,Pol,Loc Diff'!$F51:$I51,"&gt;15")+COUNTIF('Ant,Pol,Loc Diff'!$F51:$I51,"&lt;-15"))+(COUNTIF('Ant,Pol,Loc Diff'!$F57:$I57,"&gt;15")+COUNTIF('Ant,Pol,Loc Diff'!$F57:$I57,"&lt;-15"))+(COUNTIF('Ant,Pol,Loc Diff'!$F63:$I63,"&gt;15")+COUNTIF('Ant,Pol,Loc Diff'!$F63:$I63,"&lt;-15"))+(COUNTIF('Ant,Pol,Loc Diff'!$F9:$I9,"&gt;15")+COUNTIF('Ant,Pol,Loc Diff'!$F9:$I9,"&lt;-15")))/40</f>
        <v>7.4999999999999997E-2</v>
      </c>
      <c r="H31" s="69"/>
      <c r="K31" s="69"/>
      <c r="L31" s="42"/>
      <c r="M31" s="75"/>
      <c r="N31" s="42"/>
      <c r="O31" s="42"/>
      <c r="P31" s="14"/>
    </row>
    <row r="32" spans="1:16" x14ac:dyDescent="0.3">
      <c r="A32" s="14" t="s">
        <v>17</v>
      </c>
      <c r="B32" s="78">
        <f>AVERAGE('Ant,Pol,Loc Diff'!F4:I4,'Ant,Pol,Loc Diff'!F10:I10,'Ant,Pol,Loc Diff'!F16:I16,'Ant,Pol,Loc Diff'!F22:I22,'Ant,Pol,Loc Diff'!F28:I28,'Ant,Pol,Loc Diff'!F34:I34,'Ant,Pol,Loc Diff'!F40:I40,'Ant,Pol,Loc Diff'!F46:I46,'Ant,Pol,Loc Diff'!F52:I52,'Ant,Pol,Loc Diff'!F58:I58)</f>
        <v>-3.6991950000000018</v>
      </c>
      <c r="C32" s="78">
        <f>AVERAGE('Ant,Pol,Loc Diff'!F5:I5,'Ant,Pol,Loc Diff'!F11:I11,'Ant,Pol,Loc Diff'!F17:I17,'Ant,Pol,Loc Diff'!F23:I23,'Ant,Pol,Loc Diff'!F29:I29,'Ant,Pol,Loc Diff'!F35:I35,'Ant,Pol,Loc Diff'!F41:I41,'Ant,Pol,Loc Diff'!F47:I47,'Ant,Pol,Loc Diff'!F53:I53,'Ant,Pol,Loc Diff'!F59:I59)</f>
        <v>-4.1196549999999998</v>
      </c>
      <c r="D32" s="78">
        <f>AVERAGE('Ant,Pol,Loc Diff'!F6:I6,'Ant,Pol,Loc Diff'!F12:I12,'Ant,Pol,Loc Diff'!F18:I18,'Ant,Pol,Loc Diff'!F24:I24,'Ant,Pol,Loc Diff'!F30:I30,'Ant,Pol,Loc Diff'!F36:I36,'Ant,Pol,Loc Diff'!F42:I42,'Ant,Pol,Loc Diff'!F48:I48,'Ant,Pol,Loc Diff'!F54:I54,'Ant,Pol,Loc Diff'!F60:I60)</f>
        <v>-4.2802800000000012</v>
      </c>
      <c r="E32" s="78">
        <f>AVERAGE('Ant,Pol,Loc Diff'!F7:I7,'Ant,Pol,Loc Diff'!F13:I13,'Ant,Pol,Loc Diff'!F19:I19,'Ant,Pol,Loc Diff'!F25:I25,'Ant,Pol,Loc Diff'!F31:I31,'Ant,Pol,Loc Diff'!F37:I37,'Ant,Pol,Loc Diff'!F43:I43,'Ant,Pol,Loc Diff'!F49:I49,'Ant,Pol,Loc Diff'!F55:I55,'Ant,Pol,Loc Diff'!F61:I61)</f>
        <v>-3.9609300000000012</v>
      </c>
      <c r="F32" s="78">
        <f>AVERAGE('Ant,Pol,Loc Diff'!F8:I8,'Ant,Pol,Loc Diff'!F14:I14,'Ant,Pol,Loc Diff'!F20:I20,'Ant,Pol,Loc Diff'!F26:I26,'Ant,Pol,Loc Diff'!F32:I32,'Ant,Pol,Loc Diff'!F38:I38,'Ant,Pol,Loc Diff'!F44:I44,'Ant,Pol,Loc Diff'!F50:I50,'Ant,Pol,Loc Diff'!F56:I56,'Ant,Pol,Loc Diff'!F62:I62)</f>
        <v>-4.2108150000000002</v>
      </c>
      <c r="G32" s="78">
        <f>AVERAGE('Ant,Pol,Loc Diff'!F9:I9,'Ant,Pol,Loc Diff'!F15:I15,'Ant,Pol,Loc Diff'!F21:I21,'Ant,Pol,Loc Diff'!F27:I27,'Ant,Pol,Loc Diff'!F33:I33,'Ant,Pol,Loc Diff'!F39:I39,'Ant,Pol,Loc Diff'!F45:I45,'Ant,Pol,Loc Diff'!F51:I51,'Ant,Pol,Loc Diff'!F57:I57,'Ant,Pol,Loc Diff'!F63:I63)</f>
        <v>-4.7808799999999998</v>
      </c>
      <c r="H32" s="69"/>
      <c r="K32" s="69"/>
      <c r="L32" s="42"/>
      <c r="M32" s="75"/>
      <c r="N32" s="42"/>
      <c r="O32" s="42"/>
      <c r="P32" s="14"/>
    </row>
    <row r="33" spans="1:16" x14ac:dyDescent="0.3">
      <c r="B33" s="69"/>
      <c r="C33" s="69"/>
      <c r="D33" s="69"/>
      <c r="E33" s="69"/>
      <c r="F33" s="69"/>
      <c r="G33" s="69"/>
      <c r="H33" s="69"/>
      <c r="K33" s="69"/>
      <c r="L33" s="42"/>
      <c r="M33" s="75"/>
      <c r="N33" s="42"/>
      <c r="O33" s="42"/>
      <c r="P33" s="14"/>
    </row>
    <row r="34" spans="1:16" x14ac:dyDescent="0.3">
      <c r="B34" s="70" t="s">
        <v>40</v>
      </c>
      <c r="C34" s="70"/>
      <c r="D34" s="70"/>
      <c r="E34" s="70"/>
      <c r="F34" s="70"/>
      <c r="G34" s="70"/>
      <c r="H34" s="69"/>
      <c r="K34" s="69"/>
      <c r="L34" s="42"/>
      <c r="M34" s="75"/>
      <c r="N34" s="42"/>
      <c r="O34" s="42"/>
      <c r="P34" s="14"/>
    </row>
    <row r="35" spans="1:16" x14ac:dyDescent="0.3">
      <c r="B35" s="69" t="s">
        <v>34</v>
      </c>
      <c r="C35" s="69" t="s">
        <v>35</v>
      </c>
      <c r="D35" s="69" t="s">
        <v>36</v>
      </c>
      <c r="E35" s="69" t="s">
        <v>37</v>
      </c>
      <c r="F35" s="69" t="s">
        <v>38</v>
      </c>
      <c r="G35" s="69" t="s">
        <v>39</v>
      </c>
      <c r="H35" s="69"/>
      <c r="K35" s="69"/>
      <c r="L35" s="42"/>
      <c r="M35" s="75"/>
      <c r="N35" s="42"/>
      <c r="O35" s="42"/>
      <c r="P35" s="14"/>
    </row>
    <row r="36" spans="1:16" x14ac:dyDescent="0.3">
      <c r="A36" s="2" t="s">
        <v>31</v>
      </c>
      <c r="B36" s="71">
        <f>1-B37-B38-B39</f>
        <v>0.67499999999999993</v>
      </c>
      <c r="C36" s="71">
        <f t="shared" ref="C36" si="5">1-C37-C38-C39</f>
        <v>0.6</v>
      </c>
      <c r="D36" s="71">
        <f t="shared" ref="D36" si="6">1-D37-D38-D39</f>
        <v>0.65</v>
      </c>
      <c r="E36" s="71">
        <f t="shared" ref="E36" si="7">1-E37-E38-E39</f>
        <v>0.54999999999999993</v>
      </c>
      <c r="F36" s="71">
        <f t="shared" ref="F36" si="8">1-F37-F38-F39</f>
        <v>0.49999999999999994</v>
      </c>
      <c r="G36" s="71">
        <f t="shared" ref="G36" si="9">1-G37-G38-G39</f>
        <v>0.52500000000000002</v>
      </c>
      <c r="H36" s="69"/>
      <c r="K36" s="69"/>
      <c r="L36" s="42"/>
      <c r="M36" s="75"/>
      <c r="N36" s="42"/>
      <c r="O36" s="42"/>
      <c r="P36" s="14"/>
    </row>
    <row r="37" spans="1:16" x14ac:dyDescent="0.3">
      <c r="A37" s="5" t="s">
        <v>32</v>
      </c>
      <c r="B37" s="44">
        <f>((COUNTIF('Ant,Pol,Loc Diff'!$J16:$M16,"&gt;5")+COUNTIF('Ant,Pol,Loc Diff'!$J16:$M16,"&lt;-5"))+(COUNTIF('Ant,Pol,Loc Diff'!$J22:$M22,"&gt;5")+COUNTIF('Ant,Pol,Loc Diff'!$J22:$M22,"&lt;-5"))+(COUNTIF('Ant,Pol,Loc Diff'!$J28:$M28,"&gt;5")+COUNTIF('Ant,Pol,Loc Diff'!$J28:$M28,"&lt;-5"))+(COUNTIF('Ant,Pol,Loc Diff'!$J34:$M34,"&gt;5")+COUNTIF('Ant,Pol,Loc Diff'!$J34:$M34,"&lt;-5"))+(COUNTIF('Ant,Pol,Loc Diff'!$J40:$M40,"&gt;5")+COUNTIF('Ant,Pol,Loc Diff'!$J40:$M40,"&lt;-5"))+(COUNTIF('Ant,Pol,Loc Diff'!$J46:$M46,"&gt;5")+COUNTIF('Ant,Pol,Loc Diff'!$J46:$M46,"&lt;-5"))+(COUNTIF('Ant,Pol,Loc Diff'!$J52:$M52,"&gt;5")+COUNTIF('Ant,Pol,Loc Diff'!$J52:$M52,"&lt;-5"))+(COUNTIF('Ant,Pol,Loc Diff'!$J58:$M58,"&gt;5")+COUNTIF('Ant,Pol,Loc Diff'!$J58:$M58,"&lt;-5"))+(COUNTIF('Ant,Pol,Loc Diff'!$J4:$M4,"&gt;5")+COUNTIF('Ant,Pol,Loc Diff'!$J4:$M4,"&lt;-5"))+(COUNTIF('Ant,Pol,Loc Diff'!$J10:$M10,"&gt;5")+COUNTIF('Ant,Pol,Loc Diff'!$J10:$M10,"&lt;-5")))/40-B38-B39</f>
        <v>0.17500000000000002</v>
      </c>
      <c r="C37" s="44">
        <f>((COUNTIF('Ant,Pol,Loc Diff'!$J17:$M17,"&gt;5")+COUNTIF('Ant,Pol,Loc Diff'!$J17:$M17,"&lt;-5"))+(COUNTIF('Ant,Pol,Loc Diff'!$J23:$M23,"&gt;5")+COUNTIF('Ant,Pol,Loc Diff'!$J23:$M23,"&lt;-5"))+(COUNTIF('Ant,Pol,Loc Diff'!$J29:$M29,"&gt;5")+COUNTIF('Ant,Pol,Loc Diff'!$J29:$M29,"&lt;-5"))+(COUNTIF('Ant,Pol,Loc Diff'!$J35:$M35,"&gt;5")+COUNTIF('Ant,Pol,Loc Diff'!$J35:$M35,"&lt;-5"))+(COUNTIF('Ant,Pol,Loc Diff'!$J41:$M41,"&gt;5")+COUNTIF('Ant,Pol,Loc Diff'!$J41:$M41,"&lt;-5"))+(COUNTIF('Ant,Pol,Loc Diff'!$J47:$M47,"&gt;5")+COUNTIF('Ant,Pol,Loc Diff'!$J47:$M47,"&lt;-5"))+(COUNTIF('Ant,Pol,Loc Diff'!$J53:$M53,"&gt;5")+COUNTIF('Ant,Pol,Loc Diff'!$J53:$M53,"&lt;-5"))+(COUNTIF('Ant,Pol,Loc Diff'!$J59:$M59,"&gt;5")+COUNTIF('Ant,Pol,Loc Diff'!$J59:$M59,"&lt;-5"))+(COUNTIF('Ant,Pol,Loc Diff'!$J5:$M5,"&gt;5")+COUNTIF('Ant,Pol,Loc Diff'!$J5:$M5,"&lt;-5"))+(COUNTIF('Ant,Pol,Loc Diff'!$J11:$M11,"&gt;5")+COUNTIF('Ant,Pol,Loc Diff'!$J11:$M11,"&lt;-5")))/40-C38-C39</f>
        <v>0.22500000000000001</v>
      </c>
      <c r="D37" s="44">
        <f>((COUNTIF('Ant,Pol,Loc Diff'!$J18:$M18,"&gt;5")+COUNTIF('Ant,Pol,Loc Diff'!$J18:$M18,"&lt;-5"))+(COUNTIF('Ant,Pol,Loc Diff'!$J24:$M24,"&gt;5")+COUNTIF('Ant,Pol,Loc Diff'!$J24:$M24,"&lt;-5"))+(COUNTIF('Ant,Pol,Loc Diff'!$J30:$M30,"&gt;5")+COUNTIF('Ant,Pol,Loc Diff'!$J30:$M30,"&lt;-5"))+(COUNTIF('Ant,Pol,Loc Diff'!$J36:$M36,"&gt;5")+COUNTIF('Ant,Pol,Loc Diff'!$J36:$M36,"&lt;-5"))+(COUNTIF('Ant,Pol,Loc Diff'!$J42:$M42,"&gt;5")+COUNTIF('Ant,Pol,Loc Diff'!$J42:$M42,"&lt;-5"))+(COUNTIF('Ant,Pol,Loc Diff'!$J48:$M48,"&gt;5")+COUNTIF('Ant,Pol,Loc Diff'!$J48:$M48,"&lt;-5"))+(COUNTIF('Ant,Pol,Loc Diff'!$J54:$M54,"&gt;5")+COUNTIF('Ant,Pol,Loc Diff'!$J54:$M54,"&lt;-5"))+(COUNTIF('Ant,Pol,Loc Diff'!$J60:$M60,"&gt;5")+COUNTIF('Ant,Pol,Loc Diff'!$J60:$M60,"&lt;-5"))+(COUNTIF('Ant,Pol,Loc Diff'!$J6:$M6,"&gt;5")+COUNTIF('Ant,Pol,Loc Diff'!$J6:$M6,"&lt;-5"))+(COUNTIF('Ant,Pol,Loc Diff'!$J12:$M12,"&gt;5")+COUNTIF('Ant,Pol,Loc Diff'!$J12:$M12,"&lt;-5")))/40-D38-D39</f>
        <v>0.19999999999999998</v>
      </c>
      <c r="E37" s="44">
        <f>((COUNTIF('Ant,Pol,Loc Diff'!$J19:$M19,"&gt;5")+COUNTIF('Ant,Pol,Loc Diff'!$J19:$M19,"&lt;-5"))+(COUNTIF('Ant,Pol,Loc Diff'!$J25:$M25,"&gt;5")+COUNTIF('Ant,Pol,Loc Diff'!$J25:$M25,"&lt;-5"))+(COUNTIF('Ant,Pol,Loc Diff'!$J31:$M31,"&gt;5")+COUNTIF('Ant,Pol,Loc Diff'!$J31:$M31,"&lt;-5"))+(COUNTIF('Ant,Pol,Loc Diff'!$J37:$M37,"&gt;5")+COUNTIF('Ant,Pol,Loc Diff'!$J37:$M37,"&lt;-5"))+(COUNTIF('Ant,Pol,Loc Diff'!$J43:$M43,"&gt;5")+COUNTIF('Ant,Pol,Loc Diff'!$J43:$M43,"&lt;-5"))+(COUNTIF('Ant,Pol,Loc Diff'!$J49:$M49,"&gt;5")+COUNTIF('Ant,Pol,Loc Diff'!$J49:$M49,"&lt;-5"))+(COUNTIF('Ant,Pol,Loc Diff'!$J55:$M55,"&gt;5")+COUNTIF('Ant,Pol,Loc Diff'!$J55:$M55,"&lt;-5"))+(COUNTIF('Ant,Pol,Loc Diff'!$J61:$M61,"&gt;5")+COUNTIF('Ant,Pol,Loc Diff'!$J61:$M61,"&lt;-5"))+(COUNTIF('Ant,Pol,Loc Diff'!$J7:$M7,"&gt;5")+COUNTIF('Ant,Pol,Loc Diff'!$J7:$M7,"&lt;-5"))+(COUNTIF('Ant,Pol,Loc Diff'!$J13:$M13,"&gt;5")+COUNTIF('Ant,Pol,Loc Diff'!$J13:$M13,"&lt;-5")))/40-E38-E39</f>
        <v>0.27500000000000002</v>
      </c>
      <c r="F37" s="44">
        <f>((COUNTIF('Ant,Pol,Loc Diff'!$J20:$M20,"&gt;5")+COUNTIF('Ant,Pol,Loc Diff'!$J20:$M20,"&lt;-5"))+(COUNTIF('Ant,Pol,Loc Diff'!$J26:$M26,"&gt;5")+COUNTIF('Ant,Pol,Loc Diff'!$J26:$M26,"&lt;-5"))+(COUNTIF('Ant,Pol,Loc Diff'!$J32:$M32,"&gt;5")+COUNTIF('Ant,Pol,Loc Diff'!$J32:$M32,"&lt;-5"))+(COUNTIF('Ant,Pol,Loc Diff'!$J38:$M38,"&gt;5")+COUNTIF('Ant,Pol,Loc Diff'!$J38:$M38,"&lt;-5"))+(COUNTIF('Ant,Pol,Loc Diff'!$J44:$M44,"&gt;5")+COUNTIF('Ant,Pol,Loc Diff'!$J44:$M44,"&lt;-5"))+(COUNTIF('Ant,Pol,Loc Diff'!$J50:$M50,"&gt;5")+COUNTIF('Ant,Pol,Loc Diff'!$J50:$M50,"&lt;-5"))+(COUNTIF('Ant,Pol,Loc Diff'!$J56:$M56,"&gt;5")+COUNTIF('Ant,Pol,Loc Diff'!$J56:$M56,"&lt;-5"))+(COUNTIF('Ant,Pol,Loc Diff'!$J62:$M62,"&gt;5")+COUNTIF('Ant,Pol,Loc Diff'!$J62:$M62,"&lt;-5"))+(COUNTIF('Ant,Pol,Loc Diff'!$J8:$M8,"&gt;5")+COUNTIF('Ant,Pol,Loc Diff'!$J8:$M8,"&lt;-5"))+(COUNTIF('Ant,Pol,Loc Diff'!$J14:$M14,"&gt;5")+COUNTIF('Ant,Pol,Loc Diff'!$J14:$M14,"&lt;-5")))/40-F38-F39</f>
        <v>0.22499999999999998</v>
      </c>
      <c r="G37" s="44">
        <f>((COUNTIF('Ant,Pol,Loc Diff'!$J21:$M21,"&gt;5")+COUNTIF('Ant,Pol,Loc Diff'!$J21:$M21,"&lt;-5"))+(COUNTIF('Ant,Pol,Loc Diff'!$J27:$M27,"&gt;5")+COUNTIF('Ant,Pol,Loc Diff'!$J27:$M27,"&lt;-5"))+(COUNTIF('Ant,Pol,Loc Diff'!$J33:$M33,"&gt;5")+COUNTIF('Ant,Pol,Loc Diff'!$J33:$M33,"&lt;-5"))+(COUNTIF('Ant,Pol,Loc Diff'!$J39:$M39,"&gt;5")+COUNTIF('Ant,Pol,Loc Diff'!$J39:$M39,"&lt;-5"))+(COUNTIF('Ant,Pol,Loc Diff'!$J45:$M45,"&gt;5")+COUNTIF('Ant,Pol,Loc Diff'!$J45:$M45,"&lt;-5"))+(COUNTIF('Ant,Pol,Loc Diff'!$J51:$M51,"&gt;5")+COUNTIF('Ant,Pol,Loc Diff'!$J51:$M51,"&lt;-5"))+(COUNTIF('Ant,Pol,Loc Diff'!$J57:$M57,"&gt;5")+COUNTIF('Ant,Pol,Loc Diff'!$J57:$M57,"&lt;-5"))+(COUNTIF('Ant,Pol,Loc Diff'!$J63:$M63,"&gt;5")+COUNTIF('Ant,Pol,Loc Diff'!$J63:$M63,"&lt;-5"))+(COUNTIF('Ant,Pol,Loc Diff'!$J9:$M9,"&gt;5")+COUNTIF('Ant,Pol,Loc Diff'!$J9:$M9,"&lt;-5"))+(COUNTIF('Ant,Pol,Loc Diff'!$J15:$M15,"&gt;5")+COUNTIF('Ant,Pol,Loc Diff'!$J15:$M15,"&lt;-5")))/40-G38-G39</f>
        <v>0.30000000000000004</v>
      </c>
      <c r="H37" s="69"/>
      <c r="L37" s="14"/>
      <c r="M37" s="14"/>
      <c r="N37" s="14"/>
      <c r="O37" s="14"/>
      <c r="P37" s="14"/>
    </row>
    <row r="38" spans="1:16" x14ac:dyDescent="0.3">
      <c r="A38" s="8" t="s">
        <v>33</v>
      </c>
      <c r="B38" s="45">
        <f>((COUNTIF('Ant,Pol,Loc Diff'!$J16:$M16,"&gt;10")+COUNTIF('Ant,Pol,Loc Diff'!$J16:$M16,"&lt;-10"))+(COUNTIF('Ant,Pol,Loc Diff'!$J22:$M22,"&gt;10")+COUNTIF('Ant,Pol,Loc Diff'!$J22:$M22,"&lt;-10"))+(COUNTIF('Ant,Pol,Loc Diff'!$J28:$M28,"&gt;10")+COUNTIF('Ant,Pol,Loc Diff'!$J28:$M28,"&lt;-10"))+(COUNTIF('Ant,Pol,Loc Diff'!$J34:$M34,"&gt;10")+COUNTIF('Ant,Pol,Loc Diff'!$J34:$M34,"&lt;-10"))+(COUNTIF('Ant,Pol,Loc Diff'!$J40:$M40,"&gt;10")+COUNTIF('Ant,Pol,Loc Diff'!$J40:$M40,"&lt;-10"))+(COUNTIF('Ant,Pol,Loc Diff'!$J46:$M46,"&gt;10")+COUNTIF('Ant,Pol,Loc Diff'!$J46:$M46,"&lt;-10"))+(COUNTIF('Ant,Pol,Loc Diff'!$J52:$M52,"&gt;10")+COUNTIF('Ant,Pol,Loc Diff'!$J52:$M52,"&lt;-10"))+(COUNTIF('Ant,Pol,Loc Diff'!$J58:$M58,"&gt;10")+COUNTIF('Ant,Pol,Loc Diff'!$J58:$M58,"&lt;-10"))+(COUNTIF('Ant,Pol,Loc Diff'!$J4:$M4,"&gt;10")+COUNTIF('Ant,Pol,Loc Diff'!$J4:$M4,"&lt;-10"))+(COUNTIF('Ant,Pol,Loc Diff'!$J10:$M10,"&gt;10")+COUNTIF('Ant,Pol,Loc Diff'!$J10:$M10,"&lt;-10")))/40-B39</f>
        <v>4.9999999999999989E-2</v>
      </c>
      <c r="C38" s="45">
        <f>((COUNTIF('Ant,Pol,Loc Diff'!$J17:$M17,"&gt;10")+COUNTIF('Ant,Pol,Loc Diff'!$J17:$M17,"&lt;-10"))+(COUNTIF('Ant,Pol,Loc Diff'!$J23:$M23,"&gt;10")+COUNTIF('Ant,Pol,Loc Diff'!$J23:$M23,"&lt;-10"))+(COUNTIF('Ant,Pol,Loc Diff'!$J29:$M29,"&gt;10")+COUNTIF('Ant,Pol,Loc Diff'!$J29:$M29,"&lt;-10"))+(COUNTIF('Ant,Pol,Loc Diff'!$J35:$M35,"&gt;10")+COUNTIF('Ant,Pol,Loc Diff'!$J35:$M35,"&lt;-10"))+(COUNTIF('Ant,Pol,Loc Diff'!$J41:$M41,"&gt;10")+COUNTIF('Ant,Pol,Loc Diff'!$J41:$M41,"&lt;-10"))+(COUNTIF('Ant,Pol,Loc Diff'!$J47:$M47,"&gt;10")+COUNTIF('Ant,Pol,Loc Diff'!$J47:$M47,"&lt;-10"))+(COUNTIF('Ant,Pol,Loc Diff'!$J53:$M53,"&gt;10")+COUNTIF('Ant,Pol,Loc Diff'!$J53:$M53,"&lt;-10"))+(COUNTIF('Ant,Pol,Loc Diff'!$J59:$M59,"&gt;10")+COUNTIF('Ant,Pol,Loc Diff'!$J59:$M59,"&lt;-10"))+(COUNTIF('Ant,Pol,Loc Diff'!$J5:$M5,"&gt;10")+COUNTIF('Ant,Pol,Loc Diff'!$J5:$M5,"&lt;-10"))+(COUNTIF('Ant,Pol,Loc Diff'!$J11:$M11,"&gt;10")+COUNTIF('Ant,Pol,Loc Diff'!$J11:$M11,"&lt;-10")))/40-C39</f>
        <v>0.15</v>
      </c>
      <c r="D38" s="45">
        <f>((COUNTIF('Ant,Pol,Loc Diff'!$J18:$M18,"&gt;10")+COUNTIF('Ant,Pol,Loc Diff'!$J18:$M18,"&lt;-10"))+(COUNTIF('Ant,Pol,Loc Diff'!$J24:$M24,"&gt;10")+COUNTIF('Ant,Pol,Loc Diff'!$J24:$M24,"&lt;-10"))+(COUNTIF('Ant,Pol,Loc Diff'!$J30:$M30,"&gt;10")+COUNTIF('Ant,Pol,Loc Diff'!$J30:$M30,"&lt;-10"))+(COUNTIF('Ant,Pol,Loc Diff'!$J36:$M36,"&gt;10")+COUNTIF('Ant,Pol,Loc Diff'!$J36:$M36,"&lt;-10"))+(COUNTIF('Ant,Pol,Loc Diff'!$J42:$M42,"&gt;10")+COUNTIF('Ant,Pol,Loc Diff'!$J42:$M42,"&lt;-10"))+(COUNTIF('Ant,Pol,Loc Diff'!$J48:$M48,"&gt;10")+COUNTIF('Ant,Pol,Loc Diff'!$J48:$M48,"&lt;-10"))+(COUNTIF('Ant,Pol,Loc Diff'!$J54:$M54,"&gt;10")+COUNTIF('Ant,Pol,Loc Diff'!$J54:$M54,"&lt;-10"))+(COUNTIF('Ant,Pol,Loc Diff'!$J60:$M60,"&gt;10")+COUNTIF('Ant,Pol,Loc Diff'!$J60:$M60,"&lt;-10"))+(COUNTIF('Ant,Pol,Loc Diff'!$J6:$M6,"&gt;10")+COUNTIF('Ant,Pol,Loc Diff'!$J6:$M6,"&lt;-10"))+(COUNTIF('Ant,Pol,Loc Diff'!$J12:$M12,"&gt;10")+COUNTIF('Ant,Pol,Loc Diff'!$J12:$M12,"&lt;-10")))/40-D39</f>
        <v>0.125</v>
      </c>
      <c r="E38" s="45">
        <f>((COUNTIF('Ant,Pol,Loc Diff'!$J19:$M19,"&gt;10")+COUNTIF('Ant,Pol,Loc Diff'!$J19:$M19,"&lt;-10"))+(COUNTIF('Ant,Pol,Loc Diff'!$J25:$M25,"&gt;10")+COUNTIF('Ant,Pol,Loc Diff'!$J25:$M25,"&lt;-10"))+(COUNTIF('Ant,Pol,Loc Diff'!$J31:$M31,"&gt;10")+COUNTIF('Ant,Pol,Loc Diff'!$J31:$M31,"&lt;-10"))+(COUNTIF('Ant,Pol,Loc Diff'!$J37:$M37,"&gt;10")+COUNTIF('Ant,Pol,Loc Diff'!$J37:$M37,"&lt;-10"))+(COUNTIF('Ant,Pol,Loc Diff'!$J43:$M43,"&gt;10")+COUNTIF('Ant,Pol,Loc Diff'!$J43:$M43,"&lt;-10"))+(COUNTIF('Ant,Pol,Loc Diff'!$J49:$M49,"&gt;10")+COUNTIF('Ant,Pol,Loc Diff'!$J49:$M49,"&lt;-10"))+(COUNTIF('Ant,Pol,Loc Diff'!$J55:$M55,"&gt;10")+COUNTIF('Ant,Pol,Loc Diff'!$J55:$M55,"&lt;-10"))+(COUNTIF('Ant,Pol,Loc Diff'!$J61:$M61,"&gt;10")+COUNTIF('Ant,Pol,Loc Diff'!$J61:$M61,"&lt;-10"))+(COUNTIF('Ant,Pol,Loc Diff'!$J7:$M7,"&gt;10")+COUNTIF('Ant,Pol,Loc Diff'!$J7:$M7,"&lt;-10"))+(COUNTIF('Ant,Pol,Loc Diff'!$J13:$M13,"&gt;10")+COUNTIF('Ant,Pol,Loc Diff'!$J13:$M13,"&lt;-10")))/40-E39</f>
        <v>0.15</v>
      </c>
      <c r="F38" s="45">
        <f>((COUNTIF('Ant,Pol,Loc Diff'!$J20:$M20,"&gt;10")+COUNTIF('Ant,Pol,Loc Diff'!$J20:$M20,"&lt;-10"))+(COUNTIF('Ant,Pol,Loc Diff'!$J26:$M26,"&gt;10")+COUNTIF('Ant,Pol,Loc Diff'!$J26:$M26,"&lt;-10"))+(COUNTIF('Ant,Pol,Loc Diff'!$J32:$M32,"&gt;10")+COUNTIF('Ant,Pol,Loc Diff'!$J32:$M32,"&lt;-10"))+(COUNTIF('Ant,Pol,Loc Diff'!$J38:$M38,"&gt;10")+COUNTIF('Ant,Pol,Loc Diff'!$J38:$M38,"&lt;-10"))+(COUNTIF('Ant,Pol,Loc Diff'!$J44:$M44,"&gt;10")+COUNTIF('Ant,Pol,Loc Diff'!$J44:$M44,"&lt;-10"))+(COUNTIF('Ant,Pol,Loc Diff'!$J50:$M50,"&gt;10")+COUNTIF('Ant,Pol,Loc Diff'!$J50:$M50,"&lt;-10"))+(COUNTIF('Ant,Pol,Loc Diff'!$J56:$M56,"&gt;10")+COUNTIF('Ant,Pol,Loc Diff'!$J56:$M56,"&lt;-10"))+(COUNTIF('Ant,Pol,Loc Diff'!$J62:$M62,"&gt;10")+COUNTIF('Ant,Pol,Loc Diff'!$J62:$M62,"&lt;-10"))+(COUNTIF('Ant,Pol,Loc Diff'!$J8:$M8,"&gt;10")+COUNTIF('Ant,Pol,Loc Diff'!$J8:$M8,"&lt;-10"))+(COUNTIF('Ant,Pol,Loc Diff'!$J14:$M14,"&gt;10")+COUNTIF('Ant,Pol,Loc Diff'!$J14:$M14,"&lt;-10")))/40-F39</f>
        <v>0.2</v>
      </c>
      <c r="G38" s="45">
        <f>((COUNTIF('Ant,Pol,Loc Diff'!$J21:$M21,"&gt;10")+COUNTIF('Ant,Pol,Loc Diff'!$J21:$M21,"&lt;-10"))+(COUNTIF('Ant,Pol,Loc Diff'!$J27:$M27,"&gt;10")+COUNTIF('Ant,Pol,Loc Diff'!$J27:$M27,"&lt;-10"))+(COUNTIF('Ant,Pol,Loc Diff'!$J33:$M33,"&gt;10")+COUNTIF('Ant,Pol,Loc Diff'!$J33:$M33,"&lt;-10"))+(COUNTIF('Ant,Pol,Loc Diff'!$J39:$M39,"&gt;10")+COUNTIF('Ant,Pol,Loc Diff'!$J39:$M39,"&lt;-10"))+(COUNTIF('Ant,Pol,Loc Diff'!$J45:$M45,"&gt;10")+COUNTIF('Ant,Pol,Loc Diff'!$J45:$M45,"&lt;-10"))+(COUNTIF('Ant,Pol,Loc Diff'!$J51:$M51,"&gt;10")+COUNTIF('Ant,Pol,Loc Diff'!$J51:$M51,"&lt;-10"))+(COUNTIF('Ant,Pol,Loc Diff'!$J57:$M57,"&gt;10")+COUNTIF('Ant,Pol,Loc Diff'!$J57:$M57,"&lt;-10"))+(COUNTIF('Ant,Pol,Loc Diff'!$J63:$M63,"&gt;10")+COUNTIF('Ant,Pol,Loc Diff'!$J63:$M63,"&lt;-10"))+(COUNTIF('Ant,Pol,Loc Diff'!$J9:$M9,"&gt;10")+COUNTIF('Ant,Pol,Loc Diff'!$J9:$M9,"&lt;-10"))+(COUNTIF('Ant,Pol,Loc Diff'!$J15:$M15,"&gt;10")+COUNTIF('Ant,Pol,Loc Diff'!$J15:$M15,"&lt;-10")))/40-G39</f>
        <v>7.4999999999999983E-2</v>
      </c>
      <c r="H38" s="69"/>
      <c r="L38" s="14"/>
      <c r="M38" s="14"/>
      <c r="N38" s="14"/>
      <c r="O38" s="14"/>
      <c r="P38" s="14"/>
    </row>
    <row r="39" spans="1:16" x14ac:dyDescent="0.3">
      <c r="A39" s="11" t="s">
        <v>16</v>
      </c>
      <c r="B39" s="46">
        <f>((COUNTIF('Ant,Pol,Loc Diff'!$J16:$M16,"&gt;15")+COUNTIF('Ant,Pol,Loc Diff'!$J16:$M16,"&lt;-15"))+(COUNTIF('Ant,Pol,Loc Diff'!$J22:$M22,"&gt;15")+COUNTIF('Ant,Pol,Loc Diff'!$J22:$M22,"&lt;-15"))+(COUNTIF('Ant,Pol,Loc Diff'!$J28:$M28,"&gt;15")+COUNTIF('Ant,Pol,Loc Diff'!$J28:$M28,"&lt;-15"))+(COUNTIF('Ant,Pol,Loc Diff'!$J34:$M34,"&gt;15")+COUNTIF('Ant,Pol,Loc Diff'!$J34:$M34,"&lt;-15"))+(COUNTIF('Ant,Pol,Loc Diff'!$J40:$M40,"&gt;15")+COUNTIF('Ant,Pol,Loc Diff'!$J40:$M40,"&lt;-15"))+(COUNTIF('Ant,Pol,Loc Diff'!$J46:$M46,"&gt;15")+COUNTIF('Ant,Pol,Loc Diff'!$J46:$M46,"&lt;-15"))+(COUNTIF('Ant,Pol,Loc Diff'!$J52:$M52,"&gt;15")+COUNTIF('Ant,Pol,Loc Diff'!$J52:$M52,"&lt;-15"))+(COUNTIF('Ant,Pol,Loc Diff'!$J58:$M58,"&gt;15")+COUNTIF('Ant,Pol,Loc Diff'!$J58:$M58,"&lt;-15"))+(COUNTIF('Ant,Pol,Loc Diff'!$J4:$M4,"&gt;15")+COUNTIF('Ant,Pol,Loc Diff'!$J4:$M4,"&lt;-15"))+(COUNTIF('Ant,Pol,Loc Diff'!$J10:$M10,"&gt;15")+COUNTIF('Ant,Pol,Loc Diff'!$J10:$M10,"&lt;-15")))/40</f>
        <v>0.1</v>
      </c>
      <c r="C39" s="46">
        <f>((COUNTIF('Ant,Pol,Loc Diff'!$J17:$M17,"&gt;15")+COUNTIF('Ant,Pol,Loc Diff'!$J17:$M17,"&lt;-15"))+(COUNTIF('Ant,Pol,Loc Diff'!$J23:$M23,"&gt;15")+COUNTIF('Ant,Pol,Loc Diff'!$J23:$M23,"&lt;-15"))+(COUNTIF('Ant,Pol,Loc Diff'!$J29:$M29,"&gt;15")+COUNTIF('Ant,Pol,Loc Diff'!$J29:$M29,"&lt;-15"))+(COUNTIF('Ant,Pol,Loc Diff'!$J35:$M35,"&gt;15")+COUNTIF('Ant,Pol,Loc Diff'!$J35:$M35,"&lt;-15"))+(COUNTIF('Ant,Pol,Loc Diff'!$J41:$M41,"&gt;15")+COUNTIF('Ant,Pol,Loc Diff'!$J41:$M41,"&lt;-15"))+(COUNTIF('Ant,Pol,Loc Diff'!$J47:$M47,"&gt;15")+COUNTIF('Ant,Pol,Loc Diff'!$J47:$M47,"&lt;-15"))+(COUNTIF('Ant,Pol,Loc Diff'!$J53:$M53,"&gt;15")+COUNTIF('Ant,Pol,Loc Diff'!$J53:$M53,"&lt;-15"))+(COUNTIF('Ant,Pol,Loc Diff'!$J59:$M59,"&gt;15")+COUNTIF('Ant,Pol,Loc Diff'!$J59:$M59,"&lt;-15"))+(COUNTIF('Ant,Pol,Loc Diff'!$J5:$M5,"&gt;15")+COUNTIF('Ant,Pol,Loc Diff'!$J5:$M5,"&lt;-15"))+(COUNTIF('Ant,Pol,Loc Diff'!$J11:$M11,"&gt;15")+COUNTIF('Ant,Pol,Loc Diff'!$J11:$M11,"&lt;-15")))/40</f>
        <v>2.5000000000000001E-2</v>
      </c>
      <c r="D39" s="46">
        <f>((COUNTIF('Ant,Pol,Loc Diff'!$J18:$M18,"&gt;15")+COUNTIF('Ant,Pol,Loc Diff'!$J18:$M18,"&lt;-15"))+(COUNTIF('Ant,Pol,Loc Diff'!$J24:$M24,"&gt;15")+COUNTIF('Ant,Pol,Loc Diff'!$J24:$M24,"&lt;-15"))+(COUNTIF('Ant,Pol,Loc Diff'!$J30:$M30,"&gt;15")+COUNTIF('Ant,Pol,Loc Diff'!$J30:$M30,"&lt;-15"))+(COUNTIF('Ant,Pol,Loc Diff'!$J36:$M36,"&gt;15")+COUNTIF('Ant,Pol,Loc Diff'!$J36:$M36,"&lt;-15"))+(COUNTIF('Ant,Pol,Loc Diff'!$J42:$M42,"&gt;15")+COUNTIF('Ant,Pol,Loc Diff'!$J42:$M42,"&lt;-15"))+(COUNTIF('Ant,Pol,Loc Diff'!$J48:$M48,"&gt;15")+COUNTIF('Ant,Pol,Loc Diff'!$J48:$M48,"&lt;-15"))+(COUNTIF('Ant,Pol,Loc Diff'!$J54:$M54,"&gt;15")+COUNTIF('Ant,Pol,Loc Diff'!$J54:$M54,"&lt;-15"))+(COUNTIF('Ant,Pol,Loc Diff'!$J60:$M60,"&gt;15")+COUNTIF('Ant,Pol,Loc Diff'!$J60:$M60,"&lt;-15"))+(COUNTIF('Ant,Pol,Loc Diff'!$J6:$M6,"&gt;15")+COUNTIF('Ant,Pol,Loc Diff'!$J6:$M6,"&lt;-15"))+(COUNTIF('Ant,Pol,Loc Diff'!$J12:$M12,"&gt;15")+COUNTIF('Ant,Pol,Loc Diff'!$J12:$M12,"&lt;-15")))/40</f>
        <v>2.5000000000000001E-2</v>
      </c>
      <c r="E39" s="46">
        <f>((COUNTIF('Ant,Pol,Loc Diff'!$J19:$M19,"&gt;15")+COUNTIF('Ant,Pol,Loc Diff'!$J19:$M19,"&lt;-15"))+(COUNTIF('Ant,Pol,Loc Diff'!$J25:$M25,"&gt;15")+COUNTIF('Ant,Pol,Loc Diff'!$J25:$M25,"&lt;-15"))+(COUNTIF('Ant,Pol,Loc Diff'!$J31:$M31,"&gt;15")+COUNTIF('Ant,Pol,Loc Diff'!$J31:$M31,"&lt;-15"))+(COUNTIF('Ant,Pol,Loc Diff'!$J37:$M37,"&gt;15")+COUNTIF('Ant,Pol,Loc Diff'!$J37:$M37,"&lt;-15"))+(COUNTIF('Ant,Pol,Loc Diff'!$J43:$M43,"&gt;15")+COUNTIF('Ant,Pol,Loc Diff'!$J43:$M43,"&lt;-15"))+(COUNTIF('Ant,Pol,Loc Diff'!$J49:$M49,"&gt;15")+COUNTIF('Ant,Pol,Loc Diff'!$J49:$M49,"&lt;-15"))+(COUNTIF('Ant,Pol,Loc Diff'!$J55:$M55,"&gt;15")+COUNTIF('Ant,Pol,Loc Diff'!$J55:$M55,"&lt;-15"))+(COUNTIF('Ant,Pol,Loc Diff'!$J61:$M61,"&gt;15")+COUNTIF('Ant,Pol,Loc Diff'!$J61:$M61,"&lt;-15"))+(COUNTIF('Ant,Pol,Loc Diff'!$J7:$M7,"&gt;15")+COUNTIF('Ant,Pol,Loc Diff'!$J7:$M7,"&lt;-15"))+(COUNTIF('Ant,Pol,Loc Diff'!$J13:$M13,"&gt;15")+COUNTIF('Ant,Pol,Loc Diff'!$J13:$M13,"&lt;-15")))/40</f>
        <v>2.5000000000000001E-2</v>
      </c>
      <c r="F39" s="46">
        <f>((COUNTIF('Ant,Pol,Loc Diff'!$J20:$M20,"&gt;15")+COUNTIF('Ant,Pol,Loc Diff'!$J20:$M20,"&lt;-15"))+(COUNTIF('Ant,Pol,Loc Diff'!$J26:$M26,"&gt;15")+COUNTIF('Ant,Pol,Loc Diff'!$J26:$M26,"&lt;-15"))+(COUNTIF('Ant,Pol,Loc Diff'!$J32:$M32,"&gt;15")+COUNTIF('Ant,Pol,Loc Diff'!$J32:$M32,"&lt;-15"))+(COUNTIF('Ant,Pol,Loc Diff'!$J38:$M38,"&gt;15")+COUNTIF('Ant,Pol,Loc Diff'!$J38:$M38,"&lt;-15"))+(COUNTIF('Ant,Pol,Loc Diff'!$J44:$M44,"&gt;15")+COUNTIF('Ant,Pol,Loc Diff'!$J44:$M44,"&lt;-15"))+(COUNTIF('Ant,Pol,Loc Diff'!$J50:$M50,"&gt;15")+COUNTIF('Ant,Pol,Loc Diff'!$J50:$M50,"&lt;-15"))+(COUNTIF('Ant,Pol,Loc Diff'!$J56:$M56,"&gt;15")+COUNTIF('Ant,Pol,Loc Diff'!$J56:$M56,"&lt;-15"))+(COUNTIF('Ant,Pol,Loc Diff'!$J62:$M62,"&gt;15")+COUNTIF('Ant,Pol,Loc Diff'!$J62:$M62,"&lt;-15"))+(COUNTIF('Ant,Pol,Loc Diff'!$J8:$M8,"&gt;15")+COUNTIF('Ant,Pol,Loc Diff'!$J8:$M8,"&lt;-15"))+(COUNTIF('Ant,Pol,Loc Diff'!$J14:$M14,"&gt;15")+COUNTIF('Ant,Pol,Loc Diff'!$J14:$M14,"&lt;-15")))/40</f>
        <v>7.4999999999999997E-2</v>
      </c>
      <c r="G39" s="46">
        <f>((COUNTIF('Ant,Pol,Loc Diff'!$J21:$M21,"&gt;15")+COUNTIF('Ant,Pol,Loc Diff'!$J21:$M21,"&lt;-15"))+(COUNTIF('Ant,Pol,Loc Diff'!$J27:$M27,"&gt;15")+COUNTIF('Ant,Pol,Loc Diff'!$J27:$M27,"&lt;-15"))+(COUNTIF('Ant,Pol,Loc Diff'!$J33:$M33,"&gt;15")+COUNTIF('Ant,Pol,Loc Diff'!$J33:$M33,"&lt;-15"))+(COUNTIF('Ant,Pol,Loc Diff'!$J39:$M39,"&gt;15")+COUNTIF('Ant,Pol,Loc Diff'!$J39:$M39,"&lt;-15"))+(COUNTIF('Ant,Pol,Loc Diff'!$J45:$M45,"&gt;15")+COUNTIF('Ant,Pol,Loc Diff'!$J45:$M45,"&lt;-15"))+(COUNTIF('Ant,Pol,Loc Diff'!$J51:$M51,"&gt;15")+COUNTIF('Ant,Pol,Loc Diff'!$J51:$M51,"&lt;-15"))+(COUNTIF('Ant,Pol,Loc Diff'!$J57:$M57,"&gt;15")+COUNTIF('Ant,Pol,Loc Diff'!$J57:$M57,"&lt;-15"))+(COUNTIF('Ant,Pol,Loc Diff'!$J63:$M63,"&gt;15")+COUNTIF('Ant,Pol,Loc Diff'!$J63:$M63,"&lt;-15"))+(COUNTIF('Ant,Pol,Loc Diff'!$J9:$M9,"&gt;15")+COUNTIF('Ant,Pol,Loc Diff'!$J9:$M9,"&lt;-15"))+(COUNTIF('Ant,Pol,Loc Diff'!$J15:$M15,"&gt;15")+COUNTIF('Ant,Pol,Loc Diff'!$J15:$M15,"&lt;-15")))/40</f>
        <v>0.1</v>
      </c>
      <c r="H39" s="69"/>
      <c r="L39" s="14"/>
      <c r="M39" s="14"/>
      <c r="N39" s="14"/>
      <c r="O39" s="14"/>
      <c r="P39" s="14"/>
    </row>
    <row r="40" spans="1:16" x14ac:dyDescent="0.3">
      <c r="A40" s="14" t="s">
        <v>17</v>
      </c>
      <c r="B40" s="78">
        <f>AVERAGE('Ant,Pol,Loc Diff'!J4:M4,'Ant,Pol,Loc Diff'!J10:M10,'Ant,Pol,Loc Diff'!J16:M16,'Ant,Pol,Loc Diff'!J22:M22,'Ant,Pol,Loc Diff'!J28:M28,'Ant,Pol,Loc Diff'!J34:M34,'Ant,Pol,Loc Diff'!J40:M40,'Ant,Pol,Loc Diff'!J46:M46,'Ant,Pol,Loc Diff'!J52:M52,'Ant,Pol,Loc Diff'!J58:M58)</f>
        <v>2.8728800000000012</v>
      </c>
      <c r="C40" s="78">
        <f>AVERAGE('Ant,Pol,Loc Diff'!J5:M5,'Ant,Pol,Loc Diff'!J11:M11,'Ant,Pol,Loc Diff'!J17:M17,'Ant,Pol,Loc Diff'!J23:M23,'Ant,Pol,Loc Diff'!J29:M29,'Ant,Pol,Loc Diff'!J35:M35,'Ant,Pol,Loc Diff'!J41:M41,'Ant,Pol,Loc Diff'!J47:M47,'Ant,Pol,Loc Diff'!J53:M53,'Ant,Pol,Loc Diff'!J59:M59)</f>
        <v>2.6016299999999992</v>
      </c>
      <c r="D40" s="78">
        <f>AVERAGE('Ant,Pol,Loc Diff'!J6:M6,'Ant,Pol,Loc Diff'!J12:M12,'Ant,Pol,Loc Diff'!J18:M18,'Ant,Pol,Loc Diff'!J24:M24,'Ant,Pol,Loc Diff'!J30:M30,'Ant,Pol,Loc Diff'!J36:M36,'Ant,Pol,Loc Diff'!J42:M42,'Ant,Pol,Loc Diff'!J48:M48,'Ant,Pol,Loc Diff'!J54:M54,'Ant,Pol,Loc Diff'!J60:M60)</f>
        <v>2.0861950000000005</v>
      </c>
      <c r="E40" s="78">
        <f>AVERAGE('Ant,Pol,Loc Diff'!J7:M7,'Ant,Pol,Loc Diff'!J13:M13,'Ant,Pol,Loc Diff'!J19:M19,'Ant,Pol,Loc Diff'!J25:M25,'Ant,Pol,Loc Diff'!J31:M31,'Ant,Pol,Loc Diff'!J37:M37,'Ant,Pol,Loc Diff'!J43:M43,'Ant,Pol,Loc Diff'!J49:M49,'Ant,Pol,Loc Diff'!J55:M55,'Ant,Pol,Loc Diff'!J61:M61)</f>
        <v>3.1242300000000007</v>
      </c>
      <c r="F40" s="78">
        <f>AVERAGE('Ant,Pol,Loc Diff'!J8:M8,'Ant,Pol,Loc Diff'!J14:M14,'Ant,Pol,Loc Diff'!J20:M20,'Ant,Pol,Loc Diff'!J26:M26,'Ant,Pol,Loc Diff'!J32:M32,'Ant,Pol,Loc Diff'!J38:M38,'Ant,Pol,Loc Diff'!J44:M44,'Ant,Pol,Loc Diff'!J50:M50,'Ant,Pol,Loc Diff'!J56:M56,'Ant,Pol,Loc Diff'!J62:M62)</f>
        <v>6.0800549999999998</v>
      </c>
      <c r="G40" s="78">
        <f>AVERAGE('Ant,Pol,Loc Diff'!J9:M9,'Ant,Pol,Loc Diff'!J15:M15,'Ant,Pol,Loc Diff'!J21:M21,'Ant,Pol,Loc Diff'!J27:M27,'Ant,Pol,Loc Diff'!J33:M33,'Ant,Pol,Loc Diff'!J39:M39,'Ant,Pol,Loc Diff'!J45:M45,'Ant,Pol,Loc Diff'!J51:M51,'Ant,Pol,Loc Diff'!J57:M57,'Ant,Pol,Loc Diff'!J63:M63)</f>
        <v>3.157365</v>
      </c>
      <c r="H40" s="69"/>
    </row>
    <row r="42" spans="1:16" x14ac:dyDescent="0.3">
      <c r="B42" s="1" t="s">
        <v>7</v>
      </c>
      <c r="C42" s="1"/>
      <c r="D42" s="1"/>
      <c r="E42" s="1"/>
      <c r="F42" s="1"/>
      <c r="G42" s="1"/>
    </row>
    <row r="43" spans="1:16" x14ac:dyDescent="0.3">
      <c r="B43" t="s">
        <v>34</v>
      </c>
      <c r="C43" t="s">
        <v>35</v>
      </c>
      <c r="D43" t="s">
        <v>36</v>
      </c>
      <c r="E43" t="s">
        <v>37</v>
      </c>
      <c r="F43" t="s">
        <v>38</v>
      </c>
      <c r="G43" t="s">
        <v>39</v>
      </c>
    </row>
    <row r="44" spans="1:16" x14ac:dyDescent="0.3">
      <c r="A44" s="2" t="s">
        <v>31</v>
      </c>
      <c r="B44" s="43">
        <f>(B20+B28+B36)/3</f>
        <v>0.60833333333333339</v>
      </c>
      <c r="C44" s="43">
        <f>(C20+C28+C36)/3</f>
        <v>0.6166666666666667</v>
      </c>
      <c r="D44" s="43">
        <f>(D20+D28+D36)/3</f>
        <v>0.6333333333333333</v>
      </c>
      <c r="E44" s="43">
        <f>(E20+E28+E36)/3</f>
        <v>0.59166666666666667</v>
      </c>
      <c r="F44" s="43">
        <f>(F20+F28+F36)/3</f>
        <v>0.50000000000000011</v>
      </c>
      <c r="G44" s="43">
        <f>(G20+G28+G36)/3</f>
        <v>0.40833333333333338</v>
      </c>
    </row>
    <row r="45" spans="1:16" x14ac:dyDescent="0.3">
      <c r="A45" s="5" t="s">
        <v>32</v>
      </c>
      <c r="B45" s="44">
        <f>(B21+B29+B37)/3</f>
        <v>0.25833333333333336</v>
      </c>
      <c r="C45" s="44">
        <f>(C21+C29+C37)/3</f>
        <v>0.25833333333333336</v>
      </c>
      <c r="D45" s="44">
        <f>(D21+D29+D37)/3</f>
        <v>0.26666666666666666</v>
      </c>
      <c r="E45" s="44">
        <f>(E21+E29+E37)/3</f>
        <v>0.30833333333333335</v>
      </c>
      <c r="F45" s="44">
        <f>(F21+F29+F37)/3</f>
        <v>0.29166666666666669</v>
      </c>
      <c r="G45" s="44">
        <f>(G21+G29+G37)/3</f>
        <v>0.3</v>
      </c>
    </row>
    <row r="46" spans="1:16" x14ac:dyDescent="0.3">
      <c r="A46" s="8" t="s">
        <v>33</v>
      </c>
      <c r="B46" s="45">
        <f>(B22+B30+B38)/3</f>
        <v>6.6666666666666652E-2</v>
      </c>
      <c r="C46" s="45">
        <f>(C22+C30+C38)/3</f>
        <v>0.10000000000000002</v>
      </c>
      <c r="D46" s="45">
        <f>(D22+D30+D38)/3</f>
        <v>8.3333333333333329E-2</v>
      </c>
      <c r="E46" s="45">
        <f>(E22+E30+E38)/3</f>
        <v>8.3333333333333329E-2</v>
      </c>
      <c r="F46" s="45">
        <f>(F22+F30+F38)/3</f>
        <v>0.14166666666666666</v>
      </c>
      <c r="G46" s="45">
        <f>(G22+G30+G38)/3</f>
        <v>0.13333333333333333</v>
      </c>
    </row>
    <row r="47" spans="1:16" x14ac:dyDescent="0.3">
      <c r="A47" s="11" t="s">
        <v>16</v>
      </c>
      <c r="B47" s="46">
        <f>(B23+B31+B39)/3</f>
        <v>6.6666666666666666E-2</v>
      </c>
      <c r="C47" s="46">
        <f>(C23+C31+C39)/3</f>
        <v>2.5000000000000005E-2</v>
      </c>
      <c r="D47" s="46">
        <f>(D23+D31+D39)/3</f>
        <v>1.6666666666666666E-2</v>
      </c>
      <c r="E47" s="46">
        <f>(E23+E31+E39)/3</f>
        <v>1.6666666666666666E-2</v>
      </c>
      <c r="F47" s="46">
        <f>(F23+F31+F39)/3</f>
        <v>6.6666666666666666E-2</v>
      </c>
      <c r="G47" s="46">
        <f>(G23+G31+G39)/3</f>
        <v>0.15833333333333333</v>
      </c>
    </row>
    <row r="48" spans="1:16" x14ac:dyDescent="0.3">
      <c r="A48" s="14" t="s">
        <v>17</v>
      </c>
      <c r="B48" s="78">
        <f>AVERAGE(B40,B32,B24)</f>
        <v>-0.23901333333333366</v>
      </c>
      <c r="C48" s="78">
        <f>AVERAGE(C40,C32,C24)</f>
        <v>-0.4235750000000002</v>
      </c>
      <c r="D48" s="78">
        <f>AVERAGE(D40,D32,D24)</f>
        <v>-0.79686166666666691</v>
      </c>
      <c r="E48" s="78">
        <f>AVERAGE(E40,E32,E24)</f>
        <v>0.16876499999999983</v>
      </c>
      <c r="F48" s="78">
        <f>AVERAGE(F40,F32,F24)</f>
        <v>1.5150216666666667</v>
      </c>
      <c r="G48" s="78">
        <f>AVERAGE(G40,G32,G24)</f>
        <v>2.5300366666666672</v>
      </c>
    </row>
    <row r="50" spans="1:9" x14ac:dyDescent="0.3">
      <c r="B50" t="s">
        <v>0</v>
      </c>
      <c r="C50" t="s">
        <v>0</v>
      </c>
      <c r="D50" t="s">
        <v>0</v>
      </c>
      <c r="E50" t="s">
        <v>0</v>
      </c>
      <c r="F50" t="s">
        <v>1</v>
      </c>
      <c r="G50" t="s">
        <v>1</v>
      </c>
      <c r="H50" t="s">
        <v>1</v>
      </c>
      <c r="I50" t="s">
        <v>1</v>
      </c>
    </row>
    <row r="51" spans="1:9" x14ac:dyDescent="0.3">
      <c r="B51" t="s">
        <v>2</v>
      </c>
      <c r="C51" t="s">
        <v>2</v>
      </c>
      <c r="D51" t="s">
        <v>3</v>
      </c>
      <c r="E51" t="s">
        <v>3</v>
      </c>
      <c r="F51" t="s">
        <v>2</v>
      </c>
      <c r="G51" t="s">
        <v>2</v>
      </c>
      <c r="H51" t="s">
        <v>3</v>
      </c>
      <c r="I51" t="s">
        <v>3</v>
      </c>
    </row>
    <row r="52" spans="1:9" x14ac:dyDescent="0.3">
      <c r="B52" t="s">
        <v>8</v>
      </c>
      <c r="C52" t="s">
        <v>9</v>
      </c>
      <c r="D52" t="s">
        <v>8</v>
      </c>
      <c r="E52" t="s">
        <v>9</v>
      </c>
      <c r="F52" t="s">
        <v>8</v>
      </c>
      <c r="G52" t="s">
        <v>9</v>
      </c>
      <c r="H52" t="s">
        <v>8</v>
      </c>
      <c r="I52" t="s">
        <v>9</v>
      </c>
    </row>
    <row r="53" spans="1:9" x14ac:dyDescent="0.3">
      <c r="A53" s="2" t="s">
        <v>13</v>
      </c>
      <c r="B53" s="3">
        <f>('Ant,Pol,Loc Results'!B4+'Ant,Pol,Loc Results'!F4+'Ant,Pol,Loc Results'!J4)/3</f>
        <v>0.72777777777777775</v>
      </c>
      <c r="C53" s="3">
        <f>('Ant,Pol,Loc Results'!B4+'Ant,Pol,Loc Results'!G4+'Ant,Pol,Loc Results'!K4)/3</f>
        <v>0.68333333333333324</v>
      </c>
      <c r="D53" s="3">
        <f>('Ant,Pol,Loc Results'!C4+'Ant,Pol,Loc Results'!F4+'Ant,Pol,Loc Results'!L4)/3</f>
        <v>0.53333333333333321</v>
      </c>
      <c r="E53" s="3">
        <f>('Ant,Pol,Loc Results'!C4+'Ant,Pol,Loc Results'!G4+'Ant,Pol,Loc Results'!M4)/3</f>
        <v>0.55555555555555558</v>
      </c>
      <c r="F53" s="3">
        <f>('Ant,Pol,Loc Results'!D4+'Ant,Pol,Loc Results'!H4+'Ant,Pol,Loc Results'!J4)/3</f>
        <v>0.53888888888888886</v>
      </c>
      <c r="G53" s="3">
        <f>('Ant,Pol,Loc Results'!D4+'Ant,Pol,Loc Results'!I4+'Ant,Pol,Loc Results'!K4)/3</f>
        <v>0.51111111111111107</v>
      </c>
      <c r="H53" s="3">
        <f>('Ant,Pol,Loc Results'!E4+'Ant,Pol,Loc Results'!I4+'Ant,Pol,Loc Results'!M4)/3</f>
        <v>0.46666666666666662</v>
      </c>
      <c r="I53" s="3">
        <f>('Ant,Pol,Loc Results'!E4+'Ant,Pol,Loc Results'!I4+'Ant,Pol,Loc Results'!M4)/3</f>
        <v>0.46666666666666662</v>
      </c>
    </row>
    <row r="54" spans="1:9" x14ac:dyDescent="0.3">
      <c r="A54" s="5" t="s">
        <v>14</v>
      </c>
      <c r="B54" s="6">
        <f>('Ant,Pol,Loc Results'!B5+'Ant,Pol,Loc Results'!F5+'Ant,Pol,Loc Results'!J5)/3</f>
        <v>0.19999999999999998</v>
      </c>
      <c r="C54" s="6">
        <f>('Ant,Pol,Loc Results'!B5+'Ant,Pol,Loc Results'!G5+'Ant,Pol,Loc Results'!K5)/3</f>
        <v>0.22222222222222221</v>
      </c>
      <c r="D54" s="6">
        <f>('Ant,Pol,Loc Results'!C5+'Ant,Pol,Loc Results'!F5+'Ant,Pol,Loc Results'!L5)/3</f>
        <v>0.25</v>
      </c>
      <c r="E54" s="6">
        <f>('Ant,Pol,Loc Results'!C5+'Ant,Pol,Loc Results'!G5+'Ant,Pol,Loc Results'!M5)/3</f>
        <v>0.2722222222222222</v>
      </c>
      <c r="F54" s="6">
        <f>('Ant,Pol,Loc Results'!D5+'Ant,Pol,Loc Results'!H5+'Ant,Pol,Loc Results'!J5)/3</f>
        <v>0.3</v>
      </c>
      <c r="G54" s="6">
        <f>('Ant,Pol,Loc Results'!D5+'Ant,Pol,Loc Results'!I5+'Ant,Pol,Loc Results'!K5)/3</f>
        <v>0.33888888888888885</v>
      </c>
      <c r="H54" s="6">
        <f>('Ant,Pol,Loc Results'!E5+'Ant,Pol,Loc Results'!I5+'Ant,Pol,Loc Results'!M5)/3</f>
        <v>0.35000000000000003</v>
      </c>
      <c r="I54" s="6">
        <f>('Ant,Pol,Loc Results'!E5+'Ant,Pol,Loc Results'!I5+'Ant,Pol,Loc Results'!M5)/3</f>
        <v>0.35000000000000003</v>
      </c>
    </row>
    <row r="55" spans="1:9" x14ac:dyDescent="0.3">
      <c r="A55" s="8" t="s">
        <v>15</v>
      </c>
      <c r="B55" s="9">
        <f>('Ant,Pol,Loc Results'!B6+'Ant,Pol,Loc Results'!F6+'Ant,Pol,Loc Results'!J6)/3</f>
        <v>4.4444444444444446E-2</v>
      </c>
      <c r="C55" s="9">
        <f>('Ant,Pol,Loc Results'!B6+'Ant,Pol,Loc Results'!G6+'Ant,Pol,Loc Results'!K6)/3</f>
        <v>6.6666666666666666E-2</v>
      </c>
      <c r="D55" s="9">
        <f>('Ant,Pol,Loc Results'!C6+'Ant,Pol,Loc Results'!F6+'Ant,Pol,Loc Results'!L6)/3</f>
        <v>0.12222222222222223</v>
      </c>
      <c r="E55" s="9">
        <f>('Ant,Pol,Loc Results'!C6+'Ant,Pol,Loc Results'!G6+'Ant,Pol,Loc Results'!M6)/3</f>
        <v>0.13333333333333333</v>
      </c>
      <c r="F55" s="9">
        <f>('Ant,Pol,Loc Results'!D6+'Ant,Pol,Loc Results'!H6+'Ant,Pol,Loc Results'!J6)/3</f>
        <v>8.3333333333333329E-2</v>
      </c>
      <c r="G55" s="9">
        <f>('Ant,Pol,Loc Results'!D6+'Ant,Pol,Loc Results'!I6+'Ant,Pol,Loc Results'!K6)/3</f>
        <v>8.8888888888888906E-2</v>
      </c>
      <c r="H55" s="9">
        <f>('Ant,Pol,Loc Results'!E6+'Ant,Pol,Loc Results'!I6+'Ant,Pol,Loc Results'!M6)/3</f>
        <v>0.14444444444444446</v>
      </c>
      <c r="I55" s="9">
        <f>('Ant,Pol,Loc Results'!E6+'Ant,Pol,Loc Results'!I6+'Ant,Pol,Loc Results'!M6)/3</f>
        <v>0.14444444444444446</v>
      </c>
    </row>
    <row r="56" spans="1:9" x14ac:dyDescent="0.3">
      <c r="A56" s="11" t="s">
        <v>16</v>
      </c>
      <c r="B56" s="12">
        <f>('Ant,Pol,Loc Results'!B7+'Ant,Pol,Loc Results'!F7+'Ant,Pol,Loc Results'!J7)/3</f>
        <v>2.7777777777777776E-2</v>
      </c>
      <c r="C56" s="12">
        <f>('Ant,Pol,Loc Results'!B7+'Ant,Pol,Loc Results'!G7+'Ant,Pol,Loc Results'!K7)/3</f>
        <v>2.777777777777778E-2</v>
      </c>
      <c r="D56" s="12">
        <f>('Ant,Pol,Loc Results'!C7+'Ant,Pol,Loc Results'!F7+'Ant,Pol,Loc Results'!L7)/3</f>
        <v>9.4444444444444442E-2</v>
      </c>
      <c r="E56" s="12">
        <f>('Ant,Pol,Loc Results'!C7+'Ant,Pol,Loc Results'!G7+'Ant,Pol,Loc Results'!M7)/3</f>
        <v>3.888888888888889E-2</v>
      </c>
      <c r="F56" s="12">
        <f>('Ant,Pol,Loc Results'!D7+'Ant,Pol,Loc Results'!H7+'Ant,Pol,Loc Results'!J7)/3</f>
        <v>7.7777777777777779E-2</v>
      </c>
      <c r="G56" s="12">
        <f>('Ant,Pol,Loc Results'!D7+'Ant,Pol,Loc Results'!I7+'Ant,Pol,Loc Results'!K7)/3</f>
        <v>6.1111111111111116E-2</v>
      </c>
      <c r="H56" s="12">
        <f>('Ant,Pol,Loc Results'!E7+'Ant,Pol,Loc Results'!I7+'Ant,Pol,Loc Results'!M7)/3</f>
        <v>3.888888888888889E-2</v>
      </c>
      <c r="I56" s="12">
        <f>('Ant,Pol,Loc Results'!E7+'Ant,Pol,Loc Results'!I7+'Ant,Pol,Loc Results'!M7)/3</f>
        <v>3.888888888888889E-2</v>
      </c>
    </row>
    <row r="57" spans="1:9" x14ac:dyDescent="0.3">
      <c r="A57" t="s">
        <v>17</v>
      </c>
      <c r="B57" s="78">
        <f>AVERAGE('Ant,Pol,Loc Diff'!B4:B63,'Ant,Pol,Loc Diff'!F4:F63,'Ant,Pol,Loc Diff'!J4:J63)</f>
        <v>-0.14636444444444455</v>
      </c>
      <c r="C57" s="78">
        <f>AVERAGE('Ant,Pol,Loc Diff'!B4:B63,'Ant,Pol,Loc Diff'!G4:G63,'Ant,Pol,Loc Diff'!K4:K63)</f>
        <v>0.41775888888888874</v>
      </c>
      <c r="D57" s="78">
        <f>AVERAGE('Ant,Pol,Loc Diff'!C4:C63,'Ant,Pol,Loc Diff'!F4:F63,'Ant,Pol,Loc Diff'!L4:L63)</f>
        <v>2.3477616666666661</v>
      </c>
      <c r="E57" s="78">
        <f>AVERAGE('Ant,Pol,Loc Diff'!C4:C63,'Ant,Pol,Loc Diff'!G4:G63,'Ant,Pol,Loc Diff'!M4:M63)</f>
        <v>1.3960916666666667</v>
      </c>
      <c r="F57" s="78">
        <f>AVERAGE('Ant,Pol,Loc Diff'!D4:D63,'Ant,Pol,Loc Diff'!H4:H63,'Ant,Pol,Loc Diff'!J4:J63)</f>
        <v>-1.2358638888888893</v>
      </c>
      <c r="G57" s="78">
        <f>AVERAGE('Ant,Pol,Loc Diff'!D4:D63,'Ant,Pol,Loc Diff'!I4:I63,'Ant,Pol,Loc Diff'!K4:K63)</f>
        <v>0.84405277777777754</v>
      </c>
      <c r="H57" s="78">
        <f>AVERAGE('Ant,Pol,Loc Diff'!E4:E63,'Ant,Pol,Loc Diff'!H4:H63,'Ant,Pol,Loc Diff'!L4:L63)</f>
        <v>-0.25753111111111004</v>
      </c>
      <c r="I57" s="78">
        <f>AVERAGE('Ant,Pol,Loc Diff'!E4:E63,'Ant,Pol,Loc Diff'!I4:I63,'Ant,Pol,Loc Diff'!M4:M63)</f>
        <v>0.30659222222222199</v>
      </c>
    </row>
  </sheetData>
  <mergeCells count="7">
    <mergeCell ref="B18:G18"/>
    <mergeCell ref="B26:G26"/>
    <mergeCell ref="B34:G34"/>
    <mergeCell ref="B42:G42"/>
    <mergeCell ref="B3:E3"/>
    <mergeCell ref="F3:I3"/>
    <mergeCell ref="J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>
      <selection activeCell="L16" sqref="L16"/>
    </sheetView>
  </sheetViews>
  <sheetFormatPr defaultRowHeight="14.4" x14ac:dyDescent="0.3"/>
  <sheetData>
    <row r="1" spans="1:20" x14ac:dyDescent="0.3">
      <c r="A1" s="70" t="s">
        <v>41</v>
      </c>
      <c r="B1" s="70"/>
      <c r="C1" s="69" t="s">
        <v>34</v>
      </c>
      <c r="D1" s="69" t="s">
        <v>34</v>
      </c>
      <c r="E1" s="69" t="s">
        <v>34</v>
      </c>
      <c r="F1" s="69" t="s">
        <v>34</v>
      </c>
      <c r="G1" s="69" t="s">
        <v>34</v>
      </c>
      <c r="H1" s="69" t="s">
        <v>35</v>
      </c>
      <c r="I1" s="69" t="s">
        <v>35</v>
      </c>
      <c r="J1" s="69" t="s">
        <v>35</v>
      </c>
      <c r="K1" s="69" t="s">
        <v>35</v>
      </c>
      <c r="L1" s="69" t="s">
        <v>36</v>
      </c>
      <c r="M1" s="69" t="s">
        <v>36</v>
      </c>
      <c r="N1" s="69" t="s">
        <v>36</v>
      </c>
      <c r="O1" s="69" t="s">
        <v>37</v>
      </c>
      <c r="P1" s="69" t="s">
        <v>37</v>
      </c>
      <c r="Q1" s="69" t="s">
        <v>38</v>
      </c>
    </row>
    <row r="2" spans="1:20" ht="15" thickBot="1" x14ac:dyDescent="0.35">
      <c r="A2" s="53"/>
      <c r="B2" s="53"/>
      <c r="C2" s="97" t="s">
        <v>35</v>
      </c>
      <c r="D2" s="97" t="s">
        <v>36</v>
      </c>
      <c r="E2" s="97" t="s">
        <v>37</v>
      </c>
      <c r="F2" s="97" t="s">
        <v>38</v>
      </c>
      <c r="G2" s="97" t="s">
        <v>39</v>
      </c>
      <c r="H2" s="97" t="s">
        <v>36</v>
      </c>
      <c r="I2" s="97" t="s">
        <v>37</v>
      </c>
      <c r="J2" s="97" t="s">
        <v>38</v>
      </c>
      <c r="K2" s="97" t="s">
        <v>39</v>
      </c>
      <c r="L2" s="97" t="s">
        <v>37</v>
      </c>
      <c r="M2" s="97" t="s">
        <v>38</v>
      </c>
      <c r="N2" s="97" t="s">
        <v>39</v>
      </c>
      <c r="O2" s="97" t="s">
        <v>38</v>
      </c>
      <c r="P2" s="97" t="s">
        <v>39</v>
      </c>
      <c r="Q2" s="97" t="s">
        <v>39</v>
      </c>
    </row>
    <row r="3" spans="1:20" x14ac:dyDescent="0.3">
      <c r="A3" s="95" t="s">
        <v>42</v>
      </c>
      <c r="B3" s="91" t="s">
        <v>43</v>
      </c>
      <c r="C3" s="98">
        <v>12.039395541526201</v>
      </c>
      <c r="D3" s="99">
        <v>35.5196098366252</v>
      </c>
      <c r="E3" s="99">
        <v>21.986432362958301</v>
      </c>
      <c r="F3" s="99">
        <v>26.913558828149299</v>
      </c>
      <c r="G3" s="99">
        <v>29.626462768457401</v>
      </c>
      <c r="H3" s="99">
        <v>23.4802142950989</v>
      </c>
      <c r="I3" s="99">
        <v>9.9470368214320608</v>
      </c>
      <c r="J3" s="99">
        <v>14.8741632866231</v>
      </c>
      <c r="K3" s="99">
        <v>17.5870672269312</v>
      </c>
      <c r="L3" s="99">
        <v>-13.5331774736669</v>
      </c>
      <c r="M3" s="99">
        <v>-8.6060510084758199</v>
      </c>
      <c r="N3" s="99">
        <v>-5.8931470681677203</v>
      </c>
      <c r="O3" s="99">
        <v>4.92712646519103</v>
      </c>
      <c r="P3" s="99">
        <v>7.6400304054991297</v>
      </c>
      <c r="Q3" s="100">
        <v>2.7129039403081001</v>
      </c>
      <c r="T3" s="69"/>
    </row>
    <row r="4" spans="1:20" x14ac:dyDescent="0.3">
      <c r="A4" s="95"/>
      <c r="B4" s="92" t="s">
        <v>44</v>
      </c>
      <c r="C4" s="101">
        <v>8.6904142925049506</v>
      </c>
      <c r="D4" s="102">
        <v>17.531920507119001</v>
      </c>
      <c r="E4" s="102">
        <v>17.235743033452099</v>
      </c>
      <c r="F4" s="102">
        <v>30.902869498643099</v>
      </c>
      <c r="G4" s="102">
        <v>26.594773438951201</v>
      </c>
      <c r="H4" s="102">
        <v>8.8415062146140109</v>
      </c>
      <c r="I4" s="102">
        <v>8.5453287409471503</v>
      </c>
      <c r="J4" s="102">
        <v>22.212455206138198</v>
      </c>
      <c r="K4" s="102">
        <v>17.9043591464463</v>
      </c>
      <c r="L4" s="102">
        <v>-0.29617747366686598</v>
      </c>
      <c r="M4" s="102">
        <v>13.3709489915242</v>
      </c>
      <c r="N4" s="102">
        <v>9.0628529318322695</v>
      </c>
      <c r="O4" s="102">
        <v>13.667126465191</v>
      </c>
      <c r="P4" s="102">
        <v>9.35903040549913</v>
      </c>
      <c r="Q4" s="103">
        <v>-4.3080960596918896</v>
      </c>
    </row>
    <row r="5" spans="1:20" x14ac:dyDescent="0.3">
      <c r="A5" s="95"/>
      <c r="B5" s="92" t="s">
        <v>45</v>
      </c>
      <c r="C5" s="101">
        <v>7.9973040357890204</v>
      </c>
      <c r="D5" s="102">
        <v>18.964447907985701</v>
      </c>
      <c r="E5" s="102">
        <v>26.1663627646641</v>
      </c>
      <c r="F5" s="102">
        <v>24.866317406628799</v>
      </c>
      <c r="G5" s="102">
        <v>27.8142213469369</v>
      </c>
      <c r="H5" s="102">
        <v>10.967143872196701</v>
      </c>
      <c r="I5" s="102">
        <v>18.1690587288751</v>
      </c>
      <c r="J5" s="102">
        <v>16.869013370839799</v>
      </c>
      <c r="K5" s="102">
        <v>19.8169173111479</v>
      </c>
      <c r="L5" s="102">
        <v>7.2019148566784699</v>
      </c>
      <c r="M5" s="102">
        <v>5.9018694986431397</v>
      </c>
      <c r="N5" s="102">
        <v>8.8497734389512299</v>
      </c>
      <c r="O5" s="102">
        <v>-1.3000453580353299</v>
      </c>
      <c r="P5" s="102">
        <v>1.6478585822727601</v>
      </c>
      <c r="Q5" s="103">
        <v>2.9479039403080902</v>
      </c>
    </row>
    <row r="6" spans="1:20" x14ac:dyDescent="0.3">
      <c r="A6" s="95"/>
      <c r="B6" s="92" t="s">
        <v>46</v>
      </c>
      <c r="C6" s="101">
        <v>3.3176852954872098</v>
      </c>
      <c r="D6" s="102">
        <v>15.9632805416698</v>
      </c>
      <c r="E6" s="102">
        <v>24.0687783933482</v>
      </c>
      <c r="F6" s="102">
        <v>28.622089491467101</v>
      </c>
      <c r="G6" s="102">
        <v>33.968553672858697</v>
      </c>
      <c r="H6" s="102">
        <v>12.6455952461826</v>
      </c>
      <c r="I6" s="102">
        <v>20.751093097860998</v>
      </c>
      <c r="J6" s="102">
        <v>25.304404195979899</v>
      </c>
      <c r="K6" s="102">
        <v>30.650868377371399</v>
      </c>
      <c r="L6" s="102">
        <v>8.1054978516783809</v>
      </c>
      <c r="M6" s="102">
        <v>12.658808949797301</v>
      </c>
      <c r="N6" s="102">
        <v>18.005273131188801</v>
      </c>
      <c r="O6" s="102">
        <v>4.5533110981189502</v>
      </c>
      <c r="P6" s="102">
        <v>9.8997752795104592</v>
      </c>
      <c r="Q6" s="103">
        <v>5.3464641813915099</v>
      </c>
    </row>
    <row r="7" spans="1:20" x14ac:dyDescent="0.3">
      <c r="A7" s="95"/>
      <c r="B7" s="92" t="s">
        <v>47</v>
      </c>
      <c r="C7" s="101">
        <v>11.377860113568</v>
      </c>
      <c r="D7" s="102">
        <v>21.841218768706</v>
      </c>
      <c r="E7" s="102">
        <v>40.886235790262099</v>
      </c>
      <c r="F7" s="102">
        <v>35.670036114047697</v>
      </c>
      <c r="G7" s="102">
        <v>33.756995968759298</v>
      </c>
      <c r="H7" s="102">
        <v>10.4633586551381</v>
      </c>
      <c r="I7" s="102">
        <v>29.5083756766942</v>
      </c>
      <c r="J7" s="102">
        <v>24.292176000479699</v>
      </c>
      <c r="K7" s="102">
        <v>22.3791358551914</v>
      </c>
      <c r="L7" s="102">
        <v>19.045017021556099</v>
      </c>
      <c r="M7" s="102">
        <v>13.8288173453416</v>
      </c>
      <c r="N7" s="102">
        <v>11.9157772000533</v>
      </c>
      <c r="O7" s="102">
        <v>-5.21619967621446</v>
      </c>
      <c r="P7" s="102">
        <v>-7.1292398215027903</v>
      </c>
      <c r="Q7" s="103">
        <v>-1.9130401452883301</v>
      </c>
    </row>
    <row r="8" spans="1:20" x14ac:dyDescent="0.3">
      <c r="A8" s="95"/>
      <c r="B8" s="92" t="s">
        <v>48</v>
      </c>
      <c r="C8" s="101">
        <v>9.2814549703155897</v>
      </c>
      <c r="D8" s="102">
        <v>21.1882468831311</v>
      </c>
      <c r="E8" s="102">
        <v>25.335811894013901</v>
      </c>
      <c r="F8" s="102">
        <v>29.978392718197799</v>
      </c>
      <c r="G8" s="102">
        <v>33.356352572909501</v>
      </c>
      <c r="H8" s="102">
        <v>11.9067919128155</v>
      </c>
      <c r="I8" s="102">
        <v>16.0543569236983</v>
      </c>
      <c r="J8" s="102">
        <v>20.696937747882199</v>
      </c>
      <c r="K8" s="102">
        <v>24.0748976025939</v>
      </c>
      <c r="L8" s="102">
        <v>4.1475650108827997</v>
      </c>
      <c r="M8" s="102">
        <v>8.7901458350667205</v>
      </c>
      <c r="N8" s="102">
        <v>12.1681056897784</v>
      </c>
      <c r="O8" s="102">
        <v>4.6425808241839199</v>
      </c>
      <c r="P8" s="102">
        <v>8.0205406788955997</v>
      </c>
      <c r="Q8" s="103">
        <v>3.3779598547116798</v>
      </c>
    </row>
    <row r="9" spans="1:20" x14ac:dyDescent="0.3">
      <c r="A9" s="95"/>
      <c r="B9" s="92" t="s">
        <v>49</v>
      </c>
      <c r="C9" s="101">
        <v>5.8226798658582197</v>
      </c>
      <c r="D9" s="102">
        <v>16.894280541669801</v>
      </c>
      <c r="E9" s="102">
        <v>21.551778393348201</v>
      </c>
      <c r="F9" s="102">
        <v>27.9440894914671</v>
      </c>
      <c r="G9" s="102">
        <v>30.0615536728587</v>
      </c>
      <c r="H9" s="102">
        <v>11.071600675811601</v>
      </c>
      <c r="I9" s="102">
        <v>15.729098527490001</v>
      </c>
      <c r="J9" s="102">
        <v>22.121409625608901</v>
      </c>
      <c r="K9" s="102">
        <v>24.238873807000399</v>
      </c>
      <c r="L9" s="102">
        <v>4.6574978516783796</v>
      </c>
      <c r="M9" s="102">
        <v>11.049808949797301</v>
      </c>
      <c r="N9" s="102">
        <v>13.1672731311888</v>
      </c>
      <c r="O9" s="102">
        <v>6.3923110981189399</v>
      </c>
      <c r="P9" s="102">
        <v>8.5097752795104498</v>
      </c>
      <c r="Q9" s="103">
        <v>2.1174641813915098</v>
      </c>
    </row>
    <row r="10" spans="1:20" x14ac:dyDescent="0.3">
      <c r="A10" s="95"/>
      <c r="B10" s="92" t="s">
        <v>50</v>
      </c>
      <c r="C10" s="101">
        <v>8.28514880768887</v>
      </c>
      <c r="D10" s="102">
        <v>16.036218768706</v>
      </c>
      <c r="E10" s="102">
        <v>26.878235790262099</v>
      </c>
      <c r="F10" s="102">
        <v>38.653036114047701</v>
      </c>
      <c r="G10" s="102">
        <v>45.872995968759398</v>
      </c>
      <c r="H10" s="102">
        <v>7.7510699610171603</v>
      </c>
      <c r="I10" s="102">
        <v>18.593086982573301</v>
      </c>
      <c r="J10" s="102">
        <v>30.367887306358799</v>
      </c>
      <c r="K10" s="102">
        <v>37.587847161070499</v>
      </c>
      <c r="L10" s="102">
        <v>10.842017021556099</v>
      </c>
      <c r="M10" s="102">
        <v>22.616817345341602</v>
      </c>
      <c r="N10" s="102">
        <v>29.836777200053302</v>
      </c>
      <c r="O10" s="102">
        <v>11.774800323785501</v>
      </c>
      <c r="P10" s="102">
        <v>18.994760178497199</v>
      </c>
      <c r="Q10" s="103">
        <v>7.2199598547116803</v>
      </c>
    </row>
    <row r="11" spans="1:20" x14ac:dyDescent="0.3">
      <c r="A11" s="95"/>
      <c r="B11" s="92" t="s">
        <v>51</v>
      </c>
      <c r="C11" s="101">
        <v>9.1239298113863203</v>
      </c>
      <c r="D11" s="102">
        <v>21.627509213203801</v>
      </c>
      <c r="E11" s="102">
        <v>20.857506629661799</v>
      </c>
      <c r="F11" s="102">
        <v>25.9092646557948</v>
      </c>
      <c r="G11" s="102">
        <v>46.998584964989703</v>
      </c>
      <c r="H11" s="102">
        <v>12.5035794018175</v>
      </c>
      <c r="I11" s="102">
        <v>11.7335768182755</v>
      </c>
      <c r="J11" s="102">
        <v>16.785334844408499</v>
      </c>
      <c r="K11" s="102">
        <v>37.874655153603399</v>
      </c>
      <c r="L11" s="102">
        <v>-0.77000258354205897</v>
      </c>
      <c r="M11" s="102">
        <v>4.2817554425909803</v>
      </c>
      <c r="N11" s="102">
        <v>25.371075751785799</v>
      </c>
      <c r="O11" s="102">
        <v>5.0517580261330401</v>
      </c>
      <c r="P11" s="102">
        <v>26.141078335327901</v>
      </c>
      <c r="Q11" s="103">
        <v>21.0893203091949</v>
      </c>
    </row>
    <row r="12" spans="1:20" ht="15" thickBot="1" x14ac:dyDescent="0.35">
      <c r="A12" s="96"/>
      <c r="B12" s="93" t="s">
        <v>52</v>
      </c>
      <c r="C12" s="104">
        <v>8.7832142950989294</v>
      </c>
      <c r="D12" s="105">
        <v>17.884036821432101</v>
      </c>
      <c r="E12" s="105">
        <v>18.179163286623101</v>
      </c>
      <c r="F12" s="105">
        <v>26.1620672269312</v>
      </c>
      <c r="G12" s="105">
        <v>31.078191390573899</v>
      </c>
      <c r="H12" s="105">
        <v>9.1008225263331397</v>
      </c>
      <c r="I12" s="105">
        <v>9.3959489915241701</v>
      </c>
      <c r="J12" s="105">
        <v>17.378852931832299</v>
      </c>
      <c r="K12" s="105">
        <v>22.294977095474898</v>
      </c>
      <c r="L12" s="105">
        <v>0.29512646519103197</v>
      </c>
      <c r="M12" s="105">
        <v>8.2780304054991198</v>
      </c>
      <c r="N12" s="105">
        <v>13.1941545691418</v>
      </c>
      <c r="O12" s="105">
        <v>7.9829039403080797</v>
      </c>
      <c r="P12" s="105">
        <v>12.899028103950799</v>
      </c>
      <c r="Q12" s="106">
        <v>4.9161241636426896</v>
      </c>
    </row>
    <row r="13" spans="1:20" x14ac:dyDescent="0.3">
      <c r="A13" s="94" t="s">
        <v>53</v>
      </c>
      <c r="B13" s="89" t="s">
        <v>43</v>
      </c>
      <c r="C13" s="107">
        <v>24.085000000000001</v>
      </c>
      <c r="D13" s="108">
        <v>27.568000000000001</v>
      </c>
      <c r="E13" s="108">
        <v>33.436</v>
      </c>
      <c r="F13" s="108">
        <v>51.192999999999998</v>
      </c>
      <c r="G13" s="108">
        <v>55.27</v>
      </c>
      <c r="H13" s="108">
        <v>3.4830000000000099</v>
      </c>
      <c r="I13" s="108">
        <v>9.3510000000000097</v>
      </c>
      <c r="J13" s="108">
        <v>27.108000000000001</v>
      </c>
      <c r="K13" s="108">
        <v>31.184999999999999</v>
      </c>
      <c r="L13" s="108">
        <v>5.8680000000000003</v>
      </c>
      <c r="M13" s="108">
        <v>23.625</v>
      </c>
      <c r="N13" s="108">
        <v>27.702000000000002</v>
      </c>
      <c r="O13" s="108">
        <v>17.757000000000001</v>
      </c>
      <c r="P13" s="108">
        <v>21.834</v>
      </c>
      <c r="Q13" s="109">
        <v>4.077</v>
      </c>
    </row>
    <row r="14" spans="1:20" x14ac:dyDescent="0.3">
      <c r="A14" s="95"/>
      <c r="B14" s="92" t="s">
        <v>44</v>
      </c>
      <c r="C14" s="101">
        <v>12.845000000000001</v>
      </c>
      <c r="D14" s="102">
        <v>22.373999999999999</v>
      </c>
      <c r="E14" s="102">
        <v>33.389000000000003</v>
      </c>
      <c r="F14" s="102">
        <v>50.963999999999999</v>
      </c>
      <c r="G14" s="102">
        <v>47.103999999999999</v>
      </c>
      <c r="H14" s="102">
        <v>9.5289999999999999</v>
      </c>
      <c r="I14" s="102">
        <v>20.544</v>
      </c>
      <c r="J14" s="102">
        <v>38.119</v>
      </c>
      <c r="K14" s="102">
        <v>34.259</v>
      </c>
      <c r="L14" s="102">
        <v>11.015000000000001</v>
      </c>
      <c r="M14" s="102">
        <v>28.59</v>
      </c>
      <c r="N14" s="102">
        <v>24.73</v>
      </c>
      <c r="O14" s="102">
        <v>17.574999999999999</v>
      </c>
      <c r="P14" s="102">
        <v>13.715</v>
      </c>
      <c r="Q14" s="103">
        <v>-3.86</v>
      </c>
    </row>
    <row r="15" spans="1:20" x14ac:dyDescent="0.3">
      <c r="A15" s="95"/>
      <c r="B15" s="92" t="s">
        <v>45</v>
      </c>
      <c r="C15" s="101">
        <v>6.5259999999999998</v>
      </c>
      <c r="D15" s="102">
        <v>16.326000000000001</v>
      </c>
      <c r="E15" s="102">
        <v>27.853999999999999</v>
      </c>
      <c r="F15" s="102">
        <v>35.42</v>
      </c>
      <c r="G15" s="102">
        <v>37.569000000000003</v>
      </c>
      <c r="H15" s="102">
        <v>9.8000000000000007</v>
      </c>
      <c r="I15" s="102">
        <v>21.327999999999999</v>
      </c>
      <c r="J15" s="102">
        <v>28.893999999999998</v>
      </c>
      <c r="K15" s="102">
        <v>31.042999999999999</v>
      </c>
      <c r="L15" s="102">
        <v>11.528</v>
      </c>
      <c r="M15" s="102">
        <v>19.094000000000001</v>
      </c>
      <c r="N15" s="102">
        <v>21.242999999999999</v>
      </c>
      <c r="O15" s="102">
        <v>7.5659999999999998</v>
      </c>
      <c r="P15" s="102">
        <v>9.7149999999999999</v>
      </c>
      <c r="Q15" s="103">
        <v>2.149</v>
      </c>
    </row>
    <row r="16" spans="1:20" x14ac:dyDescent="0.3">
      <c r="A16" s="95"/>
      <c r="B16" s="92" t="s">
        <v>46</v>
      </c>
      <c r="C16" s="101">
        <v>-0.99399999999999999</v>
      </c>
      <c r="D16" s="102">
        <v>-2.6040000000000001</v>
      </c>
      <c r="E16" s="102">
        <v>1.27</v>
      </c>
      <c r="F16" s="102">
        <v>19.724</v>
      </c>
      <c r="G16" s="102">
        <v>22.939</v>
      </c>
      <c r="H16" s="102">
        <v>-1.61</v>
      </c>
      <c r="I16" s="102">
        <v>2.2639999999999998</v>
      </c>
      <c r="J16" s="102">
        <v>20.718</v>
      </c>
      <c r="K16" s="102">
        <v>23.933</v>
      </c>
      <c r="L16" s="102">
        <v>3.8740000000000001</v>
      </c>
      <c r="M16" s="102">
        <v>22.327999999999999</v>
      </c>
      <c r="N16" s="102">
        <v>25.542999999999999</v>
      </c>
      <c r="O16" s="102">
        <v>18.454000000000001</v>
      </c>
      <c r="P16" s="102">
        <v>21.669</v>
      </c>
      <c r="Q16" s="103">
        <v>3.2149999999999999</v>
      </c>
    </row>
    <row r="17" spans="1:17" x14ac:dyDescent="0.3">
      <c r="A17" s="95"/>
      <c r="B17" s="92" t="s">
        <v>47</v>
      </c>
      <c r="C17" s="101">
        <v>13.939</v>
      </c>
      <c r="D17" s="102">
        <v>22.893000000000001</v>
      </c>
      <c r="E17" s="102">
        <v>33.283999999999999</v>
      </c>
      <c r="F17" s="102">
        <v>47.134999999999998</v>
      </c>
      <c r="G17" s="102">
        <v>47.197000000000003</v>
      </c>
      <c r="H17" s="102">
        <v>8.9540000000000006</v>
      </c>
      <c r="I17" s="102">
        <v>19.344999999999999</v>
      </c>
      <c r="J17" s="102">
        <v>33.195999999999998</v>
      </c>
      <c r="K17" s="102">
        <v>33.258000000000003</v>
      </c>
      <c r="L17" s="102">
        <v>10.391</v>
      </c>
      <c r="M17" s="102">
        <v>24.242000000000001</v>
      </c>
      <c r="N17" s="102">
        <v>24.303999999999998</v>
      </c>
      <c r="O17" s="102">
        <v>13.851000000000001</v>
      </c>
      <c r="P17" s="102">
        <v>13.913</v>
      </c>
      <c r="Q17" s="103">
        <v>6.1999999999997599E-2</v>
      </c>
    </row>
    <row r="18" spans="1:17" x14ac:dyDescent="0.3">
      <c r="A18" s="95"/>
      <c r="B18" s="92" t="s">
        <v>48</v>
      </c>
      <c r="C18" s="101">
        <v>8.7200000000000095</v>
      </c>
      <c r="D18" s="102">
        <v>18.597999999999999</v>
      </c>
      <c r="E18" s="102">
        <v>26.855</v>
      </c>
      <c r="F18" s="102">
        <v>37.633000000000003</v>
      </c>
      <c r="G18" s="102">
        <v>37.622</v>
      </c>
      <c r="H18" s="102">
        <v>9.8780000000000001</v>
      </c>
      <c r="I18" s="102">
        <v>18.135000000000002</v>
      </c>
      <c r="J18" s="102">
        <v>28.913</v>
      </c>
      <c r="K18" s="102">
        <v>28.902000000000001</v>
      </c>
      <c r="L18" s="102">
        <v>8.2569999999999997</v>
      </c>
      <c r="M18" s="102">
        <v>19.035</v>
      </c>
      <c r="N18" s="102">
        <v>19.024000000000001</v>
      </c>
      <c r="O18" s="102">
        <v>10.778</v>
      </c>
      <c r="P18" s="102">
        <v>10.766999999999999</v>
      </c>
      <c r="Q18" s="103">
        <v>-1.0999999999995701E-2</v>
      </c>
    </row>
    <row r="19" spans="1:17" x14ac:dyDescent="0.3">
      <c r="A19" s="95"/>
      <c r="B19" s="92" t="s">
        <v>49</v>
      </c>
      <c r="C19" s="101">
        <v>0.60100000000000597</v>
      </c>
      <c r="D19" s="102">
        <v>-3.7109999999999999</v>
      </c>
      <c r="E19" s="102">
        <v>2.1360000000000001</v>
      </c>
      <c r="F19" s="102">
        <v>17.82</v>
      </c>
      <c r="G19" s="102">
        <v>22.245000000000001</v>
      </c>
      <c r="H19" s="102">
        <v>-4.31200000000001</v>
      </c>
      <c r="I19" s="102">
        <v>1.5349999999999999</v>
      </c>
      <c r="J19" s="102">
        <v>17.219000000000001</v>
      </c>
      <c r="K19" s="102">
        <v>21.643999999999998</v>
      </c>
      <c r="L19" s="102">
        <v>5.8470000000000004</v>
      </c>
      <c r="M19" s="102">
        <v>21.530999999999999</v>
      </c>
      <c r="N19" s="102">
        <v>25.956</v>
      </c>
      <c r="O19" s="102">
        <v>15.683999999999999</v>
      </c>
      <c r="P19" s="102">
        <v>20.109000000000002</v>
      </c>
      <c r="Q19" s="103">
        <v>4.4249999999999998</v>
      </c>
    </row>
    <row r="20" spans="1:17" x14ac:dyDescent="0.3">
      <c r="A20" s="95"/>
      <c r="B20" s="92" t="s">
        <v>50</v>
      </c>
      <c r="C20" s="101">
        <v>5.0950000000000104</v>
      </c>
      <c r="D20" s="102">
        <v>12.898999999999999</v>
      </c>
      <c r="E20" s="102">
        <v>27.338000000000001</v>
      </c>
      <c r="F20" s="102">
        <v>31.803000000000001</v>
      </c>
      <c r="G20" s="102">
        <v>42.64</v>
      </c>
      <c r="H20" s="102">
        <v>7.8040000000000003</v>
      </c>
      <c r="I20" s="102">
        <v>22.242999999999999</v>
      </c>
      <c r="J20" s="102">
        <v>26.707999999999998</v>
      </c>
      <c r="K20" s="102">
        <v>37.545000000000002</v>
      </c>
      <c r="L20" s="102">
        <v>14.439</v>
      </c>
      <c r="M20" s="102">
        <v>18.904</v>
      </c>
      <c r="N20" s="102">
        <v>29.741</v>
      </c>
      <c r="O20" s="102">
        <v>4.4649999999999999</v>
      </c>
      <c r="P20" s="102">
        <v>15.302</v>
      </c>
      <c r="Q20" s="103">
        <v>10.837</v>
      </c>
    </row>
    <row r="21" spans="1:17" x14ac:dyDescent="0.3">
      <c r="A21" s="95"/>
      <c r="B21" s="92" t="s">
        <v>51</v>
      </c>
      <c r="C21" s="101">
        <v>-11.211</v>
      </c>
      <c r="D21" s="102">
        <v>-8.68</v>
      </c>
      <c r="E21" s="102">
        <v>-3.7839999999999998</v>
      </c>
      <c r="F21" s="102">
        <v>3.9169999999999998</v>
      </c>
      <c r="G21" s="102">
        <v>5.9060000000000104</v>
      </c>
      <c r="H21" s="102">
        <v>2.5310000000000001</v>
      </c>
      <c r="I21" s="102">
        <v>7.4269999999999996</v>
      </c>
      <c r="J21" s="102">
        <v>15.128</v>
      </c>
      <c r="K21" s="102">
        <v>17.117000000000001</v>
      </c>
      <c r="L21" s="102">
        <v>4.8959999999999999</v>
      </c>
      <c r="M21" s="102">
        <v>12.597</v>
      </c>
      <c r="N21" s="102">
        <v>14.586</v>
      </c>
      <c r="O21" s="102">
        <v>7.7009999999999996</v>
      </c>
      <c r="P21" s="102">
        <v>9.6900000000000102</v>
      </c>
      <c r="Q21" s="103">
        <v>1.9890000000000001</v>
      </c>
    </row>
    <row r="22" spans="1:17" ht="15" thickBot="1" x14ac:dyDescent="0.35">
      <c r="A22" s="96"/>
      <c r="B22" s="90" t="s">
        <v>52</v>
      </c>
      <c r="C22" s="110">
        <v>7.5900000000000096</v>
      </c>
      <c r="D22" s="111">
        <v>15.131</v>
      </c>
      <c r="E22" s="111">
        <v>24.728000000000002</v>
      </c>
      <c r="F22" s="111">
        <v>24.597000000000001</v>
      </c>
      <c r="G22" s="111">
        <v>33.061</v>
      </c>
      <c r="H22" s="111">
        <v>7.5410000000000004</v>
      </c>
      <c r="I22" s="111">
        <v>17.138000000000002</v>
      </c>
      <c r="J22" s="111">
        <v>17.007000000000001</v>
      </c>
      <c r="K22" s="111">
        <v>25.471</v>
      </c>
      <c r="L22" s="111">
        <v>9.5969999999999995</v>
      </c>
      <c r="M22" s="111">
        <v>9.4659999999999993</v>
      </c>
      <c r="N22" s="111">
        <v>17.93</v>
      </c>
      <c r="O22" s="111">
        <v>-0.13100000000000001</v>
      </c>
      <c r="P22" s="111">
        <v>8.3330000000000108</v>
      </c>
      <c r="Q22" s="112">
        <v>8.4640000000000093</v>
      </c>
    </row>
    <row r="23" spans="1:17" x14ac:dyDescent="0.3">
      <c r="A23" s="94" t="s">
        <v>54</v>
      </c>
      <c r="B23" s="91" t="s">
        <v>43</v>
      </c>
      <c r="C23" s="98">
        <v>5.6903955415262404</v>
      </c>
      <c r="D23" s="99">
        <v>14.9756098366252</v>
      </c>
      <c r="E23" s="99">
        <v>29.199432362958301</v>
      </c>
      <c r="F23" s="99">
        <v>35.957558828149303</v>
      </c>
      <c r="G23" s="99">
        <v>51.156462768457402</v>
      </c>
      <c r="H23" s="99">
        <v>9.28521429509893</v>
      </c>
      <c r="I23" s="99">
        <v>23.509036821432101</v>
      </c>
      <c r="J23" s="99">
        <v>30.267163286623099</v>
      </c>
      <c r="K23" s="99">
        <v>45.466067226931202</v>
      </c>
      <c r="L23" s="99">
        <v>14.2238225263331</v>
      </c>
      <c r="M23" s="99">
        <v>20.981948991524199</v>
      </c>
      <c r="N23" s="99">
        <v>36.180852931832298</v>
      </c>
      <c r="O23" s="99">
        <v>6.7581264651910304</v>
      </c>
      <c r="P23" s="99">
        <v>21.957030405499101</v>
      </c>
      <c r="Q23" s="100">
        <v>15.198903940308099</v>
      </c>
    </row>
    <row r="24" spans="1:17" x14ac:dyDescent="0.3">
      <c r="A24" s="95"/>
      <c r="B24" s="92" t="s">
        <v>44</v>
      </c>
      <c r="C24" s="101">
        <v>8.5874142925049401</v>
      </c>
      <c r="D24" s="102">
        <v>15.101920507119001</v>
      </c>
      <c r="E24" s="102">
        <v>28.278543033452099</v>
      </c>
      <c r="F24" s="102">
        <v>43.544869498643102</v>
      </c>
      <c r="G24" s="102">
        <v>50.413773438951203</v>
      </c>
      <c r="H24" s="102">
        <v>6.5145062146140198</v>
      </c>
      <c r="I24" s="102">
        <v>19.6911287409472</v>
      </c>
      <c r="J24" s="102">
        <v>34.957455206138199</v>
      </c>
      <c r="K24" s="102">
        <v>41.8263591464463</v>
      </c>
      <c r="L24" s="102">
        <v>13.1766225263331</v>
      </c>
      <c r="M24" s="102">
        <v>28.442948991524201</v>
      </c>
      <c r="N24" s="102">
        <v>35.311852931832298</v>
      </c>
      <c r="O24" s="102">
        <v>15.266326465191</v>
      </c>
      <c r="P24" s="102">
        <v>22.135230405499101</v>
      </c>
      <c r="Q24" s="103">
        <v>6.8689039403081003</v>
      </c>
    </row>
    <row r="25" spans="1:17" x14ac:dyDescent="0.3">
      <c r="A25" s="95"/>
      <c r="B25" s="92" t="s">
        <v>45</v>
      </c>
      <c r="C25" s="101">
        <v>4.1763040357890198</v>
      </c>
      <c r="D25" s="102">
        <v>12.1684479079857</v>
      </c>
      <c r="E25" s="102">
        <v>22.831362764664199</v>
      </c>
      <c r="F25" s="102">
        <v>35.894317406628801</v>
      </c>
      <c r="G25" s="102">
        <v>46.099221346936901</v>
      </c>
      <c r="H25" s="102">
        <v>7.9921438721966602</v>
      </c>
      <c r="I25" s="102">
        <v>18.655058728875101</v>
      </c>
      <c r="J25" s="102">
        <v>31.718013370839799</v>
      </c>
      <c r="K25" s="102">
        <v>41.922917311147899</v>
      </c>
      <c r="L25" s="102">
        <v>10.662914856678499</v>
      </c>
      <c r="M25" s="102">
        <v>23.7258694986431</v>
      </c>
      <c r="N25" s="102">
        <v>33.930773438951199</v>
      </c>
      <c r="O25" s="102">
        <v>13.0629546419647</v>
      </c>
      <c r="P25" s="102">
        <v>23.267858582272801</v>
      </c>
      <c r="Q25" s="103">
        <v>10.2049039403081</v>
      </c>
    </row>
    <row r="26" spans="1:17" x14ac:dyDescent="0.3">
      <c r="A26" s="95"/>
      <c r="B26" s="92" t="s">
        <v>46</v>
      </c>
      <c r="C26" s="101">
        <v>4.9966852954872101</v>
      </c>
      <c r="D26" s="102">
        <v>7.5152805416698198</v>
      </c>
      <c r="E26" s="102">
        <v>12.218778393348201</v>
      </c>
      <c r="F26" s="102">
        <v>23.3100894914671</v>
      </c>
      <c r="G26" s="102">
        <v>36.6285536728587</v>
      </c>
      <c r="H26" s="102">
        <v>2.5185952461826102</v>
      </c>
      <c r="I26" s="102">
        <v>7.2220930978609799</v>
      </c>
      <c r="J26" s="102">
        <v>18.313404195979899</v>
      </c>
      <c r="K26" s="102">
        <v>31.631868377371401</v>
      </c>
      <c r="L26" s="102">
        <v>4.7034978516783799</v>
      </c>
      <c r="M26" s="102">
        <v>15.7948089497973</v>
      </c>
      <c r="N26" s="102">
        <v>29.113273131188802</v>
      </c>
      <c r="O26" s="102">
        <v>11.091311098119</v>
      </c>
      <c r="P26" s="102">
        <v>24.409775279510502</v>
      </c>
      <c r="Q26" s="103">
        <v>13.3184641813915</v>
      </c>
    </row>
    <row r="27" spans="1:17" x14ac:dyDescent="0.3">
      <c r="A27" s="95"/>
      <c r="B27" s="92" t="s">
        <v>47</v>
      </c>
      <c r="C27" s="101">
        <v>10.916860113567999</v>
      </c>
      <c r="D27" s="102">
        <v>24.214218768706001</v>
      </c>
      <c r="E27" s="102">
        <v>34.171235790262102</v>
      </c>
      <c r="F27" s="102">
        <v>44.590036114047699</v>
      </c>
      <c r="G27" s="102">
        <v>55.6129959687594</v>
      </c>
      <c r="H27" s="102">
        <v>13.297358655138099</v>
      </c>
      <c r="I27" s="102">
        <v>23.254375676694199</v>
      </c>
      <c r="J27" s="102">
        <v>33.6731760004797</v>
      </c>
      <c r="K27" s="102">
        <v>44.6961358551914</v>
      </c>
      <c r="L27" s="102">
        <v>9.9570170215560996</v>
      </c>
      <c r="M27" s="102">
        <v>20.375817345341598</v>
      </c>
      <c r="N27" s="102">
        <v>31.398777200053299</v>
      </c>
      <c r="O27" s="102">
        <v>10.418800323785501</v>
      </c>
      <c r="P27" s="102">
        <v>21.441760178497201</v>
      </c>
      <c r="Q27" s="103">
        <v>11.022959854711701</v>
      </c>
    </row>
    <row r="28" spans="1:17" x14ac:dyDescent="0.3">
      <c r="A28" s="95"/>
      <c r="B28" s="92" t="s">
        <v>48</v>
      </c>
      <c r="C28" s="101">
        <v>3.2134549703155999</v>
      </c>
      <c r="D28" s="102">
        <v>11.620246883131101</v>
      </c>
      <c r="E28" s="102">
        <v>22.818811894013901</v>
      </c>
      <c r="F28" s="102">
        <v>34.289392718197803</v>
      </c>
      <c r="G28" s="102">
        <v>45.436352572909499</v>
      </c>
      <c r="H28" s="102">
        <v>8.4067919128155104</v>
      </c>
      <c r="I28" s="102">
        <v>19.605356923698299</v>
      </c>
      <c r="J28" s="102">
        <v>31.0759377478822</v>
      </c>
      <c r="K28" s="102">
        <v>42.222897602593903</v>
      </c>
      <c r="L28" s="102">
        <v>11.198565010882801</v>
      </c>
      <c r="M28" s="102">
        <v>22.669145835066701</v>
      </c>
      <c r="N28" s="102">
        <v>33.816105689778396</v>
      </c>
      <c r="O28" s="102">
        <v>11.4705808241839</v>
      </c>
      <c r="P28" s="102">
        <v>22.617540678895601</v>
      </c>
      <c r="Q28" s="103">
        <v>11.146959854711699</v>
      </c>
    </row>
    <row r="29" spans="1:17" x14ac:dyDescent="0.3">
      <c r="A29" s="95"/>
      <c r="B29" s="92" t="s">
        <v>49</v>
      </c>
      <c r="C29" s="101">
        <v>-2.5783201341417801</v>
      </c>
      <c r="D29" s="102">
        <v>-1.02071945833018</v>
      </c>
      <c r="E29" s="102">
        <v>4.0377783933482103</v>
      </c>
      <c r="F29" s="102">
        <v>12.6430894914671</v>
      </c>
      <c r="G29" s="102">
        <v>25.400553672858699</v>
      </c>
      <c r="H29" s="102">
        <v>1.5576006758116101</v>
      </c>
      <c r="I29" s="102">
        <v>6.6160985274899904</v>
      </c>
      <c r="J29" s="102">
        <v>15.221409625608899</v>
      </c>
      <c r="K29" s="102">
        <v>27.978873807000401</v>
      </c>
      <c r="L29" s="102">
        <v>5.0584978516783803</v>
      </c>
      <c r="M29" s="102">
        <v>13.6638089497973</v>
      </c>
      <c r="N29" s="102">
        <v>26.421273131188801</v>
      </c>
      <c r="O29" s="102">
        <v>8.6053110981189391</v>
      </c>
      <c r="P29" s="102">
        <v>21.362775279510501</v>
      </c>
      <c r="Q29" s="103">
        <v>12.7574641813915</v>
      </c>
    </row>
    <row r="30" spans="1:17" x14ac:dyDescent="0.3">
      <c r="A30" s="95"/>
      <c r="B30" s="92" t="s">
        <v>50</v>
      </c>
      <c r="C30" s="101">
        <v>10.2501488076889</v>
      </c>
      <c r="D30" s="102">
        <v>16.262218768705999</v>
      </c>
      <c r="E30" s="102">
        <v>27.365235790262101</v>
      </c>
      <c r="F30" s="102">
        <v>38.171036114047702</v>
      </c>
      <c r="G30" s="102">
        <v>50.076995968759398</v>
      </c>
      <c r="H30" s="102">
        <v>6.0120699610171497</v>
      </c>
      <c r="I30" s="102">
        <v>17.115086982573199</v>
      </c>
      <c r="J30" s="102">
        <v>27.9208873063588</v>
      </c>
      <c r="K30" s="102">
        <v>39.826847161070503</v>
      </c>
      <c r="L30" s="102">
        <v>11.1030170215561</v>
      </c>
      <c r="M30" s="102">
        <v>21.9088173453416</v>
      </c>
      <c r="N30" s="102">
        <v>33.8147772000533</v>
      </c>
      <c r="O30" s="102">
        <v>10.805800323785601</v>
      </c>
      <c r="P30" s="102">
        <v>22.711760178497201</v>
      </c>
      <c r="Q30" s="103">
        <v>11.9059598547117</v>
      </c>
    </row>
    <row r="31" spans="1:17" x14ac:dyDescent="0.3">
      <c r="A31" s="95"/>
      <c r="B31" s="92" t="s">
        <v>51</v>
      </c>
      <c r="C31" s="101">
        <v>6.5919298113863203</v>
      </c>
      <c r="D31" s="102">
        <v>9.5075092132038392</v>
      </c>
      <c r="E31" s="102">
        <v>17.3465066296618</v>
      </c>
      <c r="F31" s="102">
        <v>19.014264655794801</v>
      </c>
      <c r="G31" s="102">
        <v>30.028584964989701</v>
      </c>
      <c r="H31" s="102">
        <v>2.9155794018175198</v>
      </c>
      <c r="I31" s="102">
        <v>10.754576818275501</v>
      </c>
      <c r="J31" s="102">
        <v>12.4223348444085</v>
      </c>
      <c r="K31" s="102">
        <v>23.436655153603301</v>
      </c>
      <c r="L31" s="102">
        <v>7.8389974164579401</v>
      </c>
      <c r="M31" s="102">
        <v>9.5067554425909702</v>
      </c>
      <c r="N31" s="102">
        <v>20.521075751785801</v>
      </c>
      <c r="O31" s="102">
        <v>1.66775802613303</v>
      </c>
      <c r="P31" s="102">
        <v>12.682078335327899</v>
      </c>
      <c r="Q31" s="103">
        <v>11.0143203091949</v>
      </c>
    </row>
    <row r="32" spans="1:17" ht="15" thickBot="1" x14ac:dyDescent="0.35">
      <c r="A32" s="96"/>
      <c r="B32" s="93" t="s">
        <v>52</v>
      </c>
      <c r="C32" s="104">
        <v>10.274214295098901</v>
      </c>
      <c r="D32" s="105">
        <v>17.643036821432101</v>
      </c>
      <c r="E32" s="105">
        <v>29.064163286623099</v>
      </c>
      <c r="F32" s="105">
        <v>27.115067226931199</v>
      </c>
      <c r="G32" s="105">
        <v>39.059191390573901</v>
      </c>
      <c r="H32" s="105">
        <v>7.3688225263331404</v>
      </c>
      <c r="I32" s="105">
        <v>18.789948991524199</v>
      </c>
      <c r="J32" s="105">
        <v>16.840852931832298</v>
      </c>
      <c r="K32" s="105">
        <v>28.784977095475</v>
      </c>
      <c r="L32" s="105">
        <v>11.421126465191</v>
      </c>
      <c r="M32" s="105">
        <v>9.4720304054991207</v>
      </c>
      <c r="N32" s="105">
        <v>21.416154569141799</v>
      </c>
      <c r="O32" s="105">
        <v>-1.94909605969192</v>
      </c>
      <c r="P32" s="105">
        <v>9.99502810395078</v>
      </c>
      <c r="Q32" s="106">
        <v>11.9441241636427</v>
      </c>
    </row>
    <row r="33" spans="1:17" x14ac:dyDescent="0.3">
      <c r="A33" s="94" t="s">
        <v>55</v>
      </c>
      <c r="B33" s="89" t="s">
        <v>43</v>
      </c>
      <c r="C33" s="107">
        <v>-4.79199999999999</v>
      </c>
      <c r="D33" s="108">
        <v>7.1360000000000099</v>
      </c>
      <c r="E33" s="108">
        <v>22.504999999999999</v>
      </c>
      <c r="F33" s="108">
        <v>27.878</v>
      </c>
      <c r="G33" s="108">
        <v>27.608000000000001</v>
      </c>
      <c r="H33" s="108">
        <v>11.928000000000001</v>
      </c>
      <c r="I33" s="108">
        <v>27.297000000000001</v>
      </c>
      <c r="J33" s="108">
        <v>32.67</v>
      </c>
      <c r="K33" s="108">
        <v>32.4</v>
      </c>
      <c r="L33" s="108">
        <v>15.369</v>
      </c>
      <c r="M33" s="108">
        <v>20.742000000000001</v>
      </c>
      <c r="N33" s="108">
        <v>20.472000000000001</v>
      </c>
      <c r="O33" s="108">
        <v>5.37300000000001</v>
      </c>
      <c r="P33" s="108">
        <v>5.10299999999999</v>
      </c>
      <c r="Q33" s="109">
        <v>-0.27000000000001001</v>
      </c>
    </row>
    <row r="34" spans="1:17" x14ac:dyDescent="0.3">
      <c r="A34" s="95"/>
      <c r="B34" s="92" t="s">
        <v>44</v>
      </c>
      <c r="C34" s="101">
        <v>7.7410000000000103</v>
      </c>
      <c r="D34" s="102">
        <v>19.550999999999998</v>
      </c>
      <c r="E34" s="102">
        <v>30.163</v>
      </c>
      <c r="F34" s="102">
        <v>38.173999999999999</v>
      </c>
      <c r="G34" s="102">
        <v>50.151000000000003</v>
      </c>
      <c r="H34" s="102">
        <v>11.81</v>
      </c>
      <c r="I34" s="102">
        <v>22.422000000000001</v>
      </c>
      <c r="J34" s="102">
        <v>30.433</v>
      </c>
      <c r="K34" s="102">
        <v>42.41</v>
      </c>
      <c r="L34" s="102">
        <v>10.612</v>
      </c>
      <c r="M34" s="102">
        <v>18.623000000000001</v>
      </c>
      <c r="N34" s="102">
        <v>30.6</v>
      </c>
      <c r="O34" s="102">
        <v>8.0109999999999992</v>
      </c>
      <c r="P34" s="102">
        <v>19.988</v>
      </c>
      <c r="Q34" s="103">
        <v>11.977</v>
      </c>
    </row>
    <row r="35" spans="1:17" x14ac:dyDescent="0.3">
      <c r="A35" s="95"/>
      <c r="B35" s="92" t="s">
        <v>45</v>
      </c>
      <c r="C35" s="101">
        <v>11.567</v>
      </c>
      <c r="D35" s="102">
        <v>20.891999999999999</v>
      </c>
      <c r="E35" s="102">
        <v>29.786999999999999</v>
      </c>
      <c r="F35" s="102">
        <v>45.718000000000004</v>
      </c>
      <c r="G35" s="102">
        <v>45.688000000000002</v>
      </c>
      <c r="H35" s="102">
        <v>9.3249999999999993</v>
      </c>
      <c r="I35" s="102">
        <v>18.22</v>
      </c>
      <c r="J35" s="102">
        <v>34.151000000000003</v>
      </c>
      <c r="K35" s="102">
        <v>34.121000000000002</v>
      </c>
      <c r="L35" s="102">
        <v>8.8949999999999996</v>
      </c>
      <c r="M35" s="102">
        <v>24.826000000000001</v>
      </c>
      <c r="N35" s="102">
        <v>24.795999999999999</v>
      </c>
      <c r="O35" s="102">
        <v>15.930999999999999</v>
      </c>
      <c r="P35" s="102">
        <v>15.901</v>
      </c>
      <c r="Q35" s="103">
        <v>-3.0000000000001099E-2</v>
      </c>
    </row>
    <row r="36" spans="1:17" x14ac:dyDescent="0.3">
      <c r="A36" s="95"/>
      <c r="B36" s="92" t="s">
        <v>46</v>
      </c>
      <c r="C36" s="101">
        <v>2.9990000000000001</v>
      </c>
      <c r="D36" s="102">
        <v>9.4960000000000004</v>
      </c>
      <c r="E36" s="102">
        <v>16.3</v>
      </c>
      <c r="F36" s="102">
        <v>31.324999999999999</v>
      </c>
      <c r="G36" s="102">
        <v>44.445999999999998</v>
      </c>
      <c r="H36" s="102">
        <v>6.4969999999999999</v>
      </c>
      <c r="I36" s="102">
        <v>13.301</v>
      </c>
      <c r="J36" s="102">
        <v>28.326000000000001</v>
      </c>
      <c r="K36" s="102">
        <v>41.447000000000003</v>
      </c>
      <c r="L36" s="102">
        <v>6.8040000000000003</v>
      </c>
      <c r="M36" s="102">
        <v>21.829000000000001</v>
      </c>
      <c r="N36" s="102">
        <v>34.950000000000003</v>
      </c>
      <c r="O36" s="102">
        <v>15.025</v>
      </c>
      <c r="P36" s="102">
        <v>28.146000000000001</v>
      </c>
      <c r="Q36" s="103">
        <v>13.121</v>
      </c>
    </row>
    <row r="37" spans="1:17" x14ac:dyDescent="0.3">
      <c r="A37" s="95"/>
      <c r="B37" s="92" t="s">
        <v>47</v>
      </c>
      <c r="C37" s="101">
        <v>4.4809999999999999</v>
      </c>
      <c r="D37" s="102">
        <v>16.864000000000001</v>
      </c>
      <c r="E37" s="102">
        <v>34.1</v>
      </c>
      <c r="F37" s="102">
        <v>38.96</v>
      </c>
      <c r="G37" s="102">
        <v>50.201000000000001</v>
      </c>
      <c r="H37" s="102">
        <v>12.382999999999999</v>
      </c>
      <c r="I37" s="102">
        <v>29.619</v>
      </c>
      <c r="J37" s="102">
        <v>34.478999999999999</v>
      </c>
      <c r="K37" s="102">
        <v>45.72</v>
      </c>
      <c r="L37" s="102">
        <v>17.236000000000001</v>
      </c>
      <c r="M37" s="102">
        <v>22.096</v>
      </c>
      <c r="N37" s="102">
        <v>33.337000000000003</v>
      </c>
      <c r="O37" s="102">
        <v>4.8600000000000003</v>
      </c>
      <c r="P37" s="102">
        <v>16.100999999999999</v>
      </c>
      <c r="Q37" s="103">
        <v>11.241</v>
      </c>
    </row>
    <row r="38" spans="1:17" x14ac:dyDescent="0.3">
      <c r="A38" s="95"/>
      <c r="B38" s="92" t="s">
        <v>48</v>
      </c>
      <c r="C38" s="101">
        <v>9.82</v>
      </c>
      <c r="D38" s="102">
        <v>22.956</v>
      </c>
      <c r="E38" s="102">
        <v>31.940999999999999</v>
      </c>
      <c r="F38" s="102">
        <v>45.356999999999999</v>
      </c>
      <c r="G38" s="102">
        <v>46.93</v>
      </c>
      <c r="H38" s="102">
        <v>13.135999999999999</v>
      </c>
      <c r="I38" s="102">
        <v>22.120999999999999</v>
      </c>
      <c r="J38" s="102">
        <v>35.536999999999999</v>
      </c>
      <c r="K38" s="102">
        <v>37.11</v>
      </c>
      <c r="L38" s="102">
        <v>8.9849999999999994</v>
      </c>
      <c r="M38" s="102">
        <v>22.401</v>
      </c>
      <c r="N38" s="102">
        <v>23.974</v>
      </c>
      <c r="O38" s="102">
        <v>13.416</v>
      </c>
      <c r="P38" s="102">
        <v>14.989000000000001</v>
      </c>
      <c r="Q38" s="103">
        <v>1.57299999999999</v>
      </c>
    </row>
    <row r="39" spans="1:17" x14ac:dyDescent="0.3">
      <c r="A39" s="95"/>
      <c r="B39" s="92" t="s">
        <v>49</v>
      </c>
      <c r="C39" s="101">
        <v>0.57499999999999596</v>
      </c>
      <c r="D39" s="102">
        <v>3.476</v>
      </c>
      <c r="E39" s="102">
        <v>10.9</v>
      </c>
      <c r="F39" s="102">
        <v>22.36</v>
      </c>
      <c r="G39" s="102">
        <v>33.396999999999998</v>
      </c>
      <c r="H39" s="102">
        <v>2.9009999999999998</v>
      </c>
      <c r="I39" s="102">
        <v>10.324999999999999</v>
      </c>
      <c r="J39" s="102">
        <v>21.785</v>
      </c>
      <c r="K39" s="102">
        <v>32.822000000000003</v>
      </c>
      <c r="L39" s="102">
        <v>7.4240000000000004</v>
      </c>
      <c r="M39" s="102">
        <v>18.884</v>
      </c>
      <c r="N39" s="102">
        <v>29.920999999999999</v>
      </c>
      <c r="O39" s="102">
        <v>11.46</v>
      </c>
      <c r="P39" s="102">
        <v>22.497</v>
      </c>
      <c r="Q39" s="103">
        <v>11.037000000000001</v>
      </c>
    </row>
    <row r="40" spans="1:17" x14ac:dyDescent="0.3">
      <c r="A40" s="95"/>
      <c r="B40" s="92" t="s">
        <v>50</v>
      </c>
      <c r="C40" s="101">
        <v>9.6839999999999993</v>
      </c>
      <c r="D40" s="102">
        <v>21.759</v>
      </c>
      <c r="E40" s="102">
        <v>34.140999999999998</v>
      </c>
      <c r="F40" s="102">
        <v>50.646999999999998</v>
      </c>
      <c r="G40" s="102">
        <v>49.530999999999999</v>
      </c>
      <c r="H40" s="102">
        <v>12.074999999999999</v>
      </c>
      <c r="I40" s="102">
        <v>24.457000000000001</v>
      </c>
      <c r="J40" s="102">
        <v>40.963000000000001</v>
      </c>
      <c r="K40" s="102">
        <v>39.847000000000001</v>
      </c>
      <c r="L40" s="102">
        <v>12.382</v>
      </c>
      <c r="M40" s="102">
        <v>28.888000000000002</v>
      </c>
      <c r="N40" s="102">
        <v>27.771999999999998</v>
      </c>
      <c r="O40" s="102">
        <v>16.506</v>
      </c>
      <c r="P40" s="102">
        <v>15.39</v>
      </c>
      <c r="Q40" s="103">
        <v>-1.1160000000000001</v>
      </c>
    </row>
    <row r="41" spans="1:17" x14ac:dyDescent="0.3">
      <c r="A41" s="95"/>
      <c r="B41" s="92" t="s">
        <v>51</v>
      </c>
      <c r="C41" s="101">
        <v>14.494999999999999</v>
      </c>
      <c r="D41" s="102">
        <v>-0.47099999999999698</v>
      </c>
      <c r="E41" s="102">
        <v>8.7490000000000006</v>
      </c>
      <c r="F41" s="102">
        <v>19.274999999999999</v>
      </c>
      <c r="G41" s="102">
        <v>28.655999999999999</v>
      </c>
      <c r="H41" s="102">
        <v>-14.965999999999999</v>
      </c>
      <c r="I41" s="102">
        <v>-5.7460000000000004</v>
      </c>
      <c r="J41" s="102">
        <v>4.78</v>
      </c>
      <c r="K41" s="102">
        <v>14.161</v>
      </c>
      <c r="L41" s="102">
        <v>9.2200000000000006</v>
      </c>
      <c r="M41" s="102">
        <v>19.745999999999999</v>
      </c>
      <c r="N41" s="102">
        <v>29.126999999999999</v>
      </c>
      <c r="O41" s="102">
        <v>10.526</v>
      </c>
      <c r="P41" s="102">
        <v>19.907</v>
      </c>
      <c r="Q41" s="103">
        <v>9.3810000000000002</v>
      </c>
    </row>
    <row r="42" spans="1:17" ht="15" thickBot="1" x14ac:dyDescent="0.35">
      <c r="A42" s="96"/>
      <c r="B42" s="90" t="s">
        <v>52</v>
      </c>
      <c r="C42" s="110">
        <v>5.3079999999999998</v>
      </c>
      <c r="D42" s="111">
        <v>11.227</v>
      </c>
      <c r="E42" s="111">
        <v>14.092000000000001</v>
      </c>
      <c r="F42" s="111">
        <v>18.645</v>
      </c>
      <c r="G42" s="111">
        <v>29.015000000000001</v>
      </c>
      <c r="H42" s="111">
        <v>5.9189999999999996</v>
      </c>
      <c r="I42" s="111">
        <v>8.7840000000000007</v>
      </c>
      <c r="J42" s="111">
        <v>13.337</v>
      </c>
      <c r="K42" s="111">
        <v>23.707000000000001</v>
      </c>
      <c r="L42" s="111">
        <v>2.8650000000000002</v>
      </c>
      <c r="M42" s="111">
        <v>7.4180000000000099</v>
      </c>
      <c r="N42" s="111">
        <v>17.788</v>
      </c>
      <c r="O42" s="111">
        <v>4.5529999999999999</v>
      </c>
      <c r="P42" s="111">
        <v>14.923</v>
      </c>
      <c r="Q42" s="112">
        <v>10.37</v>
      </c>
    </row>
    <row r="43" spans="1:17" x14ac:dyDescent="0.3">
      <c r="A43" s="94" t="s">
        <v>56</v>
      </c>
      <c r="B43" s="91" t="s">
        <v>43</v>
      </c>
      <c r="C43" s="98">
        <v>11.696999999999999</v>
      </c>
      <c r="D43" s="99">
        <v>23.952999999999999</v>
      </c>
      <c r="E43" s="99">
        <v>33.889000000000003</v>
      </c>
      <c r="F43" s="99">
        <v>41.244</v>
      </c>
      <c r="G43" s="99">
        <v>39.066000000000003</v>
      </c>
      <c r="H43" s="99">
        <v>12.256</v>
      </c>
      <c r="I43" s="99">
        <v>22.192</v>
      </c>
      <c r="J43" s="99">
        <v>29.547000000000001</v>
      </c>
      <c r="K43" s="99">
        <v>27.369</v>
      </c>
      <c r="L43" s="99">
        <v>9.9359999999999893</v>
      </c>
      <c r="M43" s="99">
        <v>17.291</v>
      </c>
      <c r="N43" s="99">
        <v>15.113</v>
      </c>
      <c r="O43" s="99">
        <v>7.3550000000000004</v>
      </c>
      <c r="P43" s="99">
        <v>5.1770000000000103</v>
      </c>
      <c r="Q43" s="100">
        <v>-2.1779999999999999</v>
      </c>
    </row>
    <row r="44" spans="1:17" x14ac:dyDescent="0.3">
      <c r="A44" s="95"/>
      <c r="B44" s="92" t="s">
        <v>44</v>
      </c>
      <c r="C44" s="101">
        <v>11.5386599108267</v>
      </c>
      <c r="D44" s="102">
        <v>20.716659910826699</v>
      </c>
      <c r="E44" s="102">
        <v>31.372659910826702</v>
      </c>
      <c r="F44" s="102">
        <v>37.4816599108267</v>
      </c>
      <c r="G44" s="102">
        <v>38.938659910826701</v>
      </c>
      <c r="H44" s="102">
        <v>9.1780000000000008</v>
      </c>
      <c r="I44" s="102">
        <v>19.834</v>
      </c>
      <c r="J44" s="102">
        <v>25.943000000000001</v>
      </c>
      <c r="K44" s="102">
        <v>27.4</v>
      </c>
      <c r="L44" s="102">
        <v>10.656000000000001</v>
      </c>
      <c r="M44" s="102">
        <v>16.765000000000001</v>
      </c>
      <c r="N44" s="102">
        <v>18.222000000000001</v>
      </c>
      <c r="O44" s="102">
        <v>6.1090000000000204</v>
      </c>
      <c r="P44" s="102">
        <v>7.5660000000000096</v>
      </c>
      <c r="Q44" s="103">
        <v>1.4569999999999901</v>
      </c>
    </row>
    <row r="45" spans="1:17" x14ac:dyDescent="0.3">
      <c r="A45" s="95"/>
      <c r="B45" s="92" t="s">
        <v>45</v>
      </c>
      <c r="C45" s="101">
        <v>6.35759443916508</v>
      </c>
      <c r="D45" s="102">
        <v>17.916524030176799</v>
      </c>
      <c r="E45" s="102">
        <v>30.659183941003501</v>
      </c>
      <c r="F45" s="102">
        <v>35.029183941003502</v>
      </c>
      <c r="G45" s="102">
        <v>37.0971839410035</v>
      </c>
      <c r="H45" s="102">
        <v>11.558929591011699</v>
      </c>
      <c r="I45" s="102">
        <v>24.3015895018384</v>
      </c>
      <c r="J45" s="102">
        <v>28.671589501838401</v>
      </c>
      <c r="K45" s="102">
        <v>30.739589501838399</v>
      </c>
      <c r="L45" s="102">
        <v>12.742659910826699</v>
      </c>
      <c r="M45" s="102">
        <v>17.1126599108267</v>
      </c>
      <c r="N45" s="102">
        <v>19.180659910826598</v>
      </c>
      <c r="O45" s="102">
        <v>4.37</v>
      </c>
      <c r="P45" s="102">
        <v>6.4379999999999802</v>
      </c>
      <c r="Q45" s="103">
        <v>2.0679999999999801</v>
      </c>
    </row>
    <row r="46" spans="1:17" x14ac:dyDescent="0.3">
      <c r="A46" s="95"/>
      <c r="B46" s="92" t="s">
        <v>46</v>
      </c>
      <c r="C46" s="101">
        <v>-1.19633029951331</v>
      </c>
      <c r="D46" s="102">
        <v>4.24427109890715E-2</v>
      </c>
      <c r="E46" s="102">
        <v>6.1277381635461401</v>
      </c>
      <c r="F46" s="102">
        <v>13.0177196464647</v>
      </c>
      <c r="G46" s="102">
        <v>20.8186492374765</v>
      </c>
      <c r="H46" s="102">
        <v>1.23877301050238</v>
      </c>
      <c r="I46" s="102">
        <v>7.3240684630594499</v>
      </c>
      <c r="J46" s="102">
        <v>14.214049945977999</v>
      </c>
      <c r="K46" s="102">
        <v>22.014979536989799</v>
      </c>
      <c r="L46" s="102">
        <v>6.0852954525570704</v>
      </c>
      <c r="M46" s="102">
        <v>12.9752769354756</v>
      </c>
      <c r="N46" s="102">
        <v>20.7762065264874</v>
      </c>
      <c r="O46" s="102">
        <v>6.8899814829185804</v>
      </c>
      <c r="P46" s="102">
        <v>14.6909110739303</v>
      </c>
      <c r="Q46" s="103">
        <v>7.80092959101174</v>
      </c>
    </row>
    <row r="47" spans="1:17" x14ac:dyDescent="0.3">
      <c r="A47" s="95"/>
      <c r="B47" s="92" t="s">
        <v>47</v>
      </c>
      <c r="C47" s="101">
        <v>11.749000000000001</v>
      </c>
      <c r="D47" s="102">
        <v>20.805</v>
      </c>
      <c r="E47" s="102">
        <v>32.106999999999999</v>
      </c>
      <c r="F47" s="102">
        <v>33.701000000000001</v>
      </c>
      <c r="G47" s="102">
        <v>39.076999999999998</v>
      </c>
      <c r="H47" s="102">
        <v>9.0559999999999992</v>
      </c>
      <c r="I47" s="102">
        <v>20.358000000000001</v>
      </c>
      <c r="J47" s="102">
        <v>21.952000000000002</v>
      </c>
      <c r="K47" s="102">
        <v>27.327999999999999</v>
      </c>
      <c r="L47" s="102">
        <v>11.302</v>
      </c>
      <c r="M47" s="102">
        <v>12.896000000000001</v>
      </c>
      <c r="N47" s="102">
        <v>18.271999999999998</v>
      </c>
      <c r="O47" s="102">
        <v>1.5939999999999901</v>
      </c>
      <c r="P47" s="102">
        <v>6.97</v>
      </c>
      <c r="Q47" s="103">
        <v>5.3760000000000101</v>
      </c>
    </row>
    <row r="48" spans="1:17" x14ac:dyDescent="0.3">
      <c r="A48" s="95"/>
      <c r="B48" s="92" t="s">
        <v>48</v>
      </c>
      <c r="C48" s="101">
        <v>6.9079814829185899</v>
      </c>
      <c r="D48" s="102">
        <v>16.0849110739303</v>
      </c>
      <c r="E48" s="102">
        <v>29.490570984756999</v>
      </c>
      <c r="F48" s="102">
        <v>34.210570984756998</v>
      </c>
      <c r="G48" s="102">
        <v>32.803570984757002</v>
      </c>
      <c r="H48" s="102">
        <v>9.1769295910117492</v>
      </c>
      <c r="I48" s="102">
        <v>22.582589501838399</v>
      </c>
      <c r="J48" s="102">
        <v>27.302589501838401</v>
      </c>
      <c r="K48" s="102">
        <v>25.895589501838401</v>
      </c>
      <c r="L48" s="102">
        <v>13.405659910826699</v>
      </c>
      <c r="M48" s="102">
        <v>18.125659910826698</v>
      </c>
      <c r="N48" s="102">
        <v>16.718659910826702</v>
      </c>
      <c r="O48" s="102">
        <v>4.71999999999999</v>
      </c>
      <c r="P48" s="102">
        <v>3.3130000000000099</v>
      </c>
      <c r="Q48" s="103">
        <v>-1.40699999999998</v>
      </c>
    </row>
    <row r="49" spans="1:17" x14ac:dyDescent="0.3">
      <c r="A49" s="95"/>
      <c r="B49" s="92" t="s">
        <v>49</v>
      </c>
      <c r="C49" s="101">
        <v>-0.90946403667263798</v>
      </c>
      <c r="D49" s="102">
        <v>0.56327084755451295</v>
      </c>
      <c r="E49" s="102">
        <v>8.3486044263868102</v>
      </c>
      <c r="F49" s="102">
        <v>13.159585909305401</v>
      </c>
      <c r="G49" s="102">
        <v>21.681515500317101</v>
      </c>
      <c r="H49" s="102">
        <v>1.4727348842271499</v>
      </c>
      <c r="I49" s="102">
        <v>9.2580684630594501</v>
      </c>
      <c r="J49" s="102">
        <v>14.069049945978</v>
      </c>
      <c r="K49" s="102">
        <v>22.590979536989799</v>
      </c>
      <c r="L49" s="102">
        <v>7.7853335788322902</v>
      </c>
      <c r="M49" s="102">
        <v>12.5963150617509</v>
      </c>
      <c r="N49" s="102">
        <v>21.118244652762598</v>
      </c>
      <c r="O49" s="102">
        <v>4.8109814829185904</v>
      </c>
      <c r="P49" s="102">
        <v>13.332911073930299</v>
      </c>
      <c r="Q49" s="103">
        <v>8.5219295910117498</v>
      </c>
    </row>
    <row r="50" spans="1:17" x14ac:dyDescent="0.3">
      <c r="A50" s="95"/>
      <c r="B50" s="92" t="s">
        <v>50</v>
      </c>
      <c r="C50" s="101">
        <v>7.3959999999999999</v>
      </c>
      <c r="D50" s="102">
        <v>16.742999999999999</v>
      </c>
      <c r="E50" s="102">
        <v>24.878</v>
      </c>
      <c r="F50" s="102">
        <v>41.052</v>
      </c>
      <c r="G50" s="102">
        <v>37.893000000000001</v>
      </c>
      <c r="H50" s="102">
        <v>9.3469999999999995</v>
      </c>
      <c r="I50" s="102">
        <v>17.481999999999999</v>
      </c>
      <c r="J50" s="102">
        <v>33.655999999999999</v>
      </c>
      <c r="K50" s="102">
        <v>30.497</v>
      </c>
      <c r="L50" s="102">
        <v>8.1350000000000104</v>
      </c>
      <c r="M50" s="102">
        <v>24.309000000000001</v>
      </c>
      <c r="N50" s="102">
        <v>21.15</v>
      </c>
      <c r="O50" s="102">
        <v>16.173999999999999</v>
      </c>
      <c r="P50" s="102">
        <v>13.015000000000001</v>
      </c>
      <c r="Q50" s="103">
        <v>-3.15899999999999</v>
      </c>
    </row>
    <row r="51" spans="1:17" x14ac:dyDescent="0.3">
      <c r="A51" s="95"/>
      <c r="B51" s="92" t="s">
        <v>51</v>
      </c>
      <c r="C51" s="101">
        <v>-2.52392281935458</v>
      </c>
      <c r="D51" s="102">
        <v>-1.0273900779740801</v>
      </c>
      <c r="E51" s="102">
        <v>3.2884248605130901</v>
      </c>
      <c r="F51" s="102">
        <v>9.8454063434316694</v>
      </c>
      <c r="G51" s="102">
        <v>23.232335934443402</v>
      </c>
      <c r="H51" s="102">
        <v>1.4965327413805101</v>
      </c>
      <c r="I51" s="102">
        <v>5.8123476798676696</v>
      </c>
      <c r="J51" s="102">
        <v>12.3693291627863</v>
      </c>
      <c r="K51" s="102">
        <v>25.756258753798001</v>
      </c>
      <c r="L51" s="102">
        <v>4.3158149384871702</v>
      </c>
      <c r="M51" s="102">
        <v>10.872796421405701</v>
      </c>
      <c r="N51" s="102">
        <v>24.259726012417499</v>
      </c>
      <c r="O51" s="102">
        <v>6.5569814829185802</v>
      </c>
      <c r="P51" s="102">
        <v>19.943911073930298</v>
      </c>
      <c r="Q51" s="103">
        <v>13.3869295910118</v>
      </c>
    </row>
    <row r="52" spans="1:17" ht="15" thickBot="1" x14ac:dyDescent="0.35">
      <c r="A52" s="96"/>
      <c r="B52" s="93" t="s">
        <v>52</v>
      </c>
      <c r="C52" s="104">
        <v>6.3700000000000099</v>
      </c>
      <c r="D52" s="105">
        <v>11.189</v>
      </c>
      <c r="E52" s="105">
        <v>17.439</v>
      </c>
      <c r="F52" s="105">
        <v>21.376000000000001</v>
      </c>
      <c r="G52" s="105">
        <v>27.61</v>
      </c>
      <c r="H52" s="105">
        <v>4.819</v>
      </c>
      <c r="I52" s="105">
        <v>11.069000000000001</v>
      </c>
      <c r="J52" s="105">
        <v>15.006</v>
      </c>
      <c r="K52" s="105">
        <v>21.24</v>
      </c>
      <c r="L52" s="105">
        <v>6.25</v>
      </c>
      <c r="M52" s="105">
        <v>10.186999999999999</v>
      </c>
      <c r="N52" s="105">
        <v>16.420999999999999</v>
      </c>
      <c r="O52" s="105">
        <v>3.9369999999999998</v>
      </c>
      <c r="P52" s="105">
        <v>10.170999999999999</v>
      </c>
      <c r="Q52" s="106">
        <v>6.234</v>
      </c>
    </row>
    <row r="53" spans="1:17" x14ac:dyDescent="0.3">
      <c r="A53" s="94" t="s">
        <v>57</v>
      </c>
      <c r="B53" s="89" t="s">
        <v>43</v>
      </c>
      <c r="C53" s="107">
        <v>11.314</v>
      </c>
      <c r="D53" s="108">
        <v>21.606999999999999</v>
      </c>
      <c r="E53" s="108">
        <v>29.748000000000001</v>
      </c>
      <c r="F53" s="108">
        <v>50.435000000000002</v>
      </c>
      <c r="G53" s="108">
        <v>32.816000000000003</v>
      </c>
      <c r="H53" s="108">
        <v>10.292999999999999</v>
      </c>
      <c r="I53" s="108">
        <v>18.434000000000001</v>
      </c>
      <c r="J53" s="108">
        <v>39.121000000000002</v>
      </c>
      <c r="K53" s="108">
        <v>21.501999999999999</v>
      </c>
      <c r="L53" s="108">
        <v>8.1410000000000107</v>
      </c>
      <c r="M53" s="108">
        <v>28.827999999999999</v>
      </c>
      <c r="N53" s="108">
        <v>11.209</v>
      </c>
      <c r="O53" s="108">
        <v>20.687000000000001</v>
      </c>
      <c r="P53" s="108">
        <v>3.0680000000000001</v>
      </c>
      <c r="Q53" s="109">
        <v>-17.619</v>
      </c>
    </row>
    <row r="54" spans="1:17" x14ac:dyDescent="0.3">
      <c r="A54" s="95"/>
      <c r="B54" s="92" t="s">
        <v>44</v>
      </c>
      <c r="C54" s="101">
        <v>10.4044937565134</v>
      </c>
      <c r="D54" s="102">
        <v>20.793493756513399</v>
      </c>
      <c r="E54" s="102">
        <v>30.325493756513399</v>
      </c>
      <c r="F54" s="102">
        <v>45.223493756513399</v>
      </c>
      <c r="G54" s="102">
        <v>31.016493756513398</v>
      </c>
      <c r="H54" s="102">
        <v>10.388999999999999</v>
      </c>
      <c r="I54" s="102">
        <v>19.920999999999999</v>
      </c>
      <c r="J54" s="102">
        <v>34.819000000000003</v>
      </c>
      <c r="K54" s="102">
        <v>20.611999999999998</v>
      </c>
      <c r="L54" s="102">
        <v>9.532</v>
      </c>
      <c r="M54" s="102">
        <v>24.43</v>
      </c>
      <c r="N54" s="102">
        <v>10.223000000000001</v>
      </c>
      <c r="O54" s="102">
        <v>14.898</v>
      </c>
      <c r="P54" s="102">
        <v>0.69100000000000295</v>
      </c>
      <c r="Q54" s="103">
        <v>-14.207000000000001</v>
      </c>
    </row>
    <row r="55" spans="1:17" x14ac:dyDescent="0.3">
      <c r="A55" s="95"/>
      <c r="B55" s="92" t="s">
        <v>45</v>
      </c>
      <c r="C55" s="101">
        <v>7.2923304585223798</v>
      </c>
      <c r="D55" s="102">
        <v>19.674002582576101</v>
      </c>
      <c r="E55" s="102">
        <v>29.5694963390895</v>
      </c>
      <c r="F55" s="102">
        <v>38.338496339089502</v>
      </c>
      <c r="G55" s="102">
        <v>32.758496339089497</v>
      </c>
      <c r="H55" s="102">
        <v>12.381672124053701</v>
      </c>
      <c r="I55" s="102">
        <v>22.2771658805671</v>
      </c>
      <c r="J55" s="102">
        <v>31.046165880567099</v>
      </c>
      <c r="K55" s="102">
        <v>25.4661658805671</v>
      </c>
      <c r="L55" s="102">
        <v>9.8954937565134191</v>
      </c>
      <c r="M55" s="102">
        <v>18.664493756513401</v>
      </c>
      <c r="N55" s="102">
        <v>13.0844937565134</v>
      </c>
      <c r="O55" s="102">
        <v>8.7689999999999895</v>
      </c>
      <c r="P55" s="102">
        <v>3.1889999999999898</v>
      </c>
      <c r="Q55" s="103">
        <v>-5.58</v>
      </c>
    </row>
    <row r="56" spans="1:17" x14ac:dyDescent="0.3">
      <c r="A56" s="95"/>
      <c r="B56" s="92" t="s">
        <v>46</v>
      </c>
      <c r="C56" s="101">
        <v>-7.0233522738534298</v>
      </c>
      <c r="D56" s="102">
        <v>-3.1772687391507701</v>
      </c>
      <c r="E56" s="102">
        <v>1.0995832073887499</v>
      </c>
      <c r="F56" s="102">
        <v>12.561462363022001</v>
      </c>
      <c r="G56" s="102">
        <v>36.989134487075702</v>
      </c>
      <c r="H56" s="102">
        <v>3.8460835347026601</v>
      </c>
      <c r="I56" s="102">
        <v>8.1229354812421803</v>
      </c>
      <c r="J56" s="102">
        <v>19.5848146368754</v>
      </c>
      <c r="K56" s="102">
        <v>44.0124867609291</v>
      </c>
      <c r="L56" s="102">
        <v>4.2768519465395203</v>
      </c>
      <c r="M56" s="102">
        <v>15.7387311021727</v>
      </c>
      <c r="N56" s="102">
        <v>40.1664032262264</v>
      </c>
      <c r="O56" s="102">
        <v>11.4618791556332</v>
      </c>
      <c r="P56" s="102">
        <v>35.889551279686899</v>
      </c>
      <c r="Q56" s="103">
        <v>24.4276721240537</v>
      </c>
    </row>
    <row r="57" spans="1:17" x14ac:dyDescent="0.3">
      <c r="A57" s="95"/>
      <c r="B57" s="92" t="s">
        <v>47</v>
      </c>
      <c r="C57" s="101">
        <v>8.5540000000000003</v>
      </c>
      <c r="D57" s="102">
        <v>19.177</v>
      </c>
      <c r="E57" s="102">
        <v>33.863999999999997</v>
      </c>
      <c r="F57" s="102">
        <v>43.079000000000001</v>
      </c>
      <c r="G57" s="102">
        <v>33.825000000000003</v>
      </c>
      <c r="H57" s="102">
        <v>10.622999999999999</v>
      </c>
      <c r="I57" s="102">
        <v>25.31</v>
      </c>
      <c r="J57" s="102">
        <v>34.524999999999999</v>
      </c>
      <c r="K57" s="102">
        <v>25.271000000000001</v>
      </c>
      <c r="L57" s="102">
        <v>14.686999999999999</v>
      </c>
      <c r="M57" s="102">
        <v>23.902000000000001</v>
      </c>
      <c r="N57" s="102">
        <v>14.648</v>
      </c>
      <c r="O57" s="102">
        <v>9.2149999999999999</v>
      </c>
      <c r="P57" s="102">
        <v>-3.9000000000001499E-2</v>
      </c>
      <c r="Q57" s="103">
        <v>-9.2540000000000102</v>
      </c>
    </row>
    <row r="58" spans="1:17" x14ac:dyDescent="0.3">
      <c r="A58" s="95"/>
      <c r="B58" s="92" t="s">
        <v>48</v>
      </c>
      <c r="C58" s="101">
        <v>6.1918791556331998</v>
      </c>
      <c r="D58" s="102">
        <v>16.738551279686899</v>
      </c>
      <c r="E58" s="102">
        <v>29.448045036200298</v>
      </c>
      <c r="F58" s="102">
        <v>35.8680450362003</v>
      </c>
      <c r="G58" s="102">
        <v>33.789045036200299</v>
      </c>
      <c r="H58" s="102">
        <v>10.5466721240537</v>
      </c>
      <c r="I58" s="102">
        <v>23.256165880567099</v>
      </c>
      <c r="J58" s="102">
        <v>29.676165880567101</v>
      </c>
      <c r="K58" s="102">
        <v>27.597165880567101</v>
      </c>
      <c r="L58" s="102">
        <v>12.7094937565134</v>
      </c>
      <c r="M58" s="102">
        <v>19.129493756513401</v>
      </c>
      <c r="N58" s="102">
        <v>17.050493756513401</v>
      </c>
      <c r="O58" s="102">
        <v>6.42</v>
      </c>
      <c r="P58" s="102">
        <v>4.3409999999999904</v>
      </c>
      <c r="Q58" s="103">
        <v>-2.07900000000001</v>
      </c>
    </row>
    <row r="59" spans="1:17" x14ac:dyDescent="0.3">
      <c r="A59" s="95"/>
      <c r="B59" s="92" t="s">
        <v>49</v>
      </c>
      <c r="C59" s="101">
        <v>3.9705646917673598</v>
      </c>
      <c r="D59" s="102">
        <v>1.2173694191859601</v>
      </c>
      <c r="E59" s="102">
        <v>3.9125001730095299</v>
      </c>
      <c r="F59" s="102">
        <v>13.196379328642699</v>
      </c>
      <c r="G59" s="102">
        <v>25.842051452696499</v>
      </c>
      <c r="H59" s="102">
        <v>-2.7531952725814</v>
      </c>
      <c r="I59" s="102">
        <v>-5.8064518757824098E-2</v>
      </c>
      <c r="J59" s="102">
        <v>9.22581463687537</v>
      </c>
      <c r="K59" s="102">
        <v>21.871486760929098</v>
      </c>
      <c r="L59" s="102">
        <v>2.6951307538235798</v>
      </c>
      <c r="M59" s="102">
        <v>11.979009909456799</v>
      </c>
      <c r="N59" s="102">
        <v>24.624682033510499</v>
      </c>
      <c r="O59" s="102">
        <v>9.2838791556331905</v>
      </c>
      <c r="P59" s="102">
        <v>21.929551279686901</v>
      </c>
      <c r="Q59" s="103">
        <v>12.6456721240537</v>
      </c>
    </row>
    <row r="60" spans="1:17" x14ac:dyDescent="0.3">
      <c r="A60" s="95"/>
      <c r="B60" s="92" t="s">
        <v>50</v>
      </c>
      <c r="C60" s="101">
        <v>3.7500000000000102</v>
      </c>
      <c r="D60" s="102">
        <v>11.907999999999999</v>
      </c>
      <c r="E60" s="102">
        <v>26.170999999999999</v>
      </c>
      <c r="F60" s="102">
        <v>39.107999999999997</v>
      </c>
      <c r="G60" s="102">
        <v>35.567</v>
      </c>
      <c r="H60" s="102">
        <v>8.1579999999999995</v>
      </c>
      <c r="I60" s="102">
        <v>22.420999999999999</v>
      </c>
      <c r="J60" s="102">
        <v>35.357999999999997</v>
      </c>
      <c r="K60" s="102">
        <v>31.817</v>
      </c>
      <c r="L60" s="102">
        <v>14.263</v>
      </c>
      <c r="M60" s="102">
        <v>27.2</v>
      </c>
      <c r="N60" s="102">
        <v>23.658999999999999</v>
      </c>
      <c r="O60" s="102">
        <v>12.936999999999999</v>
      </c>
      <c r="P60" s="102">
        <v>9.3960000000000008</v>
      </c>
      <c r="Q60" s="103">
        <v>-3.5409999999999999</v>
      </c>
    </row>
    <row r="61" spans="1:17" x14ac:dyDescent="0.3">
      <c r="A61" s="95"/>
      <c r="B61" s="92" t="s">
        <v>51</v>
      </c>
      <c r="C61" s="101">
        <v>4.8770625445393998</v>
      </c>
      <c r="D61" s="102">
        <v>7.7668099707113596</v>
      </c>
      <c r="E61" s="102">
        <v>8.1844731565359901</v>
      </c>
      <c r="F61" s="102">
        <v>12.8973523121692</v>
      </c>
      <c r="G61" s="102">
        <v>24.449024436222899</v>
      </c>
      <c r="H61" s="102">
        <v>2.8897474261719598</v>
      </c>
      <c r="I61" s="102">
        <v>3.3074106119965898</v>
      </c>
      <c r="J61" s="102">
        <v>8.0202897676297802</v>
      </c>
      <c r="K61" s="102">
        <v>19.5719618916835</v>
      </c>
      <c r="L61" s="102">
        <v>0.41766318582463002</v>
      </c>
      <c r="M61" s="102">
        <v>5.1305423414578302</v>
      </c>
      <c r="N61" s="102">
        <v>16.6822144655115</v>
      </c>
      <c r="O61" s="102">
        <v>4.7128791556331997</v>
      </c>
      <c r="P61" s="102">
        <v>16.264551279686899</v>
      </c>
      <c r="Q61" s="103">
        <v>11.551672124053701</v>
      </c>
    </row>
    <row r="62" spans="1:17" ht="15" thickBot="1" x14ac:dyDescent="0.35">
      <c r="A62" s="96"/>
      <c r="B62" s="90" t="s">
        <v>52</v>
      </c>
      <c r="C62" s="110">
        <v>6.1100000000000101</v>
      </c>
      <c r="D62" s="111">
        <v>12.676</v>
      </c>
      <c r="E62" s="111">
        <v>20.178000000000001</v>
      </c>
      <c r="F62" s="111">
        <v>20.481000000000002</v>
      </c>
      <c r="G62" s="111">
        <v>26.545000000000002</v>
      </c>
      <c r="H62" s="111">
        <v>6.5659999999999901</v>
      </c>
      <c r="I62" s="111">
        <v>14.068</v>
      </c>
      <c r="J62" s="111">
        <v>14.371</v>
      </c>
      <c r="K62" s="111">
        <v>20.434999999999999</v>
      </c>
      <c r="L62" s="111">
        <v>7.5020000000000104</v>
      </c>
      <c r="M62" s="111">
        <v>7.8050000000000104</v>
      </c>
      <c r="N62" s="111">
        <v>13.869</v>
      </c>
      <c r="O62" s="111">
        <v>0.30299999999999699</v>
      </c>
      <c r="P62" s="111">
        <v>6.3669999999999902</v>
      </c>
      <c r="Q62" s="112">
        <v>6.0639999999999903</v>
      </c>
    </row>
    <row r="63" spans="1:17" x14ac:dyDescent="0.3">
      <c r="A63" s="94" t="s">
        <v>58</v>
      </c>
      <c r="B63" s="91" t="s">
        <v>43</v>
      </c>
      <c r="C63" s="98">
        <v>14.763999999999999</v>
      </c>
      <c r="D63" s="99">
        <v>23.760999999999999</v>
      </c>
      <c r="E63" s="99">
        <v>33.186999999999998</v>
      </c>
      <c r="F63" s="99">
        <v>46.962000000000003</v>
      </c>
      <c r="G63" s="99">
        <v>54.784999999999997</v>
      </c>
      <c r="H63" s="99">
        <v>8.9970000000000105</v>
      </c>
      <c r="I63" s="99">
        <v>18.422999999999998</v>
      </c>
      <c r="J63" s="99">
        <v>32.198</v>
      </c>
      <c r="K63" s="99">
        <v>40.021000000000001</v>
      </c>
      <c r="L63" s="99">
        <v>9.4259999999999895</v>
      </c>
      <c r="M63" s="99">
        <v>23.201000000000001</v>
      </c>
      <c r="N63" s="99">
        <v>31.024000000000001</v>
      </c>
      <c r="O63" s="99">
        <v>13.775</v>
      </c>
      <c r="P63" s="99">
        <v>21.597999999999999</v>
      </c>
      <c r="Q63" s="100">
        <v>7.8230000000000102</v>
      </c>
    </row>
    <row r="64" spans="1:17" x14ac:dyDescent="0.3">
      <c r="A64" s="95"/>
      <c r="B64" s="92" t="s">
        <v>44</v>
      </c>
      <c r="C64" s="101">
        <v>9.9056599108266603</v>
      </c>
      <c r="D64" s="102">
        <v>19.072659910826701</v>
      </c>
      <c r="E64" s="102">
        <v>29.425659910826699</v>
      </c>
      <c r="F64" s="102">
        <v>43.744659910826698</v>
      </c>
      <c r="G64" s="102">
        <v>57.323659910826699</v>
      </c>
      <c r="H64" s="102">
        <v>9.1669999999999998</v>
      </c>
      <c r="I64" s="102">
        <v>19.52</v>
      </c>
      <c r="J64" s="102">
        <v>33.838999999999999</v>
      </c>
      <c r="K64" s="102">
        <v>47.417999999999999</v>
      </c>
      <c r="L64" s="102">
        <v>10.353</v>
      </c>
      <c r="M64" s="102">
        <v>24.672000000000001</v>
      </c>
      <c r="N64" s="102">
        <v>38.250999999999998</v>
      </c>
      <c r="O64" s="102">
        <v>14.319000000000001</v>
      </c>
      <c r="P64" s="102">
        <v>27.898</v>
      </c>
      <c r="Q64" s="103">
        <v>13.579000000000001</v>
      </c>
    </row>
    <row r="65" spans="1:17" x14ac:dyDescent="0.3">
      <c r="A65" s="95"/>
      <c r="B65" s="92" t="s">
        <v>45</v>
      </c>
      <c r="C65" s="101">
        <v>7.7055944391650799</v>
      </c>
      <c r="D65" s="102">
        <v>16.855524030176799</v>
      </c>
      <c r="E65" s="102">
        <v>28.4661839410035</v>
      </c>
      <c r="F65" s="102">
        <v>36.882183941003497</v>
      </c>
      <c r="G65" s="102">
        <v>50.9781839410035</v>
      </c>
      <c r="H65" s="102">
        <v>9.14992959101175</v>
      </c>
      <c r="I65" s="102">
        <v>20.7605895018384</v>
      </c>
      <c r="J65" s="102">
        <v>29.1765895018384</v>
      </c>
      <c r="K65" s="102">
        <v>43.272589501838397</v>
      </c>
      <c r="L65" s="102">
        <v>11.6106599108266</v>
      </c>
      <c r="M65" s="102">
        <v>20.026659910826702</v>
      </c>
      <c r="N65" s="102">
        <v>34.122659910826698</v>
      </c>
      <c r="O65" s="102">
        <v>8.4160000000000004</v>
      </c>
      <c r="P65" s="102">
        <v>22.512</v>
      </c>
      <c r="Q65" s="103">
        <v>14.096</v>
      </c>
    </row>
    <row r="66" spans="1:17" x14ac:dyDescent="0.3">
      <c r="A66" s="95"/>
      <c r="B66" s="92" t="s">
        <v>46</v>
      </c>
      <c r="C66" s="101">
        <v>1.1566697004866999</v>
      </c>
      <c r="D66" s="102">
        <v>4.5554427109890696</v>
      </c>
      <c r="E66" s="102">
        <v>10.155738163546101</v>
      </c>
      <c r="F66" s="102">
        <v>18.246719646464701</v>
      </c>
      <c r="G66" s="102">
        <v>28.0106492374765</v>
      </c>
      <c r="H66" s="102">
        <v>3.3987730105023699</v>
      </c>
      <c r="I66" s="102">
        <v>8.9990684630594409</v>
      </c>
      <c r="J66" s="102">
        <v>17.090049945977999</v>
      </c>
      <c r="K66" s="102">
        <v>26.853979536989801</v>
      </c>
      <c r="L66" s="102">
        <v>5.6002954525570603</v>
      </c>
      <c r="M66" s="102">
        <v>13.691276935475701</v>
      </c>
      <c r="N66" s="102">
        <v>23.455206526487402</v>
      </c>
      <c r="O66" s="102">
        <v>8.0909814829185898</v>
      </c>
      <c r="P66" s="102">
        <v>17.8549110739303</v>
      </c>
      <c r="Q66" s="103">
        <v>9.7639295910117507</v>
      </c>
    </row>
    <row r="67" spans="1:17" x14ac:dyDescent="0.3">
      <c r="A67" s="95"/>
      <c r="B67" s="92" t="s">
        <v>47</v>
      </c>
      <c r="C67" s="101">
        <v>10.574</v>
      </c>
      <c r="D67" s="102">
        <v>19.085999999999999</v>
      </c>
      <c r="E67" s="102">
        <v>30.265000000000001</v>
      </c>
      <c r="F67" s="102">
        <v>43.536000000000001</v>
      </c>
      <c r="G67" s="102">
        <v>56.594000000000001</v>
      </c>
      <c r="H67" s="102">
        <v>8.5120000000000005</v>
      </c>
      <c r="I67" s="102">
        <v>19.690999999999999</v>
      </c>
      <c r="J67" s="102">
        <v>32.962000000000003</v>
      </c>
      <c r="K67" s="102">
        <v>46.02</v>
      </c>
      <c r="L67" s="102">
        <v>11.179</v>
      </c>
      <c r="M67" s="102">
        <v>24.45</v>
      </c>
      <c r="N67" s="102">
        <v>37.508000000000003</v>
      </c>
      <c r="O67" s="102">
        <v>13.271000000000001</v>
      </c>
      <c r="P67" s="102">
        <v>26.329000000000001</v>
      </c>
      <c r="Q67" s="103">
        <v>13.058</v>
      </c>
    </row>
    <row r="68" spans="1:17" x14ac:dyDescent="0.3">
      <c r="A68" s="95"/>
      <c r="B68" s="92" t="s">
        <v>48</v>
      </c>
      <c r="C68" s="101">
        <v>7.6189814829185902</v>
      </c>
      <c r="D68" s="102">
        <v>18.066911073930299</v>
      </c>
      <c r="E68" s="102">
        <v>25.518570984757002</v>
      </c>
      <c r="F68" s="102">
        <v>35.287570984756996</v>
      </c>
      <c r="G68" s="102">
        <v>48.471570984757001</v>
      </c>
      <c r="H68" s="102">
        <v>10.4479295910118</v>
      </c>
      <c r="I68" s="102">
        <v>17.899589501838399</v>
      </c>
      <c r="J68" s="102">
        <v>27.668589501838401</v>
      </c>
      <c r="K68" s="102">
        <v>40.852589501838402</v>
      </c>
      <c r="L68" s="102">
        <v>7.4516599108266499</v>
      </c>
      <c r="M68" s="102">
        <v>17.220659910826701</v>
      </c>
      <c r="N68" s="102">
        <v>30.404659910826702</v>
      </c>
      <c r="O68" s="102">
        <v>9.7690000000000108</v>
      </c>
      <c r="P68" s="102">
        <v>22.952999999999999</v>
      </c>
      <c r="Q68" s="103">
        <v>13.183999999999999</v>
      </c>
    </row>
    <row r="69" spans="1:17" x14ac:dyDescent="0.3">
      <c r="A69" s="95"/>
      <c r="B69" s="92" t="s">
        <v>49</v>
      </c>
      <c r="C69" s="101">
        <v>0.24153596332735799</v>
      </c>
      <c r="D69" s="102">
        <v>0.80627084755451495</v>
      </c>
      <c r="E69" s="102">
        <v>5.7156044263868004</v>
      </c>
      <c r="F69" s="102">
        <v>13.7795859093054</v>
      </c>
      <c r="G69" s="102">
        <v>22.9975155003171</v>
      </c>
      <c r="H69" s="102">
        <v>0.56473488422715701</v>
      </c>
      <c r="I69" s="102">
        <v>5.4740684630594503</v>
      </c>
      <c r="J69" s="102">
        <v>13.538049945978001</v>
      </c>
      <c r="K69" s="102">
        <v>22.755979536989798</v>
      </c>
      <c r="L69" s="102">
        <v>4.9093335788322898</v>
      </c>
      <c r="M69" s="102">
        <v>12.973315061750901</v>
      </c>
      <c r="N69" s="102">
        <v>22.191244652762599</v>
      </c>
      <c r="O69" s="102">
        <v>8.0639814829185905</v>
      </c>
      <c r="P69" s="102">
        <v>17.281911073930299</v>
      </c>
      <c r="Q69" s="103">
        <v>9.2179295910117496</v>
      </c>
    </row>
    <row r="70" spans="1:17" x14ac:dyDescent="0.3">
      <c r="A70" s="95"/>
      <c r="B70" s="92" t="s">
        <v>50</v>
      </c>
      <c r="C70" s="101">
        <v>7.3079999999999998</v>
      </c>
      <c r="D70" s="102">
        <v>13.449</v>
      </c>
      <c r="E70" s="102">
        <v>22.716999999999999</v>
      </c>
      <c r="F70" s="102">
        <v>32.25</v>
      </c>
      <c r="G70" s="102">
        <v>43.154000000000003</v>
      </c>
      <c r="H70" s="102">
        <v>6.141</v>
      </c>
      <c r="I70" s="102">
        <v>15.409000000000001</v>
      </c>
      <c r="J70" s="102">
        <v>24.942</v>
      </c>
      <c r="K70" s="102">
        <v>35.845999999999997</v>
      </c>
      <c r="L70" s="102">
        <v>9.2680000000000007</v>
      </c>
      <c r="M70" s="102">
        <v>18.800999999999998</v>
      </c>
      <c r="N70" s="102">
        <v>29.704999999999998</v>
      </c>
      <c r="O70" s="102">
        <v>9.5329999999999906</v>
      </c>
      <c r="P70" s="102">
        <v>20.437000000000001</v>
      </c>
      <c r="Q70" s="103">
        <v>10.904</v>
      </c>
    </row>
    <row r="71" spans="1:17" x14ac:dyDescent="0.3">
      <c r="A71" s="95"/>
      <c r="B71" s="92" t="s">
        <v>51</v>
      </c>
      <c r="C71" s="101">
        <v>4.19807718064542</v>
      </c>
      <c r="D71" s="102">
        <v>2.6966099220259201</v>
      </c>
      <c r="E71" s="102">
        <v>6.9624248605130896</v>
      </c>
      <c r="F71" s="102">
        <v>11.2254063434317</v>
      </c>
      <c r="G71" s="102">
        <v>20.473335934443401</v>
      </c>
      <c r="H71" s="102">
        <v>-1.5014672586194999</v>
      </c>
      <c r="I71" s="102">
        <v>2.76434767986767</v>
      </c>
      <c r="J71" s="102">
        <v>7.0273291627862502</v>
      </c>
      <c r="K71" s="102">
        <v>16.275258753797999</v>
      </c>
      <c r="L71" s="102">
        <v>4.2658149384871704</v>
      </c>
      <c r="M71" s="102">
        <v>8.5287964214057403</v>
      </c>
      <c r="N71" s="102">
        <v>17.776726012417502</v>
      </c>
      <c r="O71" s="102">
        <v>4.2629814829185797</v>
      </c>
      <c r="P71" s="102">
        <v>13.5109110739303</v>
      </c>
      <c r="Q71" s="103">
        <v>9.2479295910117507</v>
      </c>
    </row>
    <row r="72" spans="1:17" ht="15" thickBot="1" x14ac:dyDescent="0.35">
      <c r="A72" s="96"/>
      <c r="B72" s="93" t="s">
        <v>52</v>
      </c>
      <c r="C72" s="104">
        <v>5.2310000000000096</v>
      </c>
      <c r="D72" s="105">
        <v>12.456</v>
      </c>
      <c r="E72" s="105">
        <v>18.908999999999999</v>
      </c>
      <c r="F72" s="105">
        <v>22.138000000000002</v>
      </c>
      <c r="G72" s="105">
        <v>28.847000000000001</v>
      </c>
      <c r="H72" s="105">
        <v>7.2249999999999996</v>
      </c>
      <c r="I72" s="105">
        <v>13.678000000000001</v>
      </c>
      <c r="J72" s="105">
        <v>16.907</v>
      </c>
      <c r="K72" s="105">
        <v>23.616</v>
      </c>
      <c r="L72" s="105">
        <v>6.4530000000000003</v>
      </c>
      <c r="M72" s="105">
        <v>9.6820000000000004</v>
      </c>
      <c r="N72" s="105">
        <v>16.390999999999998</v>
      </c>
      <c r="O72" s="105">
        <v>3.2290000000000001</v>
      </c>
      <c r="P72" s="105">
        <v>9.9380000000000006</v>
      </c>
      <c r="Q72" s="106">
        <v>6.7089999999999996</v>
      </c>
    </row>
    <row r="73" spans="1:17" x14ac:dyDescent="0.3">
      <c r="A73" s="94" t="s">
        <v>59</v>
      </c>
      <c r="B73" s="89" t="s">
        <v>43</v>
      </c>
      <c r="C73" s="107">
        <v>11.977</v>
      </c>
      <c r="D73" s="108">
        <v>26.167000000000002</v>
      </c>
      <c r="E73" s="108">
        <v>35.889000000000003</v>
      </c>
      <c r="F73" s="108">
        <v>48.23</v>
      </c>
      <c r="G73" s="108">
        <v>51.027999999999999</v>
      </c>
      <c r="H73" s="108">
        <v>14.19</v>
      </c>
      <c r="I73" s="108">
        <v>23.911999999999999</v>
      </c>
      <c r="J73" s="108">
        <v>36.253</v>
      </c>
      <c r="K73" s="108">
        <v>39.051000000000002</v>
      </c>
      <c r="L73" s="108">
        <v>9.7219999999999906</v>
      </c>
      <c r="M73" s="108">
        <v>22.062999999999999</v>
      </c>
      <c r="N73" s="108">
        <v>24.861000000000001</v>
      </c>
      <c r="O73" s="108">
        <v>12.340999999999999</v>
      </c>
      <c r="P73" s="108">
        <v>15.138999999999999</v>
      </c>
      <c r="Q73" s="109">
        <v>2.7979999999999898</v>
      </c>
    </row>
    <row r="74" spans="1:17" x14ac:dyDescent="0.3">
      <c r="A74" s="95"/>
      <c r="B74" s="92" t="s">
        <v>44</v>
      </c>
      <c r="C74" s="101">
        <v>11.4914937565134</v>
      </c>
      <c r="D74" s="102">
        <v>26.826493756513401</v>
      </c>
      <c r="E74" s="102">
        <v>36.346493756513397</v>
      </c>
      <c r="F74" s="102">
        <v>49.806493756513397</v>
      </c>
      <c r="G74" s="102">
        <v>51.130493756513403</v>
      </c>
      <c r="H74" s="102">
        <v>15.335000000000001</v>
      </c>
      <c r="I74" s="102">
        <v>24.855</v>
      </c>
      <c r="J74" s="102">
        <v>38.314999999999998</v>
      </c>
      <c r="K74" s="102">
        <v>39.639000000000003</v>
      </c>
      <c r="L74" s="102">
        <v>9.5200000000000102</v>
      </c>
      <c r="M74" s="102">
        <v>22.98</v>
      </c>
      <c r="N74" s="102">
        <v>24.303999999999998</v>
      </c>
      <c r="O74" s="102">
        <v>13.46</v>
      </c>
      <c r="P74" s="102">
        <v>14.784000000000001</v>
      </c>
      <c r="Q74" s="103">
        <v>1.3240000000000001</v>
      </c>
    </row>
    <row r="75" spans="1:17" x14ac:dyDescent="0.3">
      <c r="A75" s="95"/>
      <c r="B75" s="92" t="s">
        <v>45</v>
      </c>
      <c r="C75" s="101">
        <v>11.086330458522401</v>
      </c>
      <c r="D75" s="102">
        <v>21.9730025825761</v>
      </c>
      <c r="E75" s="102">
        <v>36.998496339089499</v>
      </c>
      <c r="F75" s="102">
        <v>43.652496339089502</v>
      </c>
      <c r="G75" s="102">
        <v>51.443496339089499</v>
      </c>
      <c r="H75" s="102">
        <v>10.8866721240537</v>
      </c>
      <c r="I75" s="102">
        <v>25.912165880567098</v>
      </c>
      <c r="J75" s="102">
        <v>32.566165880567198</v>
      </c>
      <c r="K75" s="102">
        <v>40.357165880567102</v>
      </c>
      <c r="L75" s="102">
        <v>15.0254937565134</v>
      </c>
      <c r="M75" s="102">
        <v>21.679493756513398</v>
      </c>
      <c r="N75" s="102">
        <v>29.470493756513399</v>
      </c>
      <c r="O75" s="102">
        <v>6.6540000000000097</v>
      </c>
      <c r="P75" s="102">
        <v>14.445</v>
      </c>
      <c r="Q75" s="103">
        <v>7.7910000000000004</v>
      </c>
    </row>
    <row r="76" spans="1:17" x14ac:dyDescent="0.3">
      <c r="A76" s="95"/>
      <c r="B76" s="92" t="s">
        <v>46</v>
      </c>
      <c r="C76" s="101">
        <v>4.3226477261465801</v>
      </c>
      <c r="D76" s="102">
        <v>9.1227312608492408</v>
      </c>
      <c r="E76" s="102">
        <v>17.505583207388799</v>
      </c>
      <c r="F76" s="102">
        <v>26.185462363022001</v>
      </c>
      <c r="G76" s="102">
        <v>39.796134487075697</v>
      </c>
      <c r="H76" s="102">
        <v>4.8000835347026598</v>
      </c>
      <c r="I76" s="102">
        <v>13.1829354812422</v>
      </c>
      <c r="J76" s="102">
        <v>21.862814636875399</v>
      </c>
      <c r="K76" s="102">
        <v>35.473486760929099</v>
      </c>
      <c r="L76" s="102">
        <v>8.3828519465395193</v>
      </c>
      <c r="M76" s="102">
        <v>17.062731102172702</v>
      </c>
      <c r="N76" s="102">
        <v>30.673403226226402</v>
      </c>
      <c r="O76" s="102">
        <v>8.6798791556332109</v>
      </c>
      <c r="P76" s="102">
        <v>22.290551279686898</v>
      </c>
      <c r="Q76" s="103">
        <v>13.6106721240537</v>
      </c>
    </row>
    <row r="77" spans="1:17" x14ac:dyDescent="0.3">
      <c r="A77" s="95"/>
      <c r="B77" s="92" t="s">
        <v>47</v>
      </c>
      <c r="C77" s="101">
        <v>9.6650000000000098</v>
      </c>
      <c r="D77" s="102">
        <v>24.114999999999998</v>
      </c>
      <c r="E77" s="102">
        <v>34.546999999999997</v>
      </c>
      <c r="F77" s="102">
        <v>47.295000000000002</v>
      </c>
      <c r="G77" s="102">
        <v>49.883000000000003</v>
      </c>
      <c r="H77" s="102">
        <v>14.45</v>
      </c>
      <c r="I77" s="102">
        <v>24.882000000000001</v>
      </c>
      <c r="J77" s="102">
        <v>37.630000000000003</v>
      </c>
      <c r="K77" s="102">
        <v>40.218000000000004</v>
      </c>
      <c r="L77" s="102">
        <v>10.432</v>
      </c>
      <c r="M77" s="102">
        <v>23.18</v>
      </c>
      <c r="N77" s="102">
        <v>25.768000000000001</v>
      </c>
      <c r="O77" s="102">
        <v>12.747999999999999</v>
      </c>
      <c r="P77" s="102">
        <v>15.336</v>
      </c>
      <c r="Q77" s="103">
        <v>2.5879999999999899</v>
      </c>
    </row>
    <row r="78" spans="1:17" x14ac:dyDescent="0.3">
      <c r="A78" s="95"/>
      <c r="B78" s="92" t="s">
        <v>48</v>
      </c>
      <c r="C78" s="101">
        <v>10.1698791556332</v>
      </c>
      <c r="D78" s="102">
        <v>22.371551279686901</v>
      </c>
      <c r="E78" s="102">
        <v>32.471045036200302</v>
      </c>
      <c r="F78" s="102">
        <v>43.5020450362003</v>
      </c>
      <c r="G78" s="102">
        <v>51.383045036200301</v>
      </c>
      <c r="H78" s="102">
        <v>12.201672124053699</v>
      </c>
      <c r="I78" s="102">
        <v>22.301165880567101</v>
      </c>
      <c r="J78" s="102">
        <v>33.332165880567103</v>
      </c>
      <c r="K78" s="102">
        <v>41.213165880567097</v>
      </c>
      <c r="L78" s="102">
        <v>10.0994937565134</v>
      </c>
      <c r="M78" s="102">
        <v>21.130493756513399</v>
      </c>
      <c r="N78" s="102">
        <v>29.011493756513399</v>
      </c>
      <c r="O78" s="102">
        <v>11.031000000000001</v>
      </c>
      <c r="P78" s="102">
        <v>18.911999999999999</v>
      </c>
      <c r="Q78" s="103">
        <v>7.8810000000000002</v>
      </c>
    </row>
    <row r="79" spans="1:17" x14ac:dyDescent="0.3">
      <c r="A79" s="95"/>
      <c r="B79" s="92" t="s">
        <v>49</v>
      </c>
      <c r="C79" s="101">
        <v>2.1555646917673501</v>
      </c>
      <c r="D79" s="102">
        <v>4.4013694191859498</v>
      </c>
      <c r="E79" s="102">
        <v>12.9575001730095</v>
      </c>
      <c r="F79" s="102">
        <v>23.5633793286427</v>
      </c>
      <c r="G79" s="102">
        <v>35.951051452696497</v>
      </c>
      <c r="H79" s="102">
        <v>2.2458047274186002</v>
      </c>
      <c r="I79" s="102">
        <v>10.8019354812422</v>
      </c>
      <c r="J79" s="102">
        <v>21.407814636875401</v>
      </c>
      <c r="K79" s="102">
        <v>33.795486760929101</v>
      </c>
      <c r="L79" s="102">
        <v>8.5561307538235791</v>
      </c>
      <c r="M79" s="102">
        <v>19.162009909456799</v>
      </c>
      <c r="N79" s="102">
        <v>31.5496820335105</v>
      </c>
      <c r="O79" s="102">
        <v>10.6058791556332</v>
      </c>
      <c r="P79" s="102">
        <v>22.993551279686901</v>
      </c>
      <c r="Q79" s="103">
        <v>12.387672124053701</v>
      </c>
    </row>
    <row r="80" spans="1:17" x14ac:dyDescent="0.3">
      <c r="A80" s="95"/>
      <c r="B80" s="92" t="s">
        <v>50</v>
      </c>
      <c r="C80" s="101">
        <v>5.2119999999999997</v>
      </c>
      <c r="D80" s="102">
        <v>17.852</v>
      </c>
      <c r="E80" s="102">
        <v>27.401</v>
      </c>
      <c r="F80" s="102">
        <v>36.32</v>
      </c>
      <c r="G80" s="102">
        <v>45.576999999999998</v>
      </c>
      <c r="H80" s="102">
        <v>12.64</v>
      </c>
      <c r="I80" s="102">
        <v>22.189</v>
      </c>
      <c r="J80" s="102">
        <v>31.108000000000001</v>
      </c>
      <c r="K80" s="102">
        <v>40.365000000000002</v>
      </c>
      <c r="L80" s="102">
        <v>9.5489999999999906</v>
      </c>
      <c r="M80" s="102">
        <v>18.468</v>
      </c>
      <c r="N80" s="102">
        <v>27.725000000000001</v>
      </c>
      <c r="O80" s="102">
        <v>8.9190000000000005</v>
      </c>
      <c r="P80" s="102">
        <v>18.175999999999998</v>
      </c>
      <c r="Q80" s="103">
        <v>9.2570000000000103</v>
      </c>
    </row>
    <row r="81" spans="1:17" x14ac:dyDescent="0.3">
      <c r="A81" s="95"/>
      <c r="B81" s="92" t="s">
        <v>51</v>
      </c>
      <c r="C81" s="101">
        <v>3.2590625445393901</v>
      </c>
      <c r="D81" s="102">
        <v>10.3488099707114</v>
      </c>
      <c r="E81" s="102">
        <v>7.36447315653598</v>
      </c>
      <c r="F81" s="102">
        <v>15.1553523121692</v>
      </c>
      <c r="G81" s="102">
        <v>28.8570244362229</v>
      </c>
      <c r="H81" s="102">
        <v>7.0897474261719697</v>
      </c>
      <c r="I81" s="102">
        <v>4.1054106119965903</v>
      </c>
      <c r="J81" s="102">
        <v>11.896289767629799</v>
      </c>
      <c r="K81" s="102">
        <v>25.5979618916835</v>
      </c>
      <c r="L81" s="102">
        <v>-2.9843368141753799</v>
      </c>
      <c r="M81" s="102">
        <v>4.8065423414578197</v>
      </c>
      <c r="N81" s="102">
        <v>18.5082144655115</v>
      </c>
      <c r="O81" s="102">
        <v>7.7908791556332</v>
      </c>
      <c r="P81" s="102">
        <v>21.4925512796869</v>
      </c>
      <c r="Q81" s="103">
        <v>13.701672124053699</v>
      </c>
    </row>
    <row r="82" spans="1:17" ht="15" thickBot="1" x14ac:dyDescent="0.35">
      <c r="A82" s="96"/>
      <c r="B82" s="90" t="s">
        <v>52</v>
      </c>
      <c r="C82" s="110">
        <v>8.2240000000000002</v>
      </c>
      <c r="D82" s="111">
        <v>12.523999999999999</v>
      </c>
      <c r="E82" s="111">
        <v>16.289000000000001</v>
      </c>
      <c r="F82" s="111">
        <v>19.164000000000001</v>
      </c>
      <c r="G82" s="111">
        <v>34.451000000000001</v>
      </c>
      <c r="H82" s="111">
        <v>4.3</v>
      </c>
      <c r="I82" s="111">
        <v>8.0649999999999995</v>
      </c>
      <c r="J82" s="111">
        <v>10.94</v>
      </c>
      <c r="K82" s="111">
        <v>26.227</v>
      </c>
      <c r="L82" s="111">
        <v>3.7650000000000001</v>
      </c>
      <c r="M82" s="111">
        <v>6.64</v>
      </c>
      <c r="N82" s="111">
        <v>21.927</v>
      </c>
      <c r="O82" s="111">
        <v>2.875</v>
      </c>
      <c r="P82" s="111">
        <v>18.161999999999999</v>
      </c>
      <c r="Q82" s="112">
        <v>15.287000000000001</v>
      </c>
    </row>
  </sheetData>
  <mergeCells count="9">
    <mergeCell ref="A53:A62"/>
    <mergeCell ref="A63:A72"/>
    <mergeCell ref="A73:A82"/>
    <mergeCell ref="A1:B2"/>
    <mergeCell ref="A3:A12"/>
    <mergeCell ref="A13:A22"/>
    <mergeCell ref="A23:A32"/>
    <mergeCell ref="A33:A42"/>
    <mergeCell ref="A43:A52"/>
  </mergeCells>
  <conditionalFormatting sqref="C3:Q82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4"/>
  <sheetViews>
    <sheetView workbookViewId="0">
      <selection activeCell="I12" sqref="I12"/>
    </sheetView>
  </sheetViews>
  <sheetFormatPr defaultRowHeight="14.4" x14ac:dyDescent="0.3"/>
  <sheetData>
    <row r="1" spans="1:46" x14ac:dyDescent="0.3">
      <c r="B1" s="69" t="s">
        <v>34</v>
      </c>
      <c r="C1" s="69" t="s">
        <v>34</v>
      </c>
      <c r="D1" s="69" t="s">
        <v>34</v>
      </c>
      <c r="E1" s="69" t="s">
        <v>34</v>
      </c>
      <c r="F1" s="69" t="s">
        <v>34</v>
      </c>
      <c r="G1" s="69" t="s">
        <v>35</v>
      </c>
      <c r="H1" s="69" t="s">
        <v>35</v>
      </c>
      <c r="I1" s="69" t="s">
        <v>35</v>
      </c>
      <c r="J1" s="69" t="s">
        <v>35</v>
      </c>
      <c r="K1" s="69" t="s">
        <v>36</v>
      </c>
      <c r="L1" s="69" t="s">
        <v>36</v>
      </c>
      <c r="M1" s="69" t="s">
        <v>36</v>
      </c>
      <c r="N1" s="69" t="s">
        <v>37</v>
      </c>
      <c r="O1" s="69" t="s">
        <v>37</v>
      </c>
      <c r="P1" s="69" t="s">
        <v>38</v>
      </c>
    </row>
    <row r="2" spans="1:46" x14ac:dyDescent="0.3">
      <c r="A2" s="69"/>
      <c r="B2" s="69" t="s">
        <v>35</v>
      </c>
      <c r="C2" s="69" t="s">
        <v>36</v>
      </c>
      <c r="D2" s="69" t="s">
        <v>37</v>
      </c>
      <c r="E2" s="69" t="s">
        <v>38</v>
      </c>
      <c r="F2" s="69" t="s">
        <v>39</v>
      </c>
      <c r="G2" s="69" t="s">
        <v>36</v>
      </c>
      <c r="H2" s="69" t="s">
        <v>37</v>
      </c>
      <c r="I2" s="69" t="s">
        <v>38</v>
      </c>
      <c r="J2" s="69" t="s">
        <v>39</v>
      </c>
      <c r="K2" s="69" t="s">
        <v>37</v>
      </c>
      <c r="L2" s="69" t="s">
        <v>38</v>
      </c>
      <c r="M2" s="69" t="s">
        <v>39</v>
      </c>
      <c r="N2" s="69" t="s">
        <v>38</v>
      </c>
      <c r="O2" s="69" t="s">
        <v>39</v>
      </c>
      <c r="P2" s="69" t="s">
        <v>39</v>
      </c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</row>
    <row r="3" spans="1:46" x14ac:dyDescent="0.3">
      <c r="A3" s="69" t="s">
        <v>17</v>
      </c>
      <c r="B3" s="77">
        <f>AVERAGE('Dist Diff'!C3:C82)</f>
        <v>6.687577100992887</v>
      </c>
      <c r="C3" s="77">
        <f>AVERAGE('Dist Diff'!D3:D82)</f>
        <v>14.337416163881873</v>
      </c>
      <c r="D3" s="77">
        <f>AVERAGE('Dist Diff'!E3:E82)</f>
        <v>22.610680557359117</v>
      </c>
      <c r="E3" s="77">
        <f>AVERAGE('Dist Diff'!F3:F82)</f>
        <v>31.461601935420013</v>
      </c>
      <c r="F3" s="77">
        <f>AVERAGE('Dist Diff'!G3:G82)</f>
        <v>37.614596169566923</v>
      </c>
      <c r="G3" s="77">
        <f>AVERAGE('Dist Diff'!H3:H82)</f>
        <v>7.6498390628889847</v>
      </c>
      <c r="H3" s="77">
        <f>AVERAGE('Dist Diff'!I3:I82)</f>
        <v>15.923103456366235</v>
      </c>
      <c r="I3" s="77">
        <f>AVERAGE('Dist Diff'!J3:J82)</f>
        <v>24.774024834427131</v>
      </c>
      <c r="J3" s="77">
        <f>AVERAGE('Dist Diff'!K3:K82)</f>
        <v>30.927019068574033</v>
      </c>
      <c r="K3" s="77">
        <f>AVERAGE('Dist Diff'!L3:L82)</f>
        <v>8.2732643934772412</v>
      </c>
      <c r="L3" s="77">
        <f>AVERAGE('Dist Diff'!M3:M82)</f>
        <v>17.124185771538158</v>
      </c>
      <c r="M3" s="77">
        <f>AVERAGE('Dist Diff'!N3:N82)</f>
        <v>23.277180005685057</v>
      </c>
      <c r="N3" s="77">
        <f>AVERAGE('Dist Diff'!O3:O82)</f>
        <v>8.8509213780609013</v>
      </c>
      <c r="O3" s="77">
        <f>AVERAGE('Dist Diff'!P3:P82)</f>
        <v>15.003915612207809</v>
      </c>
      <c r="P3" s="77">
        <f>AVERAGE('Dist Diff'!Q3:Q82)</f>
        <v>6.1529942341469077</v>
      </c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</row>
    <row r="4" spans="1:46" x14ac:dyDescent="0.3">
      <c r="A4" s="11" t="s">
        <v>60</v>
      </c>
      <c r="B4" s="12">
        <f>COUNTIF('Dist Diff'!C3:C82,"&lt;0")/80</f>
        <v>0.1</v>
      </c>
      <c r="C4" s="12">
        <f>COUNTIF('Dist Diff'!D3:D82,"&lt;0")/80</f>
        <v>8.7499999999999994E-2</v>
      </c>
      <c r="D4" s="12">
        <f>COUNTIF('Dist Diff'!E3:E82,"&lt;0")/80</f>
        <v>1.2500000000000001E-2</v>
      </c>
      <c r="E4" s="12">
        <f>COUNTIF('Dist Diff'!F3:F82,"&lt;0")/80</f>
        <v>0</v>
      </c>
      <c r="F4" s="12">
        <f>COUNTIF('Dist Diff'!G3:G82,"&lt;0")/80</f>
        <v>0</v>
      </c>
      <c r="G4" s="12">
        <f>COUNTIF('Dist Diff'!H3:H82,"&lt;0")/80</f>
        <v>6.25E-2</v>
      </c>
      <c r="H4" s="12">
        <f>COUNTIF('Dist Diff'!I3:I82,"&lt;0")/80</f>
        <v>2.5000000000000001E-2</v>
      </c>
      <c r="I4" s="12">
        <f>COUNTIF('Dist Diff'!J3:J82,"&lt;0")/80</f>
        <v>0</v>
      </c>
      <c r="J4" s="12">
        <f>COUNTIF('Dist Diff'!K3:K82,"&lt;0")/80</f>
        <v>0</v>
      </c>
      <c r="K4" s="12">
        <f>COUNTIF('Dist Diff'!L3:L82,"&lt;0")/80</f>
        <v>0.05</v>
      </c>
      <c r="L4" s="12">
        <f>COUNTIF('Dist Diff'!M3:M82,"&lt;0")/80</f>
        <v>1.2500000000000001E-2</v>
      </c>
      <c r="M4" s="12">
        <f>COUNTIF('Dist Diff'!N3:N82,"&lt;0")/80</f>
        <v>1.2500000000000001E-2</v>
      </c>
      <c r="N4" s="12">
        <f>COUNTIF('Dist Diff'!O3:O82,"&lt;0")/80</f>
        <v>0.05</v>
      </c>
      <c r="O4" s="12">
        <f>COUNTIF('Dist Diff'!P3:P82,"&lt;0")/80</f>
        <v>2.5000000000000001E-2</v>
      </c>
      <c r="P4" s="12">
        <f>COUNTIF('Dist Diff'!Q3:Q82,"&lt;0")/80</f>
        <v>0.2</v>
      </c>
    </row>
    <row r="5" spans="1:46" x14ac:dyDescent="0.3"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</row>
    <row r="6" spans="1:46" x14ac:dyDescent="0.3">
      <c r="B6" s="77" t="s">
        <v>34</v>
      </c>
      <c r="C6" s="77" t="s">
        <v>35</v>
      </c>
      <c r="D6" s="77" t="s">
        <v>36</v>
      </c>
      <c r="E6" s="77" t="s">
        <v>37</v>
      </c>
      <c r="F6" s="77" t="s">
        <v>38</v>
      </c>
      <c r="G6" s="78"/>
      <c r="H6" s="78"/>
      <c r="I6" s="78"/>
      <c r="J6" s="78"/>
      <c r="K6" s="78"/>
      <c r="L6" s="78"/>
      <c r="M6" s="78"/>
      <c r="N6" s="78"/>
      <c r="O6" s="78"/>
      <c r="P6" s="78"/>
    </row>
    <row r="7" spans="1:46" x14ac:dyDescent="0.3">
      <c r="A7" s="69"/>
      <c r="B7" s="77" t="s">
        <v>35</v>
      </c>
      <c r="C7" s="77" t="s">
        <v>36</v>
      </c>
      <c r="D7" s="77" t="s">
        <v>37</v>
      </c>
      <c r="E7" s="77" t="s">
        <v>38</v>
      </c>
      <c r="F7" s="77" t="s">
        <v>39</v>
      </c>
      <c r="G7" s="78"/>
      <c r="H7" s="78"/>
      <c r="I7" s="78"/>
      <c r="J7" s="78"/>
      <c r="K7" s="78"/>
      <c r="L7" s="78"/>
      <c r="M7" s="78"/>
      <c r="N7" s="78"/>
      <c r="O7" s="78"/>
      <c r="P7" s="78"/>
    </row>
    <row r="8" spans="1:46" x14ac:dyDescent="0.3">
      <c r="A8" s="69" t="s">
        <v>17</v>
      </c>
      <c r="B8" s="77">
        <f>B3</f>
        <v>6.687577100992887</v>
      </c>
      <c r="C8" s="77">
        <f>G3</f>
        <v>7.6498390628889847</v>
      </c>
      <c r="D8" s="77">
        <f>K3</f>
        <v>8.2732643934772412</v>
      </c>
      <c r="E8" s="77">
        <f>N3</f>
        <v>8.8509213780609013</v>
      </c>
      <c r="F8" s="77">
        <f>P3</f>
        <v>6.1529942341469077</v>
      </c>
      <c r="G8" s="78"/>
      <c r="H8" s="78"/>
      <c r="I8" s="78"/>
      <c r="J8" s="78"/>
      <c r="K8" s="78"/>
      <c r="L8" s="78"/>
      <c r="M8" s="78"/>
      <c r="N8" s="78"/>
      <c r="O8" s="78"/>
      <c r="P8" s="78"/>
    </row>
    <row r="9" spans="1:46" x14ac:dyDescent="0.3"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</row>
    <row r="10" spans="1:46" x14ac:dyDescent="0.3">
      <c r="B10" s="77" t="s">
        <v>34</v>
      </c>
      <c r="C10" s="77" t="s">
        <v>34</v>
      </c>
      <c r="D10" s="77" t="s">
        <v>34</v>
      </c>
      <c r="E10" s="77" t="s">
        <v>34</v>
      </c>
      <c r="F10" s="77" t="s">
        <v>34</v>
      </c>
      <c r="G10" s="77" t="s">
        <v>35</v>
      </c>
      <c r="H10" s="77" t="s">
        <v>35</v>
      </c>
      <c r="I10" s="77" t="s">
        <v>35</v>
      </c>
      <c r="J10" s="77" t="s">
        <v>35</v>
      </c>
      <c r="K10" s="77" t="s">
        <v>36</v>
      </c>
      <c r="L10" s="77" t="s">
        <v>36</v>
      </c>
      <c r="M10" s="77" t="s">
        <v>36</v>
      </c>
      <c r="N10" s="77" t="s">
        <v>37</v>
      </c>
      <c r="O10" s="77" t="s">
        <v>37</v>
      </c>
      <c r="P10" s="77" t="s">
        <v>38</v>
      </c>
    </row>
    <row r="11" spans="1:46" x14ac:dyDescent="0.3">
      <c r="B11" s="77" t="s">
        <v>35</v>
      </c>
      <c r="C11" s="77" t="s">
        <v>36</v>
      </c>
      <c r="D11" s="77" t="s">
        <v>37</v>
      </c>
      <c r="E11" s="77" t="s">
        <v>38</v>
      </c>
      <c r="F11" s="77" t="s">
        <v>39</v>
      </c>
      <c r="G11" s="77" t="s">
        <v>36</v>
      </c>
      <c r="H11" s="77" t="s">
        <v>37</v>
      </c>
      <c r="I11" s="77" t="s">
        <v>38</v>
      </c>
      <c r="J11" s="77" t="s">
        <v>39</v>
      </c>
      <c r="K11" s="77" t="s">
        <v>37</v>
      </c>
      <c r="L11" s="77" t="s">
        <v>38</v>
      </c>
      <c r="M11" s="77" t="s">
        <v>39</v>
      </c>
      <c r="N11" s="77" t="s">
        <v>38</v>
      </c>
      <c r="O11" s="77" t="s">
        <v>39</v>
      </c>
      <c r="P11" s="77" t="s">
        <v>39</v>
      </c>
    </row>
    <row r="12" spans="1:46" x14ac:dyDescent="0.3">
      <c r="A12" t="s">
        <v>61</v>
      </c>
      <c r="B12" s="78">
        <f>AVERAGE('Dist Diff'!C3,'Dist Diff'!C13,'Dist Diff'!C23,'Dist Diff'!C33,'Dist Diff'!C43,'Dist Diff'!C53,'Dist Diff'!C63,'Dist Diff'!C73)</f>
        <v>10.846848885381558</v>
      </c>
      <c r="C12" s="78">
        <f>AVERAGE('Dist Diff'!D3,'Dist Diff'!D13,'Dist Diff'!D23,'Dist Diff'!D33,'Dist Diff'!D43,'Dist Diff'!D53,'Dist Diff'!D63,'Dist Diff'!D73)</f>
        <v>22.585902459156301</v>
      </c>
      <c r="D12" s="78">
        <f>AVERAGE('Dist Diff'!E3,'Dist Diff'!E13,'Dist Diff'!E23,'Dist Diff'!E33,'Dist Diff'!E43,'Dist Diff'!E53,'Dist Diff'!E63,'Dist Diff'!E73)</f>
        <v>29.979983090739573</v>
      </c>
      <c r="E12" s="78">
        <f>AVERAGE('Dist Diff'!F3,'Dist Diff'!F13,'Dist Diff'!F23,'Dist Diff'!F33,'Dist Diff'!F43,'Dist Diff'!F53,'Dist Diff'!F63,'Dist Diff'!F73)</f>
        <v>41.101639707037329</v>
      </c>
      <c r="F12" s="78">
        <f>AVERAGE('Dist Diff'!G3,'Dist Diff'!G13,'Dist Diff'!G23,'Dist Diff'!G33,'Dist Diff'!G43,'Dist Diff'!G53,'Dist Diff'!G63,'Dist Diff'!G73)</f>
        <v>42.669490692114351</v>
      </c>
      <c r="G12" s="78">
        <f>AVERAGE('Dist Diff'!H3,'Dist Diff'!H13,'Dist Diff'!H23,'Dist Diff'!H33,'Dist Diff'!H43,'Dist Diff'!H53,'Dist Diff'!H63,'Dist Diff'!H73)</f>
        <v>11.739053573774733</v>
      </c>
      <c r="H12" s="78">
        <f>AVERAGE('Dist Diff'!I3,'Dist Diff'!I13,'Dist Diff'!I23,'Dist Diff'!I33,'Dist Diff'!I43,'Dist Diff'!I53,'Dist Diff'!I63,'Dist Diff'!I73)</f>
        <v>19.133134205358022</v>
      </c>
      <c r="I12" s="78">
        <f>AVERAGE('Dist Diff'!J3,'Dist Diff'!J13,'Dist Diff'!J23,'Dist Diff'!J33,'Dist Diff'!J43,'Dist Diff'!J53,'Dist Diff'!J63,'Dist Diff'!J73)</f>
        <v>30.254790821655774</v>
      </c>
      <c r="J12" s="78">
        <f>AVERAGE('Dist Diff'!K3,'Dist Diff'!K13,'Dist Diff'!K23,'Dist Diff'!K33,'Dist Diff'!K43,'Dist Diff'!K53,'Dist Diff'!K63,'Dist Diff'!K73)</f>
        <v>31.822641806732797</v>
      </c>
      <c r="K12" s="78">
        <f>AVERAGE('Dist Diff'!L3,'Dist Diff'!L13,'Dist Diff'!L23,'Dist Diff'!L33,'Dist Diff'!L43,'Dist Diff'!L53,'Dist Diff'!L63,'Dist Diff'!L73)</f>
        <v>7.3940806315832717</v>
      </c>
      <c r="L12" s="78">
        <f>AVERAGE('Dist Diff'!M3,'Dist Diff'!M13,'Dist Diff'!M23,'Dist Diff'!M33,'Dist Diff'!M43,'Dist Diff'!M53,'Dist Diff'!M63,'Dist Diff'!M73)</f>
        <v>18.515737247881045</v>
      </c>
      <c r="M12" s="78">
        <f>AVERAGE('Dist Diff'!N3,'Dist Diff'!N13,'Dist Diff'!N23,'Dist Diff'!N33,'Dist Diff'!N43,'Dist Diff'!N53,'Dist Diff'!N63,'Dist Diff'!N73)</f>
        <v>20.083588232958071</v>
      </c>
      <c r="N12" s="78">
        <f>AVERAGE('Dist Diff'!O3,'Dist Diff'!O13,'Dist Diff'!O23,'Dist Diff'!O33,'Dist Diff'!O43,'Dist Diff'!O53,'Dist Diff'!O63,'Dist Diff'!O73)</f>
        <v>11.121656616297759</v>
      </c>
      <c r="O12" s="78">
        <f>AVERAGE('Dist Diff'!P3,'Dist Diff'!P13,'Dist Diff'!P23,'Dist Diff'!P33,'Dist Diff'!P43,'Dist Diff'!P53,'Dist Diff'!P63,'Dist Diff'!P73)</f>
        <v>12.689507601374778</v>
      </c>
      <c r="P12" s="78">
        <f>AVERAGE('Dist Diff'!Q3,'Dist Diff'!Q13,'Dist Diff'!Q23,'Dist Diff'!Q33,'Dist Diff'!Q43,'Dist Diff'!Q53,'Dist Diff'!Q63,'Dist Diff'!Q73)</f>
        <v>1.5678509850770237</v>
      </c>
    </row>
    <row r="13" spans="1:46" x14ac:dyDescent="0.3">
      <c r="A13" t="s">
        <v>62</v>
      </c>
      <c r="B13" s="78">
        <f>AVERAGE('Dist Diff'!C4,'Dist Diff'!C14,'Dist Diff'!C24,'Dist Diff'!C34,'Dist Diff'!C44,'Dist Diff'!C54,'Dist Diff'!C64,'Dist Diff'!C74)</f>
        <v>10.150516989961258</v>
      </c>
      <c r="C13" s="78">
        <f>AVERAGE('Dist Diff'!D4,'Dist Diff'!D14,'Dist Diff'!D24,'Dist Diff'!D34,'Dist Diff'!D44,'Dist Diff'!D54,'Dist Diff'!D64,'Dist Diff'!D74)</f>
        <v>20.246018543614774</v>
      </c>
      <c r="D13" s="78">
        <f>AVERAGE('Dist Diff'!E4,'Dist Diff'!E14,'Dist Diff'!E24,'Dist Diff'!E34,'Dist Diff'!E44,'Dist Diff'!E54,'Dist Diff'!E64,'Dist Diff'!E74)</f>
        <v>29.567074175198051</v>
      </c>
      <c r="E13" s="78">
        <f>AVERAGE('Dist Diff'!F4,'Dist Diff'!F14,'Dist Diff'!F24,'Dist Diff'!F34,'Dist Diff'!F44,'Dist Diff'!F54,'Dist Diff'!F64,'Dist Diff'!F74)</f>
        <v>42.4802557914958</v>
      </c>
      <c r="F13" s="78">
        <f>AVERAGE('Dist Diff'!G4,'Dist Diff'!G14,'Dist Diff'!G24,'Dist Diff'!G34,'Dist Diff'!G44,'Dist Diff'!G54,'Dist Diff'!G64,'Dist Diff'!G74)</f>
        <v>44.084106776572824</v>
      </c>
      <c r="G13" s="78">
        <f>AVERAGE('Dist Diff'!H4,'Dist Diff'!H14,'Dist Diff'!H24,'Dist Diff'!H34,'Dist Diff'!H44,'Dist Diff'!H54,'Dist Diff'!H64,'Dist Diff'!H74)</f>
        <v>10.095501553653502</v>
      </c>
      <c r="H13" s="78">
        <f>AVERAGE('Dist Diff'!I4,'Dist Diff'!I14,'Dist Diff'!I24,'Dist Diff'!I34,'Dist Diff'!I44,'Dist Diff'!I54,'Dist Diff'!I64,'Dist Diff'!I74)</f>
        <v>19.416557185236794</v>
      </c>
      <c r="I13" s="78">
        <f>AVERAGE('Dist Diff'!J4,'Dist Diff'!J14,'Dist Diff'!J24,'Dist Diff'!J34,'Dist Diff'!J44,'Dist Diff'!J54,'Dist Diff'!J64,'Dist Diff'!J74)</f>
        <v>32.329738801534553</v>
      </c>
      <c r="J13" s="78">
        <f>AVERAGE('Dist Diff'!K4,'Dist Diff'!K14,'Dist Diff'!K24,'Dist Diff'!K34,'Dist Diff'!K44,'Dist Diff'!K54,'Dist Diff'!K64,'Dist Diff'!K74)</f>
        <v>33.933589786611577</v>
      </c>
      <c r="K13" s="78">
        <f>AVERAGE('Dist Diff'!L4,'Dist Diff'!L14,'Dist Diff'!L24,'Dist Diff'!L34,'Dist Diff'!L44,'Dist Diff'!L54,'Dist Diff'!L64,'Dist Diff'!L74)</f>
        <v>9.3210556315832793</v>
      </c>
      <c r="L13" s="78">
        <f>AVERAGE('Dist Diff'!M4,'Dist Diff'!M14,'Dist Diff'!M24,'Dist Diff'!M34,'Dist Diff'!M44,'Dist Diff'!M54,'Dist Diff'!M64,'Dist Diff'!M74)</f>
        <v>22.234237247881047</v>
      </c>
      <c r="M13" s="78">
        <f>AVERAGE('Dist Diff'!N4,'Dist Diff'!N14,'Dist Diff'!N24,'Dist Diff'!N34,'Dist Diff'!N44,'Dist Diff'!N54,'Dist Diff'!N64,'Dist Diff'!N74)</f>
        <v>23.838088232958075</v>
      </c>
      <c r="N13" s="78">
        <f>AVERAGE('Dist Diff'!O4,'Dist Diff'!O14,'Dist Diff'!O24,'Dist Diff'!O34,'Dist Diff'!O44,'Dist Diff'!O54,'Dist Diff'!O64,'Dist Diff'!O74)</f>
        <v>12.913181616297752</v>
      </c>
      <c r="O13" s="78">
        <f>AVERAGE('Dist Diff'!P4,'Dist Diff'!P14,'Dist Diff'!P24,'Dist Diff'!P34,'Dist Diff'!P44,'Dist Diff'!P54,'Dist Diff'!P64,'Dist Diff'!P74)</f>
        <v>14.517032601374781</v>
      </c>
      <c r="P13" s="78">
        <f>AVERAGE('Dist Diff'!Q4,'Dist Diff'!Q14,'Dist Diff'!Q24,'Dist Diff'!Q34,'Dist Diff'!Q44,'Dist Diff'!Q54,'Dist Diff'!Q64,'Dist Diff'!Q74)</f>
        <v>1.6038509850770251</v>
      </c>
    </row>
    <row r="14" spans="1:46" x14ac:dyDescent="0.3">
      <c r="A14" t="s">
        <v>63</v>
      </c>
      <c r="B14" s="78">
        <f>AVERAGE('Dist Diff'!C5,'Dist Diff'!C15,'Dist Diff'!C25,'Dist Diff'!C35,'Dist Diff'!C45,'Dist Diff'!C55,'Dist Diff'!C65,'Dist Diff'!C75)</f>
        <v>7.8385572333691229</v>
      </c>
      <c r="C14" s="78">
        <f>AVERAGE('Dist Diff'!D5,'Dist Diff'!D15,'Dist Diff'!D25,'Dist Diff'!D35,'Dist Diff'!D45,'Dist Diff'!D55,'Dist Diff'!D65,'Dist Diff'!D75)</f>
        <v>18.096243630184652</v>
      </c>
      <c r="D14" s="78">
        <f>AVERAGE('Dist Diff'!E5,'Dist Diff'!E15,'Dist Diff'!E25,'Dist Diff'!E35,'Dist Diff'!E45,'Dist Diff'!E55,'Dist Diff'!E65,'Dist Diff'!E75)</f>
        <v>29.041510761189286</v>
      </c>
      <c r="E14" s="78">
        <f>AVERAGE('Dist Diff'!F5,'Dist Diff'!F15,'Dist Diff'!F25,'Dist Diff'!F35,'Dist Diff'!F45,'Dist Diff'!F55,'Dist Diff'!F65,'Dist Diff'!F75)</f>
        <v>36.975124421680448</v>
      </c>
      <c r="F14" s="78">
        <f>AVERAGE('Dist Diff'!G5,'Dist Diff'!G15,'Dist Diff'!G25,'Dist Diff'!G35,'Dist Diff'!G45,'Dist Diff'!G55,'Dist Diff'!G65,'Dist Diff'!G75)</f>
        <v>41.180975406757476</v>
      </c>
      <c r="G14" s="78">
        <f>AVERAGE('Dist Diff'!H5,'Dist Diff'!H15,'Dist Diff'!H25,'Dist Diff'!H35,'Dist Diff'!H45,'Dist Diff'!H55,'Dist Diff'!H65,'Dist Diff'!H75)</f>
        <v>10.257686396815528</v>
      </c>
      <c r="H14" s="78">
        <f>AVERAGE('Dist Diff'!I5,'Dist Diff'!I15,'Dist Diff'!I25,'Dist Diff'!I35,'Dist Diff'!I45,'Dist Diff'!I55,'Dist Diff'!I65,'Dist Diff'!I75)</f>
        <v>21.202953527820149</v>
      </c>
      <c r="I14" s="78">
        <f>AVERAGE('Dist Diff'!J5,'Dist Diff'!J15,'Dist Diff'!J25,'Dist Diff'!J35,'Dist Diff'!J45,'Dist Diff'!J55,'Dist Diff'!J65,'Dist Diff'!J75)</f>
        <v>29.136567188311339</v>
      </c>
      <c r="J14" s="78">
        <f>AVERAGE('Dist Diff'!K5,'Dist Diff'!K15,'Dist Diff'!K25,'Dist Diff'!K35,'Dist Diff'!K45,'Dist Diff'!K55,'Dist Diff'!K65,'Dist Diff'!K75)</f>
        <v>33.342418173388346</v>
      </c>
      <c r="K14" s="78">
        <f>AVERAGE('Dist Diff'!L5,'Dist Diff'!L15,'Dist Diff'!L25,'Dist Diff'!L35,'Dist Diff'!L45,'Dist Diff'!L55,'Dist Diff'!L65,'Dist Diff'!L75)</f>
        <v>10.945267131004636</v>
      </c>
      <c r="L14" s="78">
        <f>AVERAGE('Dist Diff'!M5,'Dist Diff'!M15,'Dist Diff'!M25,'Dist Diff'!M35,'Dist Diff'!M45,'Dist Diff'!M55,'Dist Diff'!M65,'Dist Diff'!M75)</f>
        <v>18.878880791495806</v>
      </c>
      <c r="M14" s="78">
        <f>AVERAGE('Dist Diff'!N5,'Dist Diff'!N15,'Dist Diff'!N25,'Dist Diff'!N35,'Dist Diff'!N45,'Dist Diff'!N55,'Dist Diff'!N65,'Dist Diff'!N75)</f>
        <v>23.084731776572813</v>
      </c>
      <c r="N14" s="78">
        <f>AVERAGE('Dist Diff'!O5,'Dist Diff'!O15,'Dist Diff'!O25,'Dist Diff'!O35,'Dist Diff'!O45,'Dist Diff'!O55,'Dist Diff'!O65,'Dist Diff'!O75)</f>
        <v>7.9336136604911704</v>
      </c>
      <c r="O14" s="78">
        <f>AVERAGE('Dist Diff'!P5,'Dist Diff'!P15,'Dist Diff'!P25,'Dist Diff'!P35,'Dist Diff'!P45,'Dist Diff'!P55,'Dist Diff'!P65,'Dist Diff'!P75)</f>
        <v>12.139464645568189</v>
      </c>
      <c r="P14" s="78">
        <f>AVERAGE('Dist Diff'!Q5,'Dist Diff'!Q15,'Dist Diff'!Q25,'Dist Diff'!Q35,'Dist Diff'!Q45,'Dist Diff'!Q55,'Dist Diff'!Q65,'Dist Diff'!Q75)</f>
        <v>4.2058509850770207</v>
      </c>
    </row>
    <row r="15" spans="1:46" x14ac:dyDescent="0.3">
      <c r="A15" t="s">
        <v>64</v>
      </c>
      <c r="B15" s="78">
        <f>AVERAGE('Dist Diff'!C6,'Dist Diff'!C16,'Dist Diff'!C26,'Dist Diff'!C36,'Dist Diff'!C46,'Dist Diff'!C56,'Dist Diff'!C66,'Dist Diff'!C76)</f>
        <v>0.94737568053012011</v>
      </c>
      <c r="C15" s="78">
        <f>AVERAGE('Dist Diff'!D6,'Dist Diff'!D16,'Dist Diff'!D26,'Dist Diff'!D36,'Dist Diff'!D46,'Dist Diff'!D56,'Dist Diff'!D66,'Dist Diff'!D76)</f>
        <v>5.1142386283770298</v>
      </c>
      <c r="D15" s="78">
        <f>AVERAGE('Dist Diff'!E6,'Dist Diff'!E16,'Dist Diff'!E26,'Dist Diff'!E36,'Dist Diff'!E46,'Dist Diff'!E56,'Dist Diff'!E66,'Dist Diff'!E76)</f>
        <v>11.093274941070774</v>
      </c>
      <c r="E15" s="78">
        <f>AVERAGE('Dist Diff'!F6,'Dist Diff'!F16,'Dist Diff'!F26,'Dist Diff'!F36,'Dist Diff'!F46,'Dist Diff'!F56,'Dist Diff'!F66,'Dist Diff'!F76)</f>
        <v>21.624067875238449</v>
      </c>
      <c r="F15" s="78">
        <f>AVERAGE('Dist Diff'!G6,'Dist Diff'!G16,'Dist Diff'!G26,'Dist Diff'!G36,'Dist Diff'!G46,'Dist Diff'!G56,'Dist Diff'!G66,'Dist Diff'!G76)</f>
        <v>32.949584349352726</v>
      </c>
      <c r="G15" s="78">
        <f>AVERAGE('Dist Diff'!H6,'Dist Diff'!H16,'Dist Diff'!H26,'Dist Diff'!H36,'Dist Diff'!H46,'Dist Diff'!H56,'Dist Diff'!H66,'Dist Diff'!H76)</f>
        <v>4.1668629478469104</v>
      </c>
      <c r="H15" s="78">
        <f>AVERAGE('Dist Diff'!I6,'Dist Diff'!I16,'Dist Diff'!I26,'Dist Diff'!I36,'Dist Diff'!I46,'Dist Diff'!I56,'Dist Diff'!I66,'Dist Diff'!I76)</f>
        <v>10.145899260540656</v>
      </c>
      <c r="I15" s="78">
        <f>AVERAGE('Dist Diff'!J6,'Dist Diff'!J16,'Dist Diff'!J26,'Dist Diff'!J36,'Dist Diff'!J46,'Dist Diff'!J56,'Dist Diff'!J66,'Dist Diff'!J76)</f>
        <v>20.676692194708323</v>
      </c>
      <c r="J15" s="78">
        <f>AVERAGE('Dist Diff'!K6,'Dist Diff'!K16,'Dist Diff'!K26,'Dist Diff'!K36,'Dist Diff'!K46,'Dist Diff'!K56,'Dist Diff'!K66,'Dist Diff'!K76)</f>
        <v>32.002208668822583</v>
      </c>
      <c r="K15" s="78">
        <f>AVERAGE('Dist Diff'!L6,'Dist Diff'!L16,'Dist Diff'!L26,'Dist Diff'!L36,'Dist Diff'!L46,'Dist Diff'!L56,'Dist Diff'!L66,'Dist Diff'!L76)</f>
        <v>5.9790363126937418</v>
      </c>
      <c r="L15" s="78">
        <f>AVERAGE('Dist Diff'!M6,'Dist Diff'!M16,'Dist Diff'!M26,'Dist Diff'!M36,'Dist Diff'!M46,'Dist Diff'!M56,'Dist Diff'!M66,'Dist Diff'!M76)</f>
        <v>16.509829246861411</v>
      </c>
      <c r="M15" s="78">
        <f>AVERAGE('Dist Diff'!N6,'Dist Diff'!N16,'Dist Diff'!N26,'Dist Diff'!N36,'Dist Diff'!N46,'Dist Diff'!N56,'Dist Diff'!N66,'Dist Diff'!N76)</f>
        <v>27.835345720975653</v>
      </c>
      <c r="N15" s="78">
        <f>AVERAGE('Dist Diff'!O6,'Dist Diff'!O16,'Dist Diff'!O26,'Dist Diff'!O36,'Dist Diff'!O46,'Dist Diff'!O56,'Dist Diff'!O66,'Dist Diff'!O76)</f>
        <v>10.530792934167692</v>
      </c>
      <c r="O15" s="78">
        <f>AVERAGE('Dist Diff'!P6,'Dist Diff'!P16,'Dist Diff'!P26,'Dist Diff'!P36,'Dist Diff'!P46,'Dist Diff'!P56,'Dist Diff'!P66,'Dist Diff'!P76)</f>
        <v>21.85630940828192</v>
      </c>
      <c r="P15" s="78">
        <f>AVERAGE('Dist Diff'!Q6,'Dist Diff'!Q16,'Dist Diff'!Q26,'Dist Diff'!Q36,'Dist Diff'!Q46,'Dist Diff'!Q56,'Dist Diff'!Q66,'Dist Diff'!Q76)</f>
        <v>11.325516474114238</v>
      </c>
    </row>
    <row r="16" spans="1:46" x14ac:dyDescent="0.3">
      <c r="A16" t="s">
        <v>65</v>
      </c>
      <c r="B16" s="78">
        <f>AVERAGE('Dist Diff'!C7,'Dist Diff'!C17,'Dist Diff'!C27,'Dist Diff'!C37,'Dist Diff'!C47,'Dist Diff'!C57,'Dist Diff'!C67,'Dist Diff'!C77)</f>
        <v>10.157090028392002</v>
      </c>
      <c r="C16" s="78">
        <f>AVERAGE('Dist Diff'!D7,'Dist Diff'!D17,'Dist Diff'!D27,'Dist Diff'!D37,'Dist Diff'!D47,'Dist Diff'!D57,'Dist Diff'!D67,'Dist Diff'!D77)</f>
        <v>21.124429692176498</v>
      </c>
      <c r="D16" s="78">
        <f>AVERAGE('Dist Diff'!E7,'Dist Diff'!E17,'Dist Diff'!E27,'Dist Diff'!E37,'Dist Diff'!E47,'Dist Diff'!E57,'Dist Diff'!E67,'Dist Diff'!E77)</f>
        <v>34.153058947565526</v>
      </c>
      <c r="E16" s="78">
        <f>AVERAGE('Dist Diff'!F7,'Dist Diff'!F17,'Dist Diff'!F27,'Dist Diff'!F37,'Dist Diff'!F47,'Dist Diff'!F57,'Dist Diff'!F67,'Dist Diff'!F77)</f>
        <v>41.745759028511927</v>
      </c>
      <c r="F16" s="78">
        <f>AVERAGE('Dist Diff'!G7,'Dist Diff'!G17,'Dist Diff'!G27,'Dist Diff'!G37,'Dist Diff'!G47,'Dist Diff'!G57,'Dist Diff'!G67,'Dist Diff'!G77)</f>
        <v>45.768373992189836</v>
      </c>
      <c r="G16" s="78">
        <f>AVERAGE('Dist Diff'!H7,'Dist Diff'!H17,'Dist Diff'!H27,'Dist Diff'!H37,'Dist Diff'!H47,'Dist Diff'!H57,'Dist Diff'!H67,'Dist Diff'!H77)</f>
        <v>10.967339663784525</v>
      </c>
      <c r="H16" s="78">
        <f>AVERAGE('Dist Diff'!I7,'Dist Diff'!I17,'Dist Diff'!I27,'Dist Diff'!I37,'Dist Diff'!I47,'Dist Diff'!I57,'Dist Diff'!I67,'Dist Diff'!I77)</f>
        <v>23.995968919173549</v>
      </c>
      <c r="I16" s="78">
        <f>AVERAGE('Dist Diff'!J7,'Dist Diff'!J17,'Dist Diff'!J27,'Dist Diff'!J37,'Dist Diff'!J47,'Dist Diff'!J57,'Dist Diff'!J67,'Dist Diff'!J77)</f>
        <v>31.588669000119928</v>
      </c>
      <c r="J16" s="78">
        <f>AVERAGE('Dist Diff'!K7,'Dist Diff'!K17,'Dist Diff'!K27,'Dist Diff'!K37,'Dist Diff'!K47,'Dist Diff'!K57,'Dist Diff'!K67,'Dist Diff'!K77)</f>
        <v>35.611283963797852</v>
      </c>
      <c r="K16" s="78">
        <f>AVERAGE('Dist Diff'!L7,'Dist Diff'!L17,'Dist Diff'!L27,'Dist Diff'!L37,'Dist Diff'!L47,'Dist Diff'!L57,'Dist Diff'!L67,'Dist Diff'!L77)</f>
        <v>13.028629255389024</v>
      </c>
      <c r="L16" s="78">
        <f>AVERAGE('Dist Diff'!M7,'Dist Diff'!M17,'Dist Diff'!M27,'Dist Diff'!M37,'Dist Diff'!M47,'Dist Diff'!M57,'Dist Diff'!M67,'Dist Diff'!M77)</f>
        <v>20.6213293363354</v>
      </c>
      <c r="M16" s="78">
        <f>AVERAGE('Dist Diff'!N7,'Dist Diff'!N17,'Dist Diff'!N27,'Dist Diff'!N37,'Dist Diff'!N47,'Dist Diff'!N57,'Dist Diff'!N67,'Dist Diff'!N77)</f>
        <v>24.643944300013327</v>
      </c>
      <c r="N16" s="78">
        <f>AVERAGE('Dist Diff'!O7,'Dist Diff'!O17,'Dist Diff'!O27,'Dist Diff'!O37,'Dist Diff'!O47,'Dist Diff'!O57,'Dist Diff'!O67,'Dist Diff'!O77)</f>
        <v>7.5927000809463783</v>
      </c>
      <c r="O16" s="78">
        <f>AVERAGE('Dist Diff'!P7,'Dist Diff'!P17,'Dist Diff'!P27,'Dist Diff'!P37,'Dist Diff'!P47,'Dist Diff'!P57,'Dist Diff'!P67,'Dist Diff'!P77)</f>
        <v>11.615315044624301</v>
      </c>
      <c r="P16" s="78">
        <f>AVERAGE('Dist Diff'!Q7,'Dist Diff'!Q17,'Dist Diff'!Q27,'Dist Diff'!Q37,'Dist Diff'!Q47,'Dist Diff'!Q57,'Dist Diff'!Q67,'Dist Diff'!Q77)</f>
        <v>4.0226149636779196</v>
      </c>
    </row>
    <row r="17" spans="1:16" x14ac:dyDescent="0.3">
      <c r="A17" t="s">
        <v>66</v>
      </c>
      <c r="B17" s="78">
        <f>AVERAGE('Dist Diff'!C8,'Dist Diff'!C18,'Dist Diff'!C28,'Dist Diff'!C38,'Dist Diff'!C48,'Dist Diff'!C58,'Dist Diff'!C68,'Dist Diff'!C78)</f>
        <v>7.7404539022168475</v>
      </c>
      <c r="C17" s="78">
        <f>AVERAGE('Dist Diff'!D8,'Dist Diff'!D18,'Dist Diff'!D28,'Dist Diff'!D38,'Dist Diff'!D48,'Dist Diff'!D58,'Dist Diff'!D68,'Dist Diff'!D78)</f>
        <v>18.453052309187076</v>
      </c>
      <c r="D17" s="78">
        <f>AVERAGE('Dist Diff'!E8,'Dist Diff'!E18,'Dist Diff'!E28,'Dist Diff'!E38,'Dist Diff'!E48,'Dist Diff'!E58,'Dist Diff'!E68,'Dist Diff'!E78)</f>
        <v>27.984856978742801</v>
      </c>
      <c r="E17" s="78">
        <f>AVERAGE('Dist Diff'!F8,'Dist Diff'!F18,'Dist Diff'!F28,'Dist Diff'!F38,'Dist Diff'!F48,'Dist Diff'!F58,'Dist Diff'!F68,'Dist Diff'!F78)</f>
        <v>37.015752184788774</v>
      </c>
      <c r="F17" s="78">
        <f>AVERAGE('Dist Diff'!G8,'Dist Diff'!G18,'Dist Diff'!G28,'Dist Diff'!G38,'Dist Diff'!G48,'Dist Diff'!G58,'Dist Diff'!G68,'Dist Diff'!G78)</f>
        <v>41.223992148466699</v>
      </c>
      <c r="G17" s="78">
        <f>AVERAGE('Dist Diff'!H8,'Dist Diff'!H18,'Dist Diff'!H28,'Dist Diff'!H38,'Dist Diff'!H48,'Dist Diff'!H58,'Dist Diff'!H68,'Dist Diff'!H78)</f>
        <v>10.712598406970246</v>
      </c>
      <c r="H17" s="78">
        <f>AVERAGE('Dist Diff'!I8,'Dist Diff'!I18,'Dist Diff'!I28,'Dist Diff'!I38,'Dist Diff'!I48,'Dist Diff'!I58,'Dist Diff'!I68,'Dist Diff'!I78)</f>
        <v>20.244403076525948</v>
      </c>
      <c r="I17" s="78">
        <f>AVERAGE('Dist Diff'!J8,'Dist Diff'!J18,'Dist Diff'!J28,'Dist Diff'!J38,'Dist Diff'!J48,'Dist Diff'!J58,'Dist Diff'!J68,'Dist Diff'!J78)</f>
        <v>29.275298282571931</v>
      </c>
      <c r="J17" s="78">
        <f>AVERAGE('Dist Diff'!K8,'Dist Diff'!K18,'Dist Diff'!K28,'Dist Diff'!K38,'Dist Diff'!K48,'Dist Diff'!K58,'Dist Diff'!K68,'Dist Diff'!K78)</f>
        <v>33.48353824624985</v>
      </c>
      <c r="K17" s="78">
        <f>AVERAGE('Dist Diff'!L8,'Dist Diff'!L18,'Dist Diff'!L28,'Dist Diff'!L38,'Dist Diff'!L48,'Dist Diff'!L58,'Dist Diff'!L68,'Dist Diff'!L78)</f>
        <v>9.5318046695557186</v>
      </c>
      <c r="L17" s="78">
        <f>AVERAGE('Dist Diff'!M8,'Dist Diff'!M18,'Dist Diff'!M28,'Dist Diff'!M38,'Dist Diff'!M48,'Dist Diff'!M58,'Dist Diff'!M68,'Dist Diff'!M78)</f>
        <v>18.562699875601702</v>
      </c>
      <c r="M17" s="78">
        <f>AVERAGE('Dist Diff'!N8,'Dist Diff'!N18,'Dist Diff'!N28,'Dist Diff'!N38,'Dist Diff'!N48,'Dist Diff'!N58,'Dist Diff'!N68,'Dist Diff'!N78)</f>
        <v>22.770939839279627</v>
      </c>
      <c r="N17" s="78">
        <f>AVERAGE('Dist Diff'!O8,'Dist Diff'!O18,'Dist Diff'!O28,'Dist Diff'!O38,'Dist Diff'!O48,'Dist Diff'!O58,'Dist Diff'!O68,'Dist Diff'!O78)</f>
        <v>9.0308952060459795</v>
      </c>
      <c r="O17" s="78">
        <f>AVERAGE('Dist Diff'!P8,'Dist Diff'!P18,'Dist Diff'!P28,'Dist Diff'!P38,'Dist Diff'!P48,'Dist Diff'!P58,'Dist Diff'!P68,'Dist Diff'!P78)</f>
        <v>13.239135169723902</v>
      </c>
      <c r="P17" s="78">
        <f>AVERAGE('Dist Diff'!Q8,'Dist Diff'!Q18,'Dist Diff'!Q28,'Dist Diff'!Q38,'Dist Diff'!Q48,'Dist Diff'!Q58,'Dist Diff'!Q68,'Dist Diff'!Q78)</f>
        <v>4.2082399636779231</v>
      </c>
    </row>
    <row r="18" spans="1:16" x14ac:dyDescent="0.3">
      <c r="A18" t="s">
        <v>67</v>
      </c>
      <c r="B18" s="78">
        <f>AVERAGE('Dist Diff'!C9,'Dist Diff'!C19,'Dist Diff'!C29,'Dist Diff'!C39,'Dist Diff'!C49,'Dist Diff'!C59,'Dist Diff'!C69,'Dist Diff'!C79)</f>
        <v>1.234820130238234</v>
      </c>
      <c r="C18" s="78">
        <f>AVERAGE('Dist Diff'!D9,'Dist Diff'!D19,'Dist Diff'!D29,'Dist Diff'!D39,'Dist Diff'!D49,'Dist Diff'!D59,'Dist Diff'!D69,'Dist Diff'!D79)</f>
        <v>2.82835520210257</v>
      </c>
      <c r="D18" s="78">
        <f>AVERAGE('Dist Diff'!E9,'Dist Diff'!E19,'Dist Diff'!E29,'Dist Diff'!E39,'Dist Diff'!E49,'Dist Diff'!E59,'Dist Diff'!E69,'Dist Diff'!E79)</f>
        <v>8.6949707481861331</v>
      </c>
      <c r="E18" s="78">
        <f>AVERAGE('Dist Diff'!F9,'Dist Diff'!F19,'Dist Diff'!F29,'Dist Diff'!F39,'Dist Diff'!F49,'Dist Diff'!F59,'Dist Diff'!F69,'Dist Diff'!F79)</f>
        <v>18.058263682353804</v>
      </c>
      <c r="F18" s="78">
        <f>AVERAGE('Dist Diff'!G9,'Dist Diff'!G19,'Dist Diff'!G29,'Dist Diff'!G39,'Dist Diff'!G49,'Dist Diff'!G59,'Dist Diff'!G69,'Dist Diff'!G79)</f>
        <v>27.19703015646807</v>
      </c>
      <c r="G18" s="78">
        <f>AVERAGE('Dist Diff'!H9,'Dist Diff'!H19,'Dist Diff'!H29,'Dist Diff'!H39,'Dist Diff'!H49,'Dist Diff'!H59,'Dist Diff'!H69,'Dist Diff'!H79)</f>
        <v>1.5935350718643384</v>
      </c>
      <c r="H18" s="78">
        <f>AVERAGE('Dist Diff'!I9,'Dist Diff'!I19,'Dist Diff'!I29,'Dist Diff'!I39,'Dist Diff'!I49,'Dist Diff'!I59,'Dist Diff'!I69,'Dist Diff'!I79)</f>
        <v>7.4601506179479085</v>
      </c>
      <c r="I18" s="78">
        <f>AVERAGE('Dist Diff'!J9,'Dist Diff'!J19,'Dist Diff'!J29,'Dist Diff'!J39,'Dist Diff'!J49,'Dist Diff'!J59,'Dist Diff'!J69,'Dist Diff'!J79)</f>
        <v>16.82344355211557</v>
      </c>
      <c r="J18" s="78">
        <f>AVERAGE('Dist Diff'!K9,'Dist Diff'!K19,'Dist Diff'!K29,'Dist Diff'!K39,'Dist Diff'!K49,'Dist Diff'!K59,'Dist Diff'!K69,'Dist Diff'!K79)</f>
        <v>25.962210026229823</v>
      </c>
      <c r="K18" s="78">
        <f>AVERAGE('Dist Diff'!L9,'Dist Diff'!L19,'Dist Diff'!L29,'Dist Diff'!L39,'Dist Diff'!L49,'Dist Diff'!L59,'Dist Diff'!L69,'Dist Diff'!L79)</f>
        <v>5.8666155460835627</v>
      </c>
      <c r="L18" s="78">
        <f>AVERAGE('Dist Diff'!M9,'Dist Diff'!M19,'Dist Diff'!M29,'Dist Diff'!M39,'Dist Diff'!M49,'Dist Diff'!M59,'Dist Diff'!M69,'Dist Diff'!M79)</f>
        <v>15.22990848025125</v>
      </c>
      <c r="M18" s="78">
        <f>AVERAGE('Dist Diff'!N9,'Dist Diff'!N19,'Dist Diff'!N29,'Dist Diff'!N39,'Dist Diff'!N49,'Dist Diff'!N59,'Dist Diff'!N69,'Dist Diff'!N79)</f>
        <v>24.368674954365474</v>
      </c>
      <c r="N18" s="78">
        <f>AVERAGE('Dist Diff'!O9,'Dist Diff'!O19,'Dist Diff'!O29,'Dist Diff'!O39,'Dist Diff'!O49,'Dist Diff'!O59,'Dist Diff'!O69,'Dist Diff'!O79)</f>
        <v>9.3632929341676814</v>
      </c>
      <c r="O18" s="78">
        <f>AVERAGE('Dist Diff'!P9,'Dist Diff'!P19,'Dist Diff'!P29,'Dist Diff'!P39,'Dist Diff'!P49,'Dist Diff'!P59,'Dist Diff'!P69,'Dist Diff'!P79)</f>
        <v>18.502059408281923</v>
      </c>
      <c r="P18" s="78">
        <f>AVERAGE('Dist Diff'!Q9,'Dist Diff'!Q19,'Dist Diff'!Q29,'Dist Diff'!Q39,'Dist Diff'!Q49,'Dist Diff'!Q59,'Dist Diff'!Q69,'Dist Diff'!Q79)</f>
        <v>9.138766474114238</v>
      </c>
    </row>
    <row r="19" spans="1:16" x14ac:dyDescent="0.3">
      <c r="A19" t="s">
        <v>68</v>
      </c>
      <c r="B19" s="78">
        <f>AVERAGE('Dist Diff'!C10,'Dist Diff'!C20,'Dist Diff'!C30,'Dist Diff'!C40,'Dist Diff'!C50,'Dist Diff'!C60,'Dist Diff'!C70,'Dist Diff'!C80)</f>
        <v>7.1225372019222224</v>
      </c>
      <c r="C19" s="78">
        <f>AVERAGE('Dist Diff'!D10,'Dist Diff'!D20,'Dist Diff'!D30,'Dist Diff'!D40,'Dist Diff'!D50,'Dist Diff'!D60,'Dist Diff'!D70,'Dist Diff'!D80)</f>
        <v>15.8635546921765</v>
      </c>
      <c r="D19" s="78">
        <f>AVERAGE('Dist Diff'!E10,'Dist Diff'!E20,'Dist Diff'!E30,'Dist Diff'!E40,'Dist Diff'!E50,'Dist Diff'!E60,'Dist Diff'!E70,'Dist Diff'!E80)</f>
        <v>27.111183947565522</v>
      </c>
      <c r="E19" s="78">
        <f>AVERAGE('Dist Diff'!F10,'Dist Diff'!F20,'Dist Diff'!F30,'Dist Diff'!F40,'Dist Diff'!F50,'Dist Diff'!F60,'Dist Diff'!F70,'Dist Diff'!F80)</f>
        <v>38.500509028511921</v>
      </c>
      <c r="F19" s="78">
        <f>AVERAGE('Dist Diff'!G10,'Dist Diff'!G20,'Dist Diff'!G30,'Dist Diff'!G40,'Dist Diff'!G50,'Dist Diff'!G60,'Dist Diff'!G70,'Dist Diff'!G80)</f>
        <v>43.788998992189846</v>
      </c>
      <c r="G19" s="78">
        <f>AVERAGE('Dist Diff'!H10,'Dist Diff'!H20,'Dist Diff'!H30,'Dist Diff'!H40,'Dist Diff'!H50,'Dist Diff'!H60,'Dist Diff'!H70,'Dist Diff'!H80)</f>
        <v>8.7410174902542899</v>
      </c>
      <c r="H19" s="78">
        <f>AVERAGE('Dist Diff'!I10,'Dist Diff'!I20,'Dist Diff'!I30,'Dist Diff'!I40,'Dist Diff'!I50,'Dist Diff'!I60,'Dist Diff'!I70,'Dist Diff'!I80)</f>
        <v>19.988646745643308</v>
      </c>
      <c r="I19" s="78">
        <f>AVERAGE('Dist Diff'!J10,'Dist Diff'!J20,'Dist Diff'!J30,'Dist Diff'!J40,'Dist Diff'!J50,'Dist Diff'!J60,'Dist Diff'!J70,'Dist Diff'!J80)</f>
        <v>31.3779718265897</v>
      </c>
      <c r="J19" s="78">
        <f>AVERAGE('Dist Diff'!K10,'Dist Diff'!K20,'Dist Diff'!K30,'Dist Diff'!K40,'Dist Diff'!K50,'Dist Diff'!K60,'Dist Diff'!K70,'Dist Diff'!K80)</f>
        <v>36.666461790267626</v>
      </c>
      <c r="K19" s="78">
        <f>AVERAGE('Dist Diff'!L10,'Dist Diff'!L20,'Dist Diff'!L30,'Dist Diff'!L40,'Dist Diff'!L50,'Dist Diff'!L60,'Dist Diff'!L70,'Dist Diff'!L80)</f>
        <v>11.247629255389025</v>
      </c>
      <c r="L19" s="78">
        <f>AVERAGE('Dist Diff'!M10,'Dist Diff'!M20,'Dist Diff'!M30,'Dist Diff'!M40,'Dist Diff'!M50,'Dist Diff'!M60,'Dist Diff'!M70,'Dist Diff'!M80)</f>
        <v>22.636954336335396</v>
      </c>
      <c r="M19" s="78">
        <f>AVERAGE('Dist Diff'!N10,'Dist Diff'!N20,'Dist Diff'!N30,'Dist Diff'!N40,'Dist Diff'!N50,'Dist Diff'!N60,'Dist Diff'!N70,'Dist Diff'!N80)</f>
        <v>27.925444300013321</v>
      </c>
      <c r="N19" s="78">
        <f>AVERAGE('Dist Diff'!O10,'Dist Diff'!O20,'Dist Diff'!O30,'Dist Diff'!O40,'Dist Diff'!O50,'Dist Diff'!O60,'Dist Diff'!O70,'Dist Diff'!O80)</f>
        <v>11.389325080946387</v>
      </c>
      <c r="O19" s="78">
        <f>AVERAGE('Dist Diff'!P10,'Dist Diff'!P20,'Dist Diff'!P30,'Dist Diff'!P40,'Dist Diff'!P50,'Dist Diff'!P60,'Dist Diff'!P70,'Dist Diff'!P80)</f>
        <v>16.6778150446243</v>
      </c>
      <c r="P19" s="78">
        <f>AVERAGE('Dist Diff'!Q10,'Dist Diff'!Q20,'Dist Diff'!Q30,'Dist Diff'!Q40,'Dist Diff'!Q50,'Dist Diff'!Q60,'Dist Diff'!Q70,'Dist Diff'!Q80)</f>
        <v>5.2884899636779252</v>
      </c>
    </row>
    <row r="20" spans="1:16" x14ac:dyDescent="0.3">
      <c r="A20" t="s">
        <v>69</v>
      </c>
      <c r="B20" s="78">
        <f>AVERAGE('Dist Diff'!C11,'Dist Diff'!C21,'Dist Diff'!C31,'Dist Diff'!C41,'Dist Diff'!C51,'Dist Diff'!C61,'Dist Diff'!C71,'Dist Diff'!C81)</f>
        <v>3.6012673841427834</v>
      </c>
      <c r="C20" s="78">
        <f>AVERAGE('Dist Diff'!D11,'Dist Diff'!D21,'Dist Diff'!D31,'Dist Diff'!D41,'Dist Diff'!D51,'Dist Diff'!D61,'Dist Diff'!D71,'Dist Diff'!D81)</f>
        <v>5.2211072764852808</v>
      </c>
      <c r="D20" s="78">
        <f>AVERAGE('Dist Diff'!E11,'Dist Diff'!E21,'Dist Diff'!E31,'Dist Diff'!E41,'Dist Diff'!E51,'Dist Diff'!E61,'Dist Diff'!E71,'Dist Diff'!E81)</f>
        <v>8.6211011616777196</v>
      </c>
      <c r="E20" s="78">
        <f>AVERAGE('Dist Diff'!F11,'Dist Diff'!F21,'Dist Diff'!F31,'Dist Diff'!F41,'Dist Diff'!F51,'Dist Diff'!F61,'Dist Diff'!F71,'Dist Diff'!F81)</f>
        <v>14.654880827848922</v>
      </c>
      <c r="F20" s="78">
        <f>AVERAGE('Dist Diff'!G11,'Dist Diff'!G21,'Dist Diff'!G31,'Dist Diff'!G41,'Dist Diff'!G51,'Dist Diff'!G61,'Dist Diff'!G71,'Dist Diff'!G81)</f>
        <v>26.075111333914002</v>
      </c>
      <c r="G20" s="78">
        <f>AVERAGE('Dist Diff'!H11,'Dist Diff'!H21,'Dist Diff'!H31,'Dist Diff'!H41,'Dist Diff'!H51,'Dist Diff'!H61,'Dist Diff'!H71,'Dist Diff'!H81)</f>
        <v>1.619839892342495</v>
      </c>
      <c r="H20" s="78">
        <f>AVERAGE('Dist Diff'!I11,'Dist Diff'!I21,'Dist Diff'!I31,'Dist Diff'!I41,'Dist Diff'!I51,'Dist Diff'!I61,'Dist Diff'!I71,'Dist Diff'!I81)</f>
        <v>5.0198337775349398</v>
      </c>
      <c r="I20" s="78">
        <f>AVERAGE('Dist Diff'!J11,'Dist Diff'!J21,'Dist Diff'!J31,'Dist Diff'!J41,'Dist Diff'!J51,'Dist Diff'!J61,'Dist Diff'!J71,'Dist Diff'!J81)</f>
        <v>11.053613443706141</v>
      </c>
      <c r="J20" s="78">
        <f>AVERAGE('Dist Diff'!K11,'Dist Diff'!K21,'Dist Diff'!K31,'Dist Diff'!K41,'Dist Diff'!K51,'Dist Diff'!K61,'Dist Diff'!K71,'Dist Diff'!K81)</f>
        <v>22.473843949771211</v>
      </c>
      <c r="K20" s="78">
        <f>AVERAGE('Dist Diff'!L11,'Dist Diff'!L21,'Dist Diff'!L31,'Dist Diff'!L41,'Dist Diff'!L51,'Dist Diff'!L61,'Dist Diff'!L71,'Dist Diff'!L81)</f>
        <v>3.3999938851924347</v>
      </c>
      <c r="L20" s="78">
        <f>AVERAGE('Dist Diff'!M11,'Dist Diff'!M21,'Dist Diff'!M31,'Dist Diff'!M41,'Dist Diff'!M51,'Dist Diff'!M61,'Dist Diff'!M71,'Dist Diff'!M81)</f>
        <v>9.4337735513636307</v>
      </c>
      <c r="M20" s="78">
        <f>AVERAGE('Dist Diff'!N11,'Dist Diff'!N21,'Dist Diff'!N31,'Dist Diff'!N41,'Dist Diff'!N51,'Dist Diff'!N61,'Dist Diff'!N71,'Dist Diff'!N81)</f>
        <v>20.854004057428703</v>
      </c>
      <c r="N20" s="78">
        <f>AVERAGE('Dist Diff'!O11,'Dist Diff'!O21,'Dist Diff'!O31,'Dist Diff'!O41,'Dist Diff'!O51,'Dist Diff'!O61,'Dist Diff'!O71,'Dist Diff'!O81)</f>
        <v>6.0337796661712035</v>
      </c>
      <c r="O20" s="78">
        <f>AVERAGE('Dist Diff'!P11,'Dist Diff'!P21,'Dist Diff'!P31,'Dist Diff'!P41,'Dist Diff'!P51,'Dist Diff'!P61,'Dist Diff'!P71,'Dist Diff'!P81)</f>
        <v>17.454010172236277</v>
      </c>
      <c r="P20" s="78">
        <f>AVERAGE('Dist Diff'!Q11,'Dist Diff'!Q21,'Dist Diff'!Q31,'Dist Diff'!Q41,'Dist Diff'!Q51,'Dist Diff'!Q61,'Dist Diff'!Q71,'Dist Diff'!Q81)</f>
        <v>11.420230506065094</v>
      </c>
    </row>
    <row r="21" spans="1:16" x14ac:dyDescent="0.3">
      <c r="A21" t="s">
        <v>70</v>
      </c>
      <c r="B21" s="78">
        <f>AVERAGE('Dist Diff'!C12,'Dist Diff'!C22,'Dist Diff'!C32,'Dist Diff'!C42,'Dist Diff'!C52,'Dist Diff'!C62,'Dist Diff'!C72,'Dist Diff'!C82)</f>
        <v>7.2363035737747339</v>
      </c>
      <c r="C21" s="78">
        <f>AVERAGE('Dist Diff'!D12,'Dist Diff'!D22,'Dist Diff'!D32,'Dist Diff'!D42,'Dist Diff'!D52,'Dist Diff'!D62,'Dist Diff'!D72,'Dist Diff'!D82)</f>
        <v>13.841259205358028</v>
      </c>
      <c r="D21" s="78">
        <f>AVERAGE('Dist Diff'!E12,'Dist Diff'!E22,'Dist Diff'!E32,'Dist Diff'!E42,'Dist Diff'!E52,'Dist Diff'!E62,'Dist Diff'!E72,'Dist Diff'!E82)</f>
        <v>19.859790821655771</v>
      </c>
      <c r="E21" s="78">
        <f>AVERAGE('Dist Diff'!F12,'Dist Diff'!F22,'Dist Diff'!F32,'Dist Diff'!F42,'Dist Diff'!F52,'Dist Diff'!F62,'Dist Diff'!F72,'Dist Diff'!F82)</f>
        <v>22.459766806732802</v>
      </c>
      <c r="F21" s="78">
        <f>AVERAGE('Dist Diff'!G12,'Dist Diff'!G22,'Dist Diff'!G32,'Dist Diff'!G42,'Dist Diff'!G52,'Dist Diff'!G62,'Dist Diff'!G72,'Dist Diff'!G82)</f>
        <v>31.208297847643479</v>
      </c>
      <c r="G21" s="78">
        <f>AVERAGE('Dist Diff'!H12,'Dist Diff'!H22,'Dist Diff'!H32,'Dist Diff'!H42,'Dist Diff'!H52,'Dist Diff'!H62,'Dist Diff'!H72,'Dist Diff'!H82)</f>
        <v>6.6049556315832838</v>
      </c>
      <c r="H21" s="78">
        <f>AVERAGE('Dist Diff'!I12,'Dist Diff'!I22,'Dist Diff'!I32,'Dist Diff'!I42,'Dist Diff'!I52,'Dist Diff'!I62,'Dist Diff'!I72,'Dist Diff'!I82)</f>
        <v>12.623487247881044</v>
      </c>
      <c r="I21" s="78">
        <f>AVERAGE('Dist Diff'!J12,'Dist Diff'!J22,'Dist Diff'!J32,'Dist Diff'!J42,'Dist Diff'!J52,'Dist Diff'!J62,'Dist Diff'!J72,'Dist Diff'!J82)</f>
        <v>15.223463232958075</v>
      </c>
      <c r="J21" s="78">
        <f>AVERAGE('Dist Diff'!K12,'Dist Diff'!K22,'Dist Diff'!K32,'Dist Diff'!K42,'Dist Diff'!K52,'Dist Diff'!K62,'Dist Diff'!K72,'Dist Diff'!K82)</f>
        <v>23.971994273868734</v>
      </c>
      <c r="K21" s="78">
        <f>AVERAGE('Dist Diff'!L12,'Dist Diff'!L22,'Dist Diff'!L32,'Dist Diff'!L42,'Dist Diff'!L52,'Dist Diff'!L62,'Dist Diff'!L72,'Dist Diff'!L82)</f>
        <v>6.0185316162977553</v>
      </c>
      <c r="L21" s="78">
        <f>AVERAGE('Dist Diff'!M12,'Dist Diff'!M22,'Dist Diff'!M32,'Dist Diff'!M42,'Dist Diff'!M52,'Dist Diff'!M62,'Dist Diff'!M72,'Dist Diff'!M82)</f>
        <v>8.6185076013747821</v>
      </c>
      <c r="M21" s="78">
        <f>AVERAGE('Dist Diff'!N12,'Dist Diff'!N22,'Dist Diff'!N32,'Dist Diff'!N42,'Dist Diff'!N52,'Dist Diff'!N62,'Dist Diff'!N72,'Dist Diff'!N82)</f>
        <v>17.367038642285447</v>
      </c>
      <c r="N21" s="78">
        <f>AVERAGE('Dist Diff'!O12,'Dist Diff'!O22,'Dist Diff'!O32,'Dist Diff'!O42,'Dist Diff'!O52,'Dist Diff'!O62,'Dist Diff'!O72,'Dist Diff'!O82)</f>
        <v>2.5999759850770197</v>
      </c>
      <c r="O21" s="78">
        <f>AVERAGE('Dist Diff'!P12,'Dist Diff'!P22,'Dist Diff'!P32,'Dist Diff'!P42,'Dist Diff'!P52,'Dist Diff'!P62,'Dist Diff'!P72,'Dist Diff'!P82)</f>
        <v>11.348507025987697</v>
      </c>
      <c r="P21" s="78">
        <f>AVERAGE('Dist Diff'!Q12,'Dist Diff'!Q22,'Dist Diff'!Q32,'Dist Diff'!Q42,'Dist Diff'!Q52,'Dist Diff'!Q62,'Dist Diff'!Q72,'Dist Diff'!Q82)</f>
        <v>8.7485310409106738</v>
      </c>
    </row>
    <row r="22" spans="1:16" x14ac:dyDescent="0.3"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</row>
    <row r="23" spans="1:16" x14ac:dyDescent="0.3">
      <c r="B23" s="78" t="s">
        <v>19</v>
      </c>
      <c r="C23" s="78" t="s">
        <v>21</v>
      </c>
      <c r="D23" s="78" t="s">
        <v>22</v>
      </c>
      <c r="E23" s="78" t="s">
        <v>23</v>
      </c>
      <c r="F23" s="78" t="s">
        <v>24</v>
      </c>
      <c r="G23" s="78" t="s">
        <v>25</v>
      </c>
      <c r="H23" s="78" t="s">
        <v>26</v>
      </c>
      <c r="I23" s="78" t="s">
        <v>27</v>
      </c>
      <c r="J23" s="78" t="s">
        <v>28</v>
      </c>
      <c r="K23" s="78" t="s">
        <v>29</v>
      </c>
      <c r="L23" s="78"/>
      <c r="M23" s="78"/>
      <c r="N23" s="78"/>
      <c r="O23" s="78"/>
      <c r="P23" s="78"/>
    </row>
    <row r="24" spans="1:16" x14ac:dyDescent="0.3">
      <c r="A24" t="s">
        <v>17</v>
      </c>
      <c r="B24" s="78">
        <f>AVERAGE('Dist Diff'!C3:Q3,'Dist Diff'!C13:Q13,'Dist Diff'!C23:Q23,'Dist Diff'!C33:Q33,'Dist Diff'!C43:Q43,'Dist Diff'!C53:Q53,'Dist Diff'!C63:Q63,'Dist Diff'!C73:Q73)</f>
        <v>20.767060437141485</v>
      </c>
      <c r="C24" s="78">
        <f>AVERAGE('Dist Diff'!C4:Q4,'Dist Diff'!C14:Q14,'Dist Diff'!C24:Q24,'Dist Diff'!C34:Q34,'Dist Diff'!C44:Q44,'Dist Diff'!C54:Q54,'Dist Diff'!C64:Q64,'Dist Diff'!C74:Q74)</f>
        <v>21.782053727936749</v>
      </c>
      <c r="D24" s="78">
        <f>AVERAGE('Dist Diff'!C5:Q5,'Dist Diff'!C15:Q15,'Dist Diff'!C25:Q25,'Dist Diff'!C35:Q35,'Dist Diff'!C45:Q45,'Dist Diff'!C55:Q55,'Dist Diff'!C65:Q65,'Dist Diff'!C75:Q75)</f>
        <v>20.283989715315062</v>
      </c>
      <c r="E24" s="78">
        <f>AVERAGE('Dist Diff'!C6:Q6,'Dist Diff'!C16:Q16,'Dist Diff'!C26:Q26,'Dist Diff'!C36:Q36,'Dist Diff'!C46:Q46,'Dist Diff'!C56:Q56,'Dist Diff'!C66:Q66,'Dist Diff'!C76:Q76)</f>
        <v>15.517135642905481</v>
      </c>
      <c r="F24" s="78">
        <f>AVERAGE('Dist Diff'!C7:Q7,'Dist Diff'!C17:Q17,'Dist Diff'!C27:Q27,'Dist Diff'!C37:Q37,'Dist Diff'!C47:Q47,'Dist Diff'!C57:Q57,'Dist Diff'!C67:Q67,'Dist Diff'!C77:Q77)</f>
        <v>22.442433747779862</v>
      </c>
      <c r="G24" s="78">
        <f>AVERAGE('Dist Diff'!C8:Q8,'Dist Diff'!C18:Q18,'Dist Diff'!C28:Q28,'Dist Diff'!C38:Q38,'Dist Diff'!C48:Q48,'Dist Diff'!C58:Q58,'Dist Diff'!C68:Q68,'Dist Diff'!C78:Q78)</f>
        <v>20.231844017307001</v>
      </c>
      <c r="H24" s="78">
        <f>AVERAGE('Dist Diff'!C9:Q9,'Dist Diff'!C19:Q19,'Dist Diff'!C29:Q29,'Dist Diff'!C39:Q39,'Dist Diff'!C49:Q49,'Dist Diff'!C59:Q59,'Dist Diff'!C69:Q69,'Dist Diff'!C79:Q79)</f>
        <v>12.82147313231804</v>
      </c>
      <c r="I24" s="78">
        <f>AVERAGE('Dist Diff'!C10:Q10,'Dist Diff'!C20:Q20,'Dist Diff'!C30:Q30,'Dist Diff'!C40:Q40,'Dist Diff'!C50:Q50,'Dist Diff'!C60:Q60,'Dist Diff'!C70:Q70,'Dist Diff'!C80:Q80)</f>
        <v>21.621769313073813</v>
      </c>
      <c r="J24" s="78">
        <f>AVERAGE('Dist Diff'!C11:Q11,'Dist Diff'!C21:Q21,'Dist Diff'!C31:Q31,'Dist Diff'!C41:Q41,'Dist Diff'!C51:Q51,'Dist Diff'!C61:Q61,'Dist Diff'!C71:Q71,'Dist Diff'!C81:Q81)</f>
        <v>11.129092725725389</v>
      </c>
      <c r="K24" s="78">
        <f>AVERAGE('Dist Diff'!C12:Q12,'Dist Diff'!C22:Q22,'Dist Diff'!C32:Q32,'Dist Diff'!C42:Q42,'Dist Diff'!C52:Q52,'Dist Diff'!C62:Q62,'Dist Diff'!C72:Q72,'Dist Diff'!C82:Q82)</f>
        <v>13.848694036892621</v>
      </c>
      <c r="L24" s="78"/>
      <c r="M24" s="78"/>
      <c r="N24" s="78"/>
      <c r="O24" s="78"/>
      <c r="P24" s="7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0"/>
  <sheetViews>
    <sheetView workbookViewId="0">
      <selection activeCell="D12" sqref="D12"/>
    </sheetView>
  </sheetViews>
  <sheetFormatPr defaultRowHeight="14.4" x14ac:dyDescent="0.3"/>
  <sheetData>
    <row r="1" spans="1:47" x14ac:dyDescent="0.3">
      <c r="A1" s="70" t="s">
        <v>78</v>
      </c>
      <c r="B1" s="70"/>
      <c r="C1" s="69" t="s">
        <v>19</v>
      </c>
      <c r="D1" s="69" t="s">
        <v>19</v>
      </c>
      <c r="E1" s="69" t="s">
        <v>19</v>
      </c>
      <c r="F1" s="69" t="s">
        <v>19</v>
      </c>
      <c r="G1" s="69" t="s">
        <v>19</v>
      </c>
      <c r="H1" s="69" t="s">
        <v>19</v>
      </c>
      <c r="I1" s="69" t="s">
        <v>19</v>
      </c>
      <c r="J1" s="69" t="s">
        <v>19</v>
      </c>
      <c r="K1" s="69" t="s">
        <v>19</v>
      </c>
      <c r="L1" s="69" t="s">
        <v>21</v>
      </c>
      <c r="M1" s="69" t="s">
        <v>21</v>
      </c>
      <c r="N1" s="69" t="s">
        <v>21</v>
      </c>
      <c r="O1" s="69" t="s">
        <v>21</v>
      </c>
      <c r="P1" s="69" t="s">
        <v>21</v>
      </c>
      <c r="Q1" s="69" t="s">
        <v>21</v>
      </c>
      <c r="R1" s="69" t="s">
        <v>21</v>
      </c>
      <c r="S1" s="69" t="s">
        <v>21</v>
      </c>
      <c r="T1" s="69" t="s">
        <v>22</v>
      </c>
      <c r="U1" s="69" t="s">
        <v>22</v>
      </c>
      <c r="V1" s="69" t="s">
        <v>22</v>
      </c>
      <c r="W1" s="69" t="s">
        <v>22</v>
      </c>
      <c r="X1" s="69" t="s">
        <v>22</v>
      </c>
      <c r="Y1" s="69" t="s">
        <v>22</v>
      </c>
      <c r="Z1" s="69" t="s">
        <v>22</v>
      </c>
      <c r="AA1" s="69" t="s">
        <v>23</v>
      </c>
      <c r="AB1" s="69" t="s">
        <v>23</v>
      </c>
      <c r="AC1" s="69" t="s">
        <v>23</v>
      </c>
      <c r="AD1" s="69" t="s">
        <v>23</v>
      </c>
      <c r="AE1" s="69" t="s">
        <v>23</v>
      </c>
      <c r="AF1" s="69" t="s">
        <v>23</v>
      </c>
      <c r="AG1" s="69" t="s">
        <v>24</v>
      </c>
      <c r="AH1" s="69" t="s">
        <v>24</v>
      </c>
      <c r="AI1" s="69" t="s">
        <v>24</v>
      </c>
      <c r="AJ1" s="69" t="s">
        <v>24</v>
      </c>
      <c r="AK1" s="69" t="s">
        <v>24</v>
      </c>
      <c r="AL1" s="69" t="s">
        <v>25</v>
      </c>
      <c r="AM1" s="69" t="s">
        <v>25</v>
      </c>
      <c r="AN1" s="69" t="s">
        <v>25</v>
      </c>
      <c r="AO1" s="69" t="s">
        <v>25</v>
      </c>
      <c r="AP1" s="69" t="s">
        <v>26</v>
      </c>
      <c r="AQ1" s="69" t="s">
        <v>26</v>
      </c>
      <c r="AR1" s="69" t="s">
        <v>26</v>
      </c>
      <c r="AS1" s="69" t="s">
        <v>27</v>
      </c>
      <c r="AT1" s="69" t="s">
        <v>27</v>
      </c>
      <c r="AU1" s="69" t="s">
        <v>28</v>
      </c>
    </row>
    <row r="2" spans="1:47" ht="15" thickBot="1" x14ac:dyDescent="0.35">
      <c r="A2" s="53"/>
      <c r="B2" s="53"/>
      <c r="C2" s="69" t="s">
        <v>21</v>
      </c>
      <c r="D2" s="69" t="s">
        <v>22</v>
      </c>
      <c r="E2" s="69" t="s">
        <v>23</v>
      </c>
      <c r="F2" s="69" t="s">
        <v>24</v>
      </c>
      <c r="G2" s="69" t="s">
        <v>25</v>
      </c>
      <c r="H2" s="69" t="s">
        <v>26</v>
      </c>
      <c r="I2" s="69" t="s">
        <v>27</v>
      </c>
      <c r="J2" s="69" t="s">
        <v>28</v>
      </c>
      <c r="K2" s="69" t="s">
        <v>29</v>
      </c>
      <c r="L2" s="69" t="s">
        <v>22</v>
      </c>
      <c r="M2" s="69" t="s">
        <v>23</v>
      </c>
      <c r="N2" s="69" t="s">
        <v>24</v>
      </c>
      <c r="O2" s="69" t="s">
        <v>25</v>
      </c>
      <c r="P2" s="69" t="s">
        <v>26</v>
      </c>
      <c r="Q2" s="69" t="s">
        <v>27</v>
      </c>
      <c r="R2" s="69" t="s">
        <v>28</v>
      </c>
      <c r="S2" s="69" t="s">
        <v>29</v>
      </c>
      <c r="T2" s="69" t="s">
        <v>23</v>
      </c>
      <c r="U2" s="69" t="s">
        <v>24</v>
      </c>
      <c r="V2" s="69" t="s">
        <v>25</v>
      </c>
      <c r="W2" s="69" t="s">
        <v>26</v>
      </c>
      <c r="X2" s="69" t="s">
        <v>27</v>
      </c>
      <c r="Y2" s="69" t="s">
        <v>28</v>
      </c>
      <c r="Z2" s="69" t="s">
        <v>29</v>
      </c>
      <c r="AA2" s="69" t="s">
        <v>24</v>
      </c>
      <c r="AB2" s="69" t="s">
        <v>25</v>
      </c>
      <c r="AC2" s="69" t="s">
        <v>26</v>
      </c>
      <c r="AD2" s="69" t="s">
        <v>27</v>
      </c>
      <c r="AE2" s="69" t="s">
        <v>28</v>
      </c>
      <c r="AF2" s="69" t="s">
        <v>29</v>
      </c>
      <c r="AG2" s="69" t="s">
        <v>25</v>
      </c>
      <c r="AH2" s="69" t="s">
        <v>26</v>
      </c>
      <c r="AI2" s="69" t="s">
        <v>27</v>
      </c>
      <c r="AJ2" s="69" t="s">
        <v>28</v>
      </c>
      <c r="AK2" s="69" t="s">
        <v>29</v>
      </c>
      <c r="AL2" s="69" t="s">
        <v>26</v>
      </c>
      <c r="AM2" s="69" t="s">
        <v>27</v>
      </c>
      <c r="AN2" s="69" t="s">
        <v>28</v>
      </c>
      <c r="AO2" s="69" t="s">
        <v>29</v>
      </c>
      <c r="AP2" s="69" t="s">
        <v>27</v>
      </c>
      <c r="AQ2" s="69" t="s">
        <v>28</v>
      </c>
      <c r="AR2" s="69" t="s">
        <v>29</v>
      </c>
      <c r="AS2" s="69" t="s">
        <v>28</v>
      </c>
      <c r="AT2" s="69" t="s">
        <v>29</v>
      </c>
      <c r="AU2" s="69" t="s">
        <v>29</v>
      </c>
    </row>
    <row r="3" spans="1:47" x14ac:dyDescent="0.3">
      <c r="A3" s="95" t="s">
        <v>42</v>
      </c>
      <c r="B3" s="91">
        <v>1</v>
      </c>
      <c r="C3" s="120">
        <v>3.3226893295062001</v>
      </c>
      <c r="D3" s="108">
        <v>1.77624142152053</v>
      </c>
      <c r="E3" s="108">
        <v>-4.1325440341575899</v>
      </c>
      <c r="F3" s="108">
        <v>-6.2854090366592299</v>
      </c>
      <c r="G3" s="108">
        <v>6.8234359190611799E-2</v>
      </c>
      <c r="H3" s="108">
        <v>-4.2455440341575903</v>
      </c>
      <c r="I3" s="108">
        <v>-9.3084090366592296</v>
      </c>
      <c r="J3" s="108">
        <v>-6.8595753262886099</v>
      </c>
      <c r="K3" s="108">
        <v>-6.00760445847376</v>
      </c>
      <c r="L3" s="108">
        <v>-1.5464479079856699</v>
      </c>
      <c r="M3" s="108">
        <v>-7.4552333636638002</v>
      </c>
      <c r="N3" s="108">
        <v>-9.6080983661654304</v>
      </c>
      <c r="O3" s="108">
        <v>-3.2544549703155901</v>
      </c>
      <c r="P3" s="108">
        <v>-7.5682333636637997</v>
      </c>
      <c r="Q3" s="108">
        <v>-12.6310983661654</v>
      </c>
      <c r="R3" s="108">
        <v>-10.1822646557948</v>
      </c>
      <c r="S3" s="108">
        <v>-9.3302937879799703</v>
      </c>
      <c r="T3" s="108">
        <v>-5.9087854556781201</v>
      </c>
      <c r="U3" s="108">
        <v>-8.0616504581797592</v>
      </c>
      <c r="V3" s="108">
        <v>-1.7080070623299199</v>
      </c>
      <c r="W3" s="108">
        <v>-6.0217854556781196</v>
      </c>
      <c r="X3" s="108">
        <v>-11.0846504581798</v>
      </c>
      <c r="Y3" s="108">
        <v>-8.6358167478091392</v>
      </c>
      <c r="Z3" s="108">
        <v>-7.7838458799943</v>
      </c>
      <c r="AA3" s="108">
        <v>-2.1528650025016298</v>
      </c>
      <c r="AB3" s="108">
        <v>4.2007783933482097</v>
      </c>
      <c r="AC3" s="108">
        <v>-0.113</v>
      </c>
      <c r="AD3" s="108">
        <v>-5.1758650025016397</v>
      </c>
      <c r="AE3" s="108">
        <v>-2.72703129213102</v>
      </c>
      <c r="AF3" s="108">
        <v>-1.8750604243161699</v>
      </c>
      <c r="AG3" s="108">
        <v>6.3536433958498399</v>
      </c>
      <c r="AH3" s="108">
        <v>2.03986500250164</v>
      </c>
      <c r="AI3" s="108">
        <v>-3.0230000000000001</v>
      </c>
      <c r="AJ3" s="108">
        <v>-0.57416628962938199</v>
      </c>
      <c r="AK3" s="108">
        <v>0.277804578185464</v>
      </c>
      <c r="AL3" s="108">
        <v>-4.3137783933482101</v>
      </c>
      <c r="AM3" s="108">
        <v>-9.3766433958498396</v>
      </c>
      <c r="AN3" s="108">
        <v>-6.9278096854792199</v>
      </c>
      <c r="AO3" s="108">
        <v>-6.0758388176643798</v>
      </c>
      <c r="AP3" s="108">
        <v>-5.0628650025016402</v>
      </c>
      <c r="AQ3" s="108">
        <v>-2.61403129213102</v>
      </c>
      <c r="AR3" s="108">
        <v>-1.7620604243161699</v>
      </c>
      <c r="AS3" s="108">
        <v>2.4488337103706201</v>
      </c>
      <c r="AT3" s="108">
        <v>3.30080457818547</v>
      </c>
      <c r="AU3" s="109">
        <v>0.85197086781484499</v>
      </c>
    </row>
    <row r="4" spans="1:47" x14ac:dyDescent="0.3">
      <c r="A4" s="95"/>
      <c r="B4" s="92">
        <v>2</v>
      </c>
      <c r="C4" s="121">
        <v>-2.6291919515088601E-2</v>
      </c>
      <c r="D4" s="102">
        <v>-2.26585008421669</v>
      </c>
      <c r="E4" s="102">
        <v>-12.854254280196599</v>
      </c>
      <c r="F4" s="102">
        <v>-6.9469444646175003</v>
      </c>
      <c r="G4" s="102">
        <v>-2.6897062120200301</v>
      </c>
      <c r="H4" s="102">
        <v>-10.4622597098256</v>
      </c>
      <c r="I4" s="102">
        <v>-13.062655770496599</v>
      </c>
      <c r="J4" s="102">
        <v>-9.7750410564285293</v>
      </c>
      <c r="K4" s="102">
        <v>-9.2637857049010801</v>
      </c>
      <c r="L4" s="102">
        <v>-2.2395581647016001</v>
      </c>
      <c r="M4" s="102">
        <v>-12.8279623606815</v>
      </c>
      <c r="N4" s="102">
        <v>-6.9206525451024099</v>
      </c>
      <c r="O4" s="102">
        <v>-2.66341429250495</v>
      </c>
      <c r="P4" s="102">
        <v>-10.435967790310499</v>
      </c>
      <c r="Q4" s="102">
        <v>-13.0363638509815</v>
      </c>
      <c r="R4" s="102">
        <v>-9.7487491369134407</v>
      </c>
      <c r="S4" s="102">
        <v>-9.2374937853859898</v>
      </c>
      <c r="T4" s="102">
        <v>-10.5884041959799</v>
      </c>
      <c r="U4" s="102">
        <v>-4.68109438040082</v>
      </c>
      <c r="V4" s="102">
        <v>-0.42385612780334703</v>
      </c>
      <c r="W4" s="102">
        <v>-8.1964096256089292</v>
      </c>
      <c r="X4" s="102">
        <v>-10.7968056862799</v>
      </c>
      <c r="Y4" s="102">
        <v>-7.5091909722118402</v>
      </c>
      <c r="Z4" s="102">
        <v>-6.9979356206843901</v>
      </c>
      <c r="AA4" s="102">
        <v>5.9073098155791204</v>
      </c>
      <c r="AB4" s="102">
        <v>10.1645480681766</v>
      </c>
      <c r="AC4" s="102">
        <v>2.3919945703710002</v>
      </c>
      <c r="AD4" s="102">
        <v>-0.20840149029997701</v>
      </c>
      <c r="AE4" s="102">
        <v>3.07921322376809</v>
      </c>
      <c r="AF4" s="102">
        <v>3.5904685752955499</v>
      </c>
      <c r="AG4" s="102">
        <v>4.2572382525974701</v>
      </c>
      <c r="AH4" s="102">
        <v>-3.51531524520811</v>
      </c>
      <c r="AI4" s="102">
        <v>-6.1157113058790999</v>
      </c>
      <c r="AJ4" s="102">
        <v>-2.8280965918110299</v>
      </c>
      <c r="AK4" s="102">
        <v>-2.3168412402835701</v>
      </c>
      <c r="AL4" s="102">
        <v>-7.7725534978055801</v>
      </c>
      <c r="AM4" s="102">
        <v>-10.3729495584766</v>
      </c>
      <c r="AN4" s="102">
        <v>-7.0853348444084903</v>
      </c>
      <c r="AO4" s="102">
        <v>-6.5740794928810402</v>
      </c>
      <c r="AP4" s="102">
        <v>-2.6003960606709802</v>
      </c>
      <c r="AQ4" s="102">
        <v>0.68721865339708899</v>
      </c>
      <c r="AR4" s="102">
        <v>1.1984740049245399</v>
      </c>
      <c r="AS4" s="102">
        <v>3.28761471406807</v>
      </c>
      <c r="AT4" s="102">
        <v>3.7988700655955201</v>
      </c>
      <c r="AU4" s="103">
        <v>0.51125535152745305</v>
      </c>
    </row>
    <row r="5" spans="1:47" x14ac:dyDescent="0.3">
      <c r="A5" s="95"/>
      <c r="B5" s="92">
        <v>4</v>
      </c>
      <c r="C5" s="121">
        <v>-14.664999999999999</v>
      </c>
      <c r="D5" s="102">
        <v>-14.778920507119</v>
      </c>
      <c r="E5" s="102">
        <v>-23.688873329112901</v>
      </c>
      <c r="F5" s="102">
        <v>-19.9638001045784</v>
      </c>
      <c r="G5" s="102">
        <v>-14.263128594303399</v>
      </c>
      <c r="H5" s="102">
        <v>-22.8708733291129</v>
      </c>
      <c r="I5" s="102">
        <v>-28.7918001045784</v>
      </c>
      <c r="J5" s="102">
        <v>-20.751675949709899</v>
      </c>
      <c r="K5" s="102">
        <v>-23.643177473666899</v>
      </c>
      <c r="L5" s="102">
        <v>-0.113920507118962</v>
      </c>
      <c r="M5" s="102">
        <v>-9.0238733291129396</v>
      </c>
      <c r="N5" s="102">
        <v>-5.2988001045783601</v>
      </c>
      <c r="O5" s="102">
        <v>0.401871405696554</v>
      </c>
      <c r="P5" s="102">
        <v>-8.2058733291129293</v>
      </c>
      <c r="Q5" s="102">
        <v>-14.1268001045784</v>
      </c>
      <c r="R5" s="102">
        <v>-6.0866759497099396</v>
      </c>
      <c r="S5" s="102">
        <v>-8.9781774736668591</v>
      </c>
      <c r="T5" s="102">
        <v>-8.9099528219939792</v>
      </c>
      <c r="U5" s="102">
        <v>-5.1848795974593997</v>
      </c>
      <c r="V5" s="102">
        <v>0.51579191281551595</v>
      </c>
      <c r="W5" s="102">
        <v>-8.0919528219939707</v>
      </c>
      <c r="X5" s="102">
        <v>-14.012879597459399</v>
      </c>
      <c r="Y5" s="102">
        <v>-5.9727554425909704</v>
      </c>
      <c r="Z5" s="102">
        <v>-8.8642569665479005</v>
      </c>
      <c r="AA5" s="102">
        <v>3.7250732245345799</v>
      </c>
      <c r="AB5" s="102">
        <v>9.4257447348094896</v>
      </c>
      <c r="AC5" s="102">
        <v>0.81800000000000495</v>
      </c>
      <c r="AD5" s="102">
        <v>-5.1029267754654297</v>
      </c>
      <c r="AE5" s="102">
        <v>2.937197379403</v>
      </c>
      <c r="AF5" s="102">
        <v>4.5695855446076898E-2</v>
      </c>
      <c r="AG5" s="102">
        <v>5.7006715102749199</v>
      </c>
      <c r="AH5" s="102">
        <v>-2.9070732245345701</v>
      </c>
      <c r="AI5" s="102">
        <v>-8.8279999999999994</v>
      </c>
      <c r="AJ5" s="102">
        <v>-0.78787584513157305</v>
      </c>
      <c r="AK5" s="102">
        <v>-3.6793773690884999</v>
      </c>
      <c r="AL5" s="102">
        <v>-8.60774473480949</v>
      </c>
      <c r="AM5" s="102">
        <v>-14.528671510274901</v>
      </c>
      <c r="AN5" s="102">
        <v>-6.4885473554064896</v>
      </c>
      <c r="AO5" s="102">
        <v>-9.3800488793634091</v>
      </c>
      <c r="AP5" s="102">
        <v>-5.9209267754654302</v>
      </c>
      <c r="AQ5" s="102">
        <v>2.1191973794029999</v>
      </c>
      <c r="AR5" s="102">
        <v>-0.77230414455392804</v>
      </c>
      <c r="AS5" s="102">
        <v>8.0401241548684297</v>
      </c>
      <c r="AT5" s="102">
        <v>5.1486226309115004</v>
      </c>
      <c r="AU5" s="103">
        <v>-2.8915015239569302</v>
      </c>
    </row>
    <row r="6" spans="1:47" x14ac:dyDescent="0.3">
      <c r="A6" s="95"/>
      <c r="B6" s="92">
        <v>8</v>
      </c>
      <c r="C6" s="121">
        <v>-1.4279999999999999</v>
      </c>
      <c r="D6" s="123">
        <v>5.9561718232263701</v>
      </c>
      <c r="E6" s="102">
        <v>-2.0501980037676999</v>
      </c>
      <c r="F6" s="102">
        <v>12.6143943906446</v>
      </c>
      <c r="G6" s="102">
        <v>3.4176138902462201</v>
      </c>
      <c r="H6" s="102">
        <v>-4.68019800376769</v>
      </c>
      <c r="I6" s="102">
        <v>-4.4166056093554102</v>
      </c>
      <c r="J6" s="102">
        <v>-7.98850105958513</v>
      </c>
      <c r="K6" s="102">
        <v>-9.8148735348089708</v>
      </c>
      <c r="L6" s="102">
        <v>7.38417182322637</v>
      </c>
      <c r="M6" s="102">
        <v>-0.62219800376769296</v>
      </c>
      <c r="N6" s="102">
        <v>14.042394390644599</v>
      </c>
      <c r="O6" s="102">
        <v>4.84561389024622</v>
      </c>
      <c r="P6" s="102">
        <v>-3.2521980037676901</v>
      </c>
      <c r="Q6" s="102">
        <v>-2.9886056093554001</v>
      </c>
      <c r="R6" s="102">
        <v>-6.5605010595851301</v>
      </c>
      <c r="S6" s="102">
        <v>-8.3868735348089594</v>
      </c>
      <c r="T6" s="102">
        <v>-8.0063698269940708</v>
      </c>
      <c r="U6" s="102">
        <v>6.6582225674182203</v>
      </c>
      <c r="V6" s="102">
        <v>-2.53855793298015</v>
      </c>
      <c r="W6" s="102">
        <v>-10.6363698269941</v>
      </c>
      <c r="X6" s="102">
        <v>-10.372777432581801</v>
      </c>
      <c r="Y6" s="102">
        <v>-13.944672882811499</v>
      </c>
      <c r="Z6" s="102">
        <v>-15.7710453580353</v>
      </c>
      <c r="AA6" s="102">
        <v>14.664592394412299</v>
      </c>
      <c r="AB6" s="102">
        <v>5.4678118940139102</v>
      </c>
      <c r="AC6" s="102">
        <v>-2.63</v>
      </c>
      <c r="AD6" s="102">
        <v>-2.3664076055877099</v>
      </c>
      <c r="AE6" s="102">
        <v>-5.9383030558174399</v>
      </c>
      <c r="AF6" s="102">
        <v>-7.7646755310412701</v>
      </c>
      <c r="AG6" s="102">
        <v>-9.1967805003983791</v>
      </c>
      <c r="AH6" s="102">
        <v>-17.294592394412302</v>
      </c>
      <c r="AI6" s="102">
        <v>-17.030999999999999</v>
      </c>
      <c r="AJ6" s="102">
        <v>-20.602895450229699</v>
      </c>
      <c r="AK6" s="102">
        <v>-22.429267925453601</v>
      </c>
      <c r="AL6" s="102">
        <v>-8.0978118940139101</v>
      </c>
      <c r="AM6" s="102">
        <v>-7.8342194996016197</v>
      </c>
      <c r="AN6" s="102">
        <v>-11.4061149498313</v>
      </c>
      <c r="AO6" s="102">
        <v>-13.232487425055201</v>
      </c>
      <c r="AP6" s="102">
        <v>0.26359239441228499</v>
      </c>
      <c r="AQ6" s="102">
        <v>-3.30830305581744</v>
      </c>
      <c r="AR6" s="102">
        <v>-5.1346755310412799</v>
      </c>
      <c r="AS6" s="102">
        <v>-3.57189545022973</v>
      </c>
      <c r="AT6" s="102">
        <v>-5.3982679254535597</v>
      </c>
      <c r="AU6" s="103">
        <v>-1.8263724752238299</v>
      </c>
    </row>
    <row r="7" spans="1:47" x14ac:dyDescent="0.3">
      <c r="A7" s="95"/>
      <c r="B7" s="92">
        <v>15</v>
      </c>
      <c r="C7" s="121">
        <v>7.3119999999999896</v>
      </c>
      <c r="D7" s="102">
        <v>-0.27099999999999402</v>
      </c>
      <c r="E7" s="102">
        <v>-2.4240133708397802</v>
      </c>
      <c r="F7" s="102">
        <v>2.4710682492390998</v>
      </c>
      <c r="G7" s="102">
        <v>3.13306824923911</v>
      </c>
      <c r="H7" s="102">
        <v>-3.2150133708397801</v>
      </c>
      <c r="I7" s="102">
        <v>2.43106824923911</v>
      </c>
      <c r="J7" s="102">
        <v>-7.8638694986431297</v>
      </c>
      <c r="K7" s="102">
        <v>-6.7590960596919096</v>
      </c>
      <c r="L7" s="102">
        <v>-7.5829999999999798</v>
      </c>
      <c r="M7" s="102">
        <v>-9.7360133708397694</v>
      </c>
      <c r="N7" s="102">
        <v>-4.8409317507608902</v>
      </c>
      <c r="O7" s="102">
        <v>-4.1789317507608796</v>
      </c>
      <c r="P7" s="102">
        <v>-10.5270133708398</v>
      </c>
      <c r="Q7" s="102">
        <v>-4.8809317507608796</v>
      </c>
      <c r="R7" s="102">
        <v>-15.175869498643101</v>
      </c>
      <c r="S7" s="102">
        <v>-14.0710960596919</v>
      </c>
      <c r="T7" s="102">
        <v>-2.1530133708397901</v>
      </c>
      <c r="U7" s="102">
        <v>2.7420682492391002</v>
      </c>
      <c r="V7" s="102">
        <v>3.4040682492391001</v>
      </c>
      <c r="W7" s="102">
        <v>-2.94401337083979</v>
      </c>
      <c r="X7" s="102">
        <v>2.7020682492391002</v>
      </c>
      <c r="Y7" s="102">
        <v>-7.5928694986431298</v>
      </c>
      <c r="Z7" s="102">
        <v>-6.4880960596919204</v>
      </c>
      <c r="AA7" s="102">
        <v>4.89508162007888</v>
      </c>
      <c r="AB7" s="102">
        <v>5.5570816200788897</v>
      </c>
      <c r="AC7" s="102">
        <v>-0.79100000000000403</v>
      </c>
      <c r="AD7" s="102">
        <v>4.8550816200788898</v>
      </c>
      <c r="AE7" s="102">
        <v>-5.4398561278033499</v>
      </c>
      <c r="AF7" s="102">
        <v>-4.3350826888521299</v>
      </c>
      <c r="AG7" s="102">
        <v>0.66200000000000603</v>
      </c>
      <c r="AH7" s="102">
        <v>-5.6860816200788902</v>
      </c>
      <c r="AI7" s="102">
        <v>-3.9999999999992E-2</v>
      </c>
      <c r="AJ7" s="102">
        <v>-10.334937747882201</v>
      </c>
      <c r="AK7" s="102">
        <v>-9.2301643089310197</v>
      </c>
      <c r="AL7" s="102">
        <v>-6.3480816200788901</v>
      </c>
      <c r="AM7" s="102">
        <v>-0.70199999999999796</v>
      </c>
      <c r="AN7" s="102">
        <v>-10.9969377478822</v>
      </c>
      <c r="AO7" s="102">
        <v>-9.8921643089310205</v>
      </c>
      <c r="AP7" s="102">
        <v>5.6460816200788999</v>
      </c>
      <c r="AQ7" s="102">
        <v>-4.6488561278033398</v>
      </c>
      <c r="AR7" s="102">
        <v>-3.54408268885213</v>
      </c>
      <c r="AS7" s="102">
        <v>-10.2949377478822</v>
      </c>
      <c r="AT7" s="102">
        <v>-9.1901643089310205</v>
      </c>
      <c r="AU7" s="103">
        <v>1.1047734389512101</v>
      </c>
    </row>
    <row r="8" spans="1:47" ht="15" thickBot="1" x14ac:dyDescent="0.35">
      <c r="A8" s="96"/>
      <c r="B8" s="93">
        <v>30</v>
      </c>
      <c r="C8" s="122">
        <v>0.29099999999999698</v>
      </c>
      <c r="D8" s="111">
        <v>-3.6000000000001399E-2</v>
      </c>
      <c r="E8" s="111">
        <v>0.209546870243628</v>
      </c>
      <c r="F8" s="111">
        <v>-2.1548758363573302</v>
      </c>
      <c r="G8" s="111">
        <v>3.7981241636426799</v>
      </c>
      <c r="H8" s="111">
        <v>-3.8104531297563802</v>
      </c>
      <c r="I8" s="111">
        <v>6.93812416364268</v>
      </c>
      <c r="J8" s="111">
        <v>10.5125468702436</v>
      </c>
      <c r="K8" s="111">
        <v>-4.5558758363573197</v>
      </c>
      <c r="L8" s="111">
        <v>-0.32699999999999801</v>
      </c>
      <c r="M8" s="111">
        <v>-8.1453129756368994E-2</v>
      </c>
      <c r="N8" s="111">
        <v>-2.4458758363573199</v>
      </c>
      <c r="O8" s="111">
        <v>3.5071241636426902</v>
      </c>
      <c r="P8" s="111">
        <v>-4.1014531297563703</v>
      </c>
      <c r="Q8" s="111">
        <v>6.6471241636426903</v>
      </c>
      <c r="R8" s="111">
        <v>10.2215468702436</v>
      </c>
      <c r="S8" s="111">
        <v>-4.8468758363573201</v>
      </c>
      <c r="T8" s="111">
        <v>0.24554687024362901</v>
      </c>
      <c r="U8" s="111">
        <v>-2.1188758363573301</v>
      </c>
      <c r="V8" s="111">
        <v>3.8341241636426799</v>
      </c>
      <c r="W8" s="111">
        <v>-3.7744531297563699</v>
      </c>
      <c r="X8" s="111">
        <v>6.9741241636426903</v>
      </c>
      <c r="Y8" s="111">
        <v>10.5485468702436</v>
      </c>
      <c r="Z8" s="111">
        <v>-4.5198758363573202</v>
      </c>
      <c r="AA8" s="111">
        <v>-2.3644227066009602</v>
      </c>
      <c r="AB8" s="111">
        <v>3.5885772933990601</v>
      </c>
      <c r="AC8" s="111">
        <v>-4.0199999999999996</v>
      </c>
      <c r="AD8" s="111">
        <v>6.7285772933990602</v>
      </c>
      <c r="AE8" s="111">
        <v>10.303000000000001</v>
      </c>
      <c r="AF8" s="111">
        <v>-4.7654227066009502</v>
      </c>
      <c r="AG8" s="111">
        <v>5.9530000000000101</v>
      </c>
      <c r="AH8" s="111">
        <v>-1.65557729339905</v>
      </c>
      <c r="AI8" s="111">
        <v>9.0930000000000106</v>
      </c>
      <c r="AJ8" s="111">
        <v>12.667422706601</v>
      </c>
      <c r="AK8" s="111">
        <v>-2.4009999999999998</v>
      </c>
      <c r="AL8" s="111">
        <v>-7.6085772933990601</v>
      </c>
      <c r="AM8" s="111">
        <v>3.14</v>
      </c>
      <c r="AN8" s="111">
        <v>6.7144227066009403</v>
      </c>
      <c r="AO8" s="111">
        <v>-8.3540000000000099</v>
      </c>
      <c r="AP8" s="111">
        <v>10.7485772933991</v>
      </c>
      <c r="AQ8" s="111">
        <v>14.323</v>
      </c>
      <c r="AR8" s="111">
        <v>-0.745422706600948</v>
      </c>
      <c r="AS8" s="111">
        <v>3.5744227066009402</v>
      </c>
      <c r="AT8" s="111">
        <v>-11.494</v>
      </c>
      <c r="AU8" s="112">
        <v>-15.0684227066009</v>
      </c>
    </row>
    <row r="9" spans="1:47" x14ac:dyDescent="0.3">
      <c r="A9" s="94" t="s">
        <v>53</v>
      </c>
      <c r="B9" s="89">
        <v>1</v>
      </c>
      <c r="C9" s="107">
        <v>-1.1000000000002799E-2</v>
      </c>
      <c r="D9" s="108">
        <v>-1.036</v>
      </c>
      <c r="E9" s="108">
        <v>16.146000000000001</v>
      </c>
      <c r="F9" s="108">
        <v>-0.154000000000003</v>
      </c>
      <c r="G9" s="108">
        <v>-4.8630000000000102</v>
      </c>
      <c r="H9" s="108">
        <v>13.523999999999999</v>
      </c>
      <c r="I9" s="108">
        <v>-6.4390000000000098</v>
      </c>
      <c r="J9" s="108">
        <v>18.143000000000001</v>
      </c>
      <c r="K9" s="108">
        <v>-5.3910000000000098</v>
      </c>
      <c r="L9" s="108">
        <v>-1.0249999999999999</v>
      </c>
      <c r="M9" s="108">
        <v>16.157</v>
      </c>
      <c r="N9" s="108">
        <v>-0.14300000000000099</v>
      </c>
      <c r="O9" s="108">
        <v>-4.8520000000000003</v>
      </c>
      <c r="P9" s="108">
        <v>13.535</v>
      </c>
      <c r="Q9" s="108">
        <v>-6.4279999999999999</v>
      </c>
      <c r="R9" s="108">
        <v>18.154</v>
      </c>
      <c r="S9" s="108">
        <v>-5.3800000000000097</v>
      </c>
      <c r="T9" s="108">
        <v>17.181999999999999</v>
      </c>
      <c r="U9" s="108">
        <v>0.88199999999999801</v>
      </c>
      <c r="V9" s="108">
        <v>-3.8270000000000102</v>
      </c>
      <c r="W9" s="108">
        <v>14.56</v>
      </c>
      <c r="X9" s="108">
        <v>-5.4030000000000102</v>
      </c>
      <c r="Y9" s="108">
        <v>19.178999999999998</v>
      </c>
      <c r="Z9" s="108">
        <v>-4.3550000000000102</v>
      </c>
      <c r="AA9" s="108">
        <v>-16.3</v>
      </c>
      <c r="AB9" s="108">
        <v>-21.009</v>
      </c>
      <c r="AC9" s="108">
        <v>-2.6219999999999999</v>
      </c>
      <c r="AD9" s="108">
        <v>-22.585000000000001</v>
      </c>
      <c r="AE9" s="108">
        <v>1.9970000000000001</v>
      </c>
      <c r="AF9" s="108">
        <v>-21.536999999999999</v>
      </c>
      <c r="AG9" s="108">
        <v>-4.7089999999999996</v>
      </c>
      <c r="AH9" s="108">
        <v>13.678000000000001</v>
      </c>
      <c r="AI9" s="108">
        <v>-6.2850000000000001</v>
      </c>
      <c r="AJ9" s="108">
        <v>18.297000000000001</v>
      </c>
      <c r="AK9" s="108">
        <v>-5.2370000000000099</v>
      </c>
      <c r="AL9" s="108">
        <v>18.387</v>
      </c>
      <c r="AM9" s="108">
        <v>-1.5760000000000001</v>
      </c>
      <c r="AN9" s="108">
        <v>23.006</v>
      </c>
      <c r="AO9" s="108">
        <v>-0.52800000000000202</v>
      </c>
      <c r="AP9" s="108">
        <v>-19.963000000000001</v>
      </c>
      <c r="AQ9" s="108">
        <v>4.6189999999999998</v>
      </c>
      <c r="AR9" s="108">
        <v>-18.914999999999999</v>
      </c>
      <c r="AS9" s="108">
        <v>24.582000000000001</v>
      </c>
      <c r="AT9" s="108">
        <v>1.048</v>
      </c>
      <c r="AU9" s="109">
        <v>-23.533999999999999</v>
      </c>
    </row>
    <row r="10" spans="1:47" x14ac:dyDescent="0.3">
      <c r="A10" s="95"/>
      <c r="B10" s="92">
        <v>2</v>
      </c>
      <c r="C10" s="101">
        <v>-11.250999999999999</v>
      </c>
      <c r="D10" s="102">
        <v>-18.594999999999999</v>
      </c>
      <c r="E10" s="102">
        <v>-8.9329999999999998</v>
      </c>
      <c r="F10" s="102">
        <v>-10.3</v>
      </c>
      <c r="G10" s="102">
        <v>-20.228000000000002</v>
      </c>
      <c r="H10" s="102">
        <v>-9.9599999999999902</v>
      </c>
      <c r="I10" s="102">
        <v>-25.428999999999998</v>
      </c>
      <c r="J10" s="102">
        <v>-17.152999999999999</v>
      </c>
      <c r="K10" s="102">
        <v>-21.885999999999999</v>
      </c>
      <c r="L10" s="102">
        <v>-7.3440000000000003</v>
      </c>
      <c r="M10" s="102">
        <v>2.3180000000000001</v>
      </c>
      <c r="N10" s="102">
        <v>0.95100000000000096</v>
      </c>
      <c r="O10" s="102">
        <v>-8.9770000000000003</v>
      </c>
      <c r="P10" s="102">
        <v>1.2909999999999999</v>
      </c>
      <c r="Q10" s="102">
        <v>-14.178000000000001</v>
      </c>
      <c r="R10" s="102">
        <v>-5.9020000000000001</v>
      </c>
      <c r="S10" s="102">
        <v>-10.635</v>
      </c>
      <c r="T10" s="102">
        <v>9.6620000000000008</v>
      </c>
      <c r="U10" s="102">
        <v>8.2949999999999999</v>
      </c>
      <c r="V10" s="102">
        <v>-1.633</v>
      </c>
      <c r="W10" s="102">
        <v>8.6350000000000104</v>
      </c>
      <c r="X10" s="102">
        <v>-6.8339999999999996</v>
      </c>
      <c r="Y10" s="102">
        <v>1.4419999999999999</v>
      </c>
      <c r="Z10" s="102">
        <v>-3.2909999999999999</v>
      </c>
      <c r="AA10" s="102">
        <v>-1.367</v>
      </c>
      <c r="AB10" s="102">
        <v>-11.295</v>
      </c>
      <c r="AC10" s="102">
        <v>-1.0269999999999899</v>
      </c>
      <c r="AD10" s="102">
        <v>-16.495999999999999</v>
      </c>
      <c r="AE10" s="102">
        <v>-8.2200000000000006</v>
      </c>
      <c r="AF10" s="102">
        <v>-12.952999999999999</v>
      </c>
      <c r="AG10" s="102">
        <v>-9.9280000000000008</v>
      </c>
      <c r="AH10" s="102">
        <v>0.34000000000000302</v>
      </c>
      <c r="AI10" s="102">
        <v>-15.129</v>
      </c>
      <c r="AJ10" s="102">
        <v>-6.8529999999999998</v>
      </c>
      <c r="AK10" s="102">
        <v>-11.586</v>
      </c>
      <c r="AL10" s="102">
        <v>10.268000000000001</v>
      </c>
      <c r="AM10" s="102">
        <v>-5.2009999999999996</v>
      </c>
      <c r="AN10" s="102">
        <v>3.0750000000000002</v>
      </c>
      <c r="AO10" s="102">
        <v>-1.6579999999999999</v>
      </c>
      <c r="AP10" s="102">
        <v>-15.468999999999999</v>
      </c>
      <c r="AQ10" s="102">
        <v>-7.1930000000000103</v>
      </c>
      <c r="AR10" s="102">
        <v>-11.926</v>
      </c>
      <c r="AS10" s="102">
        <v>8.2759999999999998</v>
      </c>
      <c r="AT10" s="102">
        <v>3.5430000000000001</v>
      </c>
      <c r="AU10" s="103">
        <v>-4.7329999999999997</v>
      </c>
    </row>
    <row r="11" spans="1:47" x14ac:dyDescent="0.3">
      <c r="A11" s="95"/>
      <c r="B11" s="92">
        <v>4</v>
      </c>
      <c r="C11" s="101">
        <v>-5.2050000000000098</v>
      </c>
      <c r="D11" s="102">
        <v>-12.278</v>
      </c>
      <c r="E11" s="102">
        <v>-14.026</v>
      </c>
      <c r="F11" s="102">
        <v>-4.8290000000000104</v>
      </c>
      <c r="G11" s="102">
        <v>-13.833</v>
      </c>
      <c r="H11" s="102">
        <v>-17.754999999999999</v>
      </c>
      <c r="I11" s="102">
        <v>-21.108000000000001</v>
      </c>
      <c r="J11" s="102">
        <v>-18.105</v>
      </c>
      <c r="K11" s="102">
        <v>-17.827999999999999</v>
      </c>
      <c r="L11" s="102">
        <v>-7.0730000000000004</v>
      </c>
      <c r="M11" s="102">
        <v>-8.8210000000000104</v>
      </c>
      <c r="N11" s="102">
        <v>0.375999999999998</v>
      </c>
      <c r="O11" s="102">
        <v>-8.6280000000000001</v>
      </c>
      <c r="P11" s="102">
        <v>-12.55</v>
      </c>
      <c r="Q11" s="102">
        <v>-15.903</v>
      </c>
      <c r="R11" s="102">
        <v>-12.9</v>
      </c>
      <c r="S11" s="102">
        <v>-12.622999999999999</v>
      </c>
      <c r="T11" s="102">
        <v>-1.748</v>
      </c>
      <c r="U11" s="102">
        <v>7.4489999999999998</v>
      </c>
      <c r="V11" s="102">
        <v>-1.5549999999999999</v>
      </c>
      <c r="W11" s="102">
        <v>-5.4770000000000003</v>
      </c>
      <c r="X11" s="102">
        <v>-8.8300000000000107</v>
      </c>
      <c r="Y11" s="102">
        <v>-5.8270000000000097</v>
      </c>
      <c r="Z11" s="102">
        <v>-5.55</v>
      </c>
      <c r="AA11" s="102">
        <v>9.1969999999999992</v>
      </c>
      <c r="AB11" s="102">
        <v>0.193000000000005</v>
      </c>
      <c r="AC11" s="102">
        <v>-3.7290000000000001</v>
      </c>
      <c r="AD11" s="102">
        <v>-7.0819999999999999</v>
      </c>
      <c r="AE11" s="102">
        <v>-4.0789999999999997</v>
      </c>
      <c r="AF11" s="102">
        <v>-3.802</v>
      </c>
      <c r="AG11" s="102">
        <v>-9.0039999999999996</v>
      </c>
      <c r="AH11" s="102">
        <v>-12.926</v>
      </c>
      <c r="AI11" s="102">
        <v>-16.279</v>
      </c>
      <c r="AJ11" s="102">
        <v>-13.276</v>
      </c>
      <c r="AK11" s="102">
        <v>-12.999000000000001</v>
      </c>
      <c r="AL11" s="102">
        <v>-3.9220000000000002</v>
      </c>
      <c r="AM11" s="102">
        <v>-7.2750000000000101</v>
      </c>
      <c r="AN11" s="102">
        <v>-4.27200000000001</v>
      </c>
      <c r="AO11" s="102">
        <v>-3.9950000000000001</v>
      </c>
      <c r="AP11" s="102">
        <v>-3.3530000000000002</v>
      </c>
      <c r="AQ11" s="102">
        <v>-0.35000000000000098</v>
      </c>
      <c r="AR11" s="102">
        <v>-7.3000000000000398E-2</v>
      </c>
      <c r="AS11" s="102">
        <v>3.0030000000000001</v>
      </c>
      <c r="AT11" s="102">
        <v>3.28</v>
      </c>
      <c r="AU11" s="103">
        <v>0.27700000000000102</v>
      </c>
    </row>
    <row r="12" spans="1:47" x14ac:dyDescent="0.3">
      <c r="A12" s="95"/>
      <c r="B12" s="92">
        <v>8</v>
      </c>
      <c r="C12" s="101">
        <v>-5.7999999999992703E-2</v>
      </c>
      <c r="D12" s="102">
        <v>-6.6180000000000003</v>
      </c>
      <c r="E12" s="102">
        <v>-16.02</v>
      </c>
      <c r="F12" s="102">
        <v>-0.305999999999997</v>
      </c>
      <c r="G12" s="102">
        <v>-11.444000000000001</v>
      </c>
      <c r="H12" s="102">
        <v>-17.776</v>
      </c>
      <c r="I12" s="102">
        <v>-12.537000000000001</v>
      </c>
      <c r="J12" s="102">
        <v>-19.077000000000002</v>
      </c>
      <c r="K12" s="102">
        <v>-14.099</v>
      </c>
      <c r="L12" s="102">
        <v>-6.56</v>
      </c>
      <c r="M12" s="102">
        <v>-15.962</v>
      </c>
      <c r="N12" s="102">
        <v>-0.24800000000000499</v>
      </c>
      <c r="O12" s="102">
        <v>-11.385999999999999</v>
      </c>
      <c r="P12" s="102">
        <v>-17.718</v>
      </c>
      <c r="Q12" s="102">
        <v>-12.478999999999999</v>
      </c>
      <c r="R12" s="102">
        <v>-19.018999999999998</v>
      </c>
      <c r="S12" s="102">
        <v>-14.041</v>
      </c>
      <c r="T12" s="102">
        <v>-9.4020000000000099</v>
      </c>
      <c r="U12" s="102">
        <v>6.3120000000000003</v>
      </c>
      <c r="V12" s="102">
        <v>-4.8260000000000103</v>
      </c>
      <c r="W12" s="102">
        <v>-11.157999999999999</v>
      </c>
      <c r="X12" s="102">
        <v>-5.9190000000000103</v>
      </c>
      <c r="Y12" s="102">
        <v>-12.459</v>
      </c>
      <c r="Z12" s="102">
        <v>-7.4810000000000096</v>
      </c>
      <c r="AA12" s="102">
        <v>15.714</v>
      </c>
      <c r="AB12" s="102">
        <v>4.5759999999999996</v>
      </c>
      <c r="AC12" s="102">
        <v>-1.756</v>
      </c>
      <c r="AD12" s="102">
        <v>3.4830000000000001</v>
      </c>
      <c r="AE12" s="102">
        <v>-3.0569999999999999</v>
      </c>
      <c r="AF12" s="102">
        <v>1.921</v>
      </c>
      <c r="AG12" s="102">
        <v>-11.138</v>
      </c>
      <c r="AH12" s="102">
        <v>-17.47</v>
      </c>
      <c r="AI12" s="102">
        <v>-12.231</v>
      </c>
      <c r="AJ12" s="102">
        <v>-18.771000000000001</v>
      </c>
      <c r="AK12" s="102">
        <v>-13.792999999999999</v>
      </c>
      <c r="AL12" s="102">
        <v>-6.3319999999999999</v>
      </c>
      <c r="AM12" s="102">
        <v>-1.093</v>
      </c>
      <c r="AN12" s="102">
        <v>-7.633</v>
      </c>
      <c r="AO12" s="102">
        <v>-2.6549999999999998</v>
      </c>
      <c r="AP12" s="102">
        <v>5.2389999999999999</v>
      </c>
      <c r="AQ12" s="102">
        <v>-1.3009999999999999</v>
      </c>
      <c r="AR12" s="102">
        <v>3.677</v>
      </c>
      <c r="AS12" s="102">
        <v>-6.54</v>
      </c>
      <c r="AT12" s="102">
        <v>-1.5620000000000001</v>
      </c>
      <c r="AU12" s="103">
        <v>4.9779999999999998</v>
      </c>
    </row>
    <row r="13" spans="1:47" x14ac:dyDescent="0.3">
      <c r="A13" s="95"/>
      <c r="B13" s="92">
        <v>15</v>
      </c>
      <c r="C13" s="101">
        <v>-0.239999999999995</v>
      </c>
      <c r="D13" s="102">
        <v>-16.809000000000001</v>
      </c>
      <c r="E13" s="102">
        <v>-15.323</v>
      </c>
      <c r="F13" s="102">
        <v>-4.2119999999999997</v>
      </c>
      <c r="G13" s="102">
        <v>-18.422999999999998</v>
      </c>
      <c r="H13" s="102">
        <v>-19.849</v>
      </c>
      <c r="I13" s="102">
        <v>-25.829000000000001</v>
      </c>
      <c r="J13" s="102">
        <v>-29.132999999999999</v>
      </c>
      <c r="K13" s="102">
        <v>-31.986999999999998</v>
      </c>
      <c r="L13" s="102">
        <v>-16.568999999999999</v>
      </c>
      <c r="M13" s="102">
        <v>-15.083</v>
      </c>
      <c r="N13" s="102">
        <v>-3.9720000000000102</v>
      </c>
      <c r="O13" s="102">
        <v>-18.183</v>
      </c>
      <c r="P13" s="102">
        <v>-19.609000000000002</v>
      </c>
      <c r="Q13" s="102">
        <v>-25.588999999999999</v>
      </c>
      <c r="R13" s="102">
        <v>-28.893000000000001</v>
      </c>
      <c r="S13" s="102">
        <v>-31.747</v>
      </c>
      <c r="T13" s="102">
        <v>1.48599999999999</v>
      </c>
      <c r="U13" s="102">
        <v>12.597</v>
      </c>
      <c r="V13" s="102">
        <v>-1.6140000000000001</v>
      </c>
      <c r="W13" s="102">
        <v>-3.0400000000000098</v>
      </c>
      <c r="X13" s="102">
        <v>-9.0200000000000102</v>
      </c>
      <c r="Y13" s="102">
        <v>-12.324</v>
      </c>
      <c r="Z13" s="102">
        <v>-15.178000000000001</v>
      </c>
      <c r="AA13" s="102">
        <v>11.111000000000001</v>
      </c>
      <c r="AB13" s="102">
        <v>-3.0999999999999899</v>
      </c>
      <c r="AC13" s="102">
        <v>-4.5259999999999998</v>
      </c>
      <c r="AD13" s="102">
        <v>-10.506</v>
      </c>
      <c r="AE13" s="102">
        <v>-13.81</v>
      </c>
      <c r="AF13" s="102">
        <v>-16.664000000000001</v>
      </c>
      <c r="AG13" s="102">
        <v>-14.211</v>
      </c>
      <c r="AH13" s="102">
        <v>-15.637</v>
      </c>
      <c r="AI13" s="102">
        <v>-21.617000000000001</v>
      </c>
      <c r="AJ13" s="102">
        <v>-24.920999999999999</v>
      </c>
      <c r="AK13" s="102">
        <v>-27.774999999999999</v>
      </c>
      <c r="AL13" s="102">
        <v>-1.4259999999999999</v>
      </c>
      <c r="AM13" s="102">
        <v>-7.4060000000000104</v>
      </c>
      <c r="AN13" s="102">
        <v>-10.71</v>
      </c>
      <c r="AO13" s="102">
        <v>-13.564</v>
      </c>
      <c r="AP13" s="102">
        <v>-5.98</v>
      </c>
      <c r="AQ13" s="102">
        <v>-9.2840000000000096</v>
      </c>
      <c r="AR13" s="102">
        <v>-12.138</v>
      </c>
      <c r="AS13" s="102">
        <v>-3.3039999999999998</v>
      </c>
      <c r="AT13" s="102">
        <v>-6.1580000000000004</v>
      </c>
      <c r="AU13" s="103">
        <v>-2.8540000000000001</v>
      </c>
    </row>
    <row r="14" spans="1:47" ht="15" thickBot="1" x14ac:dyDescent="0.35">
      <c r="A14" s="96"/>
      <c r="B14" s="90">
        <v>30</v>
      </c>
      <c r="C14" s="110">
        <v>-8.1769999999999907</v>
      </c>
      <c r="D14" s="111">
        <v>-18.736999999999998</v>
      </c>
      <c r="E14" s="111">
        <v>-16.184999999999999</v>
      </c>
      <c r="F14" s="111">
        <v>-8.2270000000000003</v>
      </c>
      <c r="G14" s="111">
        <v>-22.510999999999999</v>
      </c>
      <c r="H14" s="111">
        <v>-19.501000000000001</v>
      </c>
      <c r="I14" s="111">
        <v>-19.068999999999999</v>
      </c>
      <c r="J14" s="111">
        <v>-31.221</v>
      </c>
      <c r="K14" s="111">
        <v>-27.6</v>
      </c>
      <c r="L14" s="111">
        <v>-10.56</v>
      </c>
      <c r="M14" s="111">
        <v>-8.0080000000000098</v>
      </c>
      <c r="N14" s="111">
        <v>-5.0000000000011403E-2</v>
      </c>
      <c r="O14" s="111">
        <v>-14.334</v>
      </c>
      <c r="P14" s="111">
        <v>-11.324</v>
      </c>
      <c r="Q14" s="111">
        <v>-10.891999999999999</v>
      </c>
      <c r="R14" s="111">
        <v>-23.044</v>
      </c>
      <c r="S14" s="111">
        <v>-19.422999999999998</v>
      </c>
      <c r="T14" s="111">
        <v>2.5519999999999898</v>
      </c>
      <c r="U14" s="111">
        <v>10.51</v>
      </c>
      <c r="V14" s="111">
        <v>-3.774</v>
      </c>
      <c r="W14" s="111">
        <v>-0.76400000000001</v>
      </c>
      <c r="X14" s="111">
        <v>-0.33200000000000801</v>
      </c>
      <c r="Y14" s="111">
        <v>-12.484</v>
      </c>
      <c r="Z14" s="111">
        <v>-8.8629999999999995</v>
      </c>
      <c r="AA14" s="111">
        <v>7.9580000000000002</v>
      </c>
      <c r="AB14" s="111">
        <v>-6.3259999999999899</v>
      </c>
      <c r="AC14" s="111">
        <v>-3.3159999999999998</v>
      </c>
      <c r="AD14" s="111">
        <v>-2.8839999999999999</v>
      </c>
      <c r="AE14" s="111">
        <v>-15.036</v>
      </c>
      <c r="AF14" s="111">
        <v>-11.414999999999999</v>
      </c>
      <c r="AG14" s="111">
        <v>-14.284000000000001</v>
      </c>
      <c r="AH14" s="111">
        <v>-11.273999999999999</v>
      </c>
      <c r="AI14" s="111">
        <v>-10.842000000000001</v>
      </c>
      <c r="AJ14" s="111">
        <v>-22.994</v>
      </c>
      <c r="AK14" s="111">
        <v>-19.373000000000001</v>
      </c>
      <c r="AL14" s="111">
        <v>3.00999999999999</v>
      </c>
      <c r="AM14" s="111">
        <v>3.44199999999999</v>
      </c>
      <c r="AN14" s="111">
        <v>-8.7100000000000097</v>
      </c>
      <c r="AO14" s="111">
        <v>-5.0890000000000004</v>
      </c>
      <c r="AP14" s="111">
        <v>0.43200000000000199</v>
      </c>
      <c r="AQ14" s="111">
        <v>-11.72</v>
      </c>
      <c r="AR14" s="111">
        <v>-8.0989999999999895</v>
      </c>
      <c r="AS14" s="111">
        <v>-12.151999999999999</v>
      </c>
      <c r="AT14" s="111">
        <v>-8.5309999999999899</v>
      </c>
      <c r="AU14" s="112">
        <v>3.6210000000000102</v>
      </c>
    </row>
    <row r="15" spans="1:47" x14ac:dyDescent="0.3">
      <c r="A15" s="94" t="s">
        <v>71</v>
      </c>
      <c r="B15" s="91">
        <v>1</v>
      </c>
      <c r="C15" s="98">
        <v>-4.5703106704938001</v>
      </c>
      <c r="D15" s="99">
        <v>-5.6437585784794697</v>
      </c>
      <c r="E15" s="99">
        <v>-1.6365440341575901</v>
      </c>
      <c r="F15" s="99">
        <v>-13.2214090366592</v>
      </c>
      <c r="G15" s="99">
        <v>-8.1057656408094001</v>
      </c>
      <c r="H15" s="99">
        <v>6.0944559658423998</v>
      </c>
      <c r="I15" s="99">
        <v>-16.440409036659201</v>
      </c>
      <c r="J15" s="99">
        <v>-6.7865753262886104</v>
      </c>
      <c r="K15" s="99">
        <v>-16.936604458473798</v>
      </c>
      <c r="L15" s="99">
        <v>-1.07344790798567</v>
      </c>
      <c r="M15" s="99">
        <v>2.9337666363362001</v>
      </c>
      <c r="N15" s="99">
        <v>-8.6510983661654404</v>
      </c>
      <c r="O15" s="99">
        <v>-3.5354549703156</v>
      </c>
      <c r="P15" s="99">
        <v>10.6647666363362</v>
      </c>
      <c r="Q15" s="99">
        <v>-11.870098366165401</v>
      </c>
      <c r="R15" s="99">
        <v>-2.21626465579482</v>
      </c>
      <c r="S15" s="99">
        <v>-12.36629378798</v>
      </c>
      <c r="T15" s="99">
        <v>4.0072145443218803</v>
      </c>
      <c r="U15" s="99">
        <v>-7.5776504581797699</v>
      </c>
      <c r="V15" s="99">
        <v>-2.4620070623299202</v>
      </c>
      <c r="W15" s="99">
        <v>11.738214544321901</v>
      </c>
      <c r="X15" s="99">
        <v>-10.7966504581798</v>
      </c>
      <c r="Y15" s="99">
        <v>-1.14281674780914</v>
      </c>
      <c r="Z15" s="99">
        <v>-11.292845879994299</v>
      </c>
      <c r="AA15" s="99">
        <v>-11.5848650025016</v>
      </c>
      <c r="AB15" s="99">
        <v>-6.4692216066518</v>
      </c>
      <c r="AC15" s="99">
        <v>7.7309999999999901</v>
      </c>
      <c r="AD15" s="99">
        <v>-14.803865002501601</v>
      </c>
      <c r="AE15" s="99">
        <v>-5.1500312921310201</v>
      </c>
      <c r="AF15" s="99">
        <v>-15.3000604243162</v>
      </c>
      <c r="AG15" s="99">
        <v>5.1156433958498404</v>
      </c>
      <c r="AH15" s="99">
        <v>19.315865002501599</v>
      </c>
      <c r="AI15" s="99">
        <v>-3.2189999999999999</v>
      </c>
      <c r="AJ15" s="99">
        <v>6.4348337103706204</v>
      </c>
      <c r="AK15" s="99">
        <v>-3.7151954218145402</v>
      </c>
      <c r="AL15" s="99">
        <v>14.2002216066518</v>
      </c>
      <c r="AM15" s="99">
        <v>-8.3346433958498398</v>
      </c>
      <c r="AN15" s="99">
        <v>1.3191903145207799</v>
      </c>
      <c r="AO15" s="99">
        <v>-8.8308388176643806</v>
      </c>
      <c r="AP15" s="99">
        <v>-22.534865002501601</v>
      </c>
      <c r="AQ15" s="99">
        <v>-12.881031292131</v>
      </c>
      <c r="AR15" s="99">
        <v>-23.031060424316198</v>
      </c>
      <c r="AS15" s="99">
        <v>9.6538337103706198</v>
      </c>
      <c r="AT15" s="99">
        <v>-0.49619542181453702</v>
      </c>
      <c r="AU15" s="100">
        <v>-10.1500291321852</v>
      </c>
    </row>
    <row r="16" spans="1:47" x14ac:dyDescent="0.3">
      <c r="A16" s="95"/>
      <c r="B16" s="92">
        <v>2</v>
      </c>
      <c r="C16" s="101">
        <v>-1.6732919195150899</v>
      </c>
      <c r="D16" s="102">
        <v>-7.1578500842166903</v>
      </c>
      <c r="E16" s="102">
        <v>-2.3302542801966202</v>
      </c>
      <c r="F16" s="102">
        <v>-7.9949444646175003</v>
      </c>
      <c r="G16" s="102">
        <v>-10.58270621202</v>
      </c>
      <c r="H16" s="102">
        <v>-2.1742597098256198</v>
      </c>
      <c r="I16" s="102">
        <v>-11.880655770496601</v>
      </c>
      <c r="J16" s="102">
        <v>-5.8850410564285296</v>
      </c>
      <c r="K16" s="102">
        <v>-12.3527857049011</v>
      </c>
      <c r="L16" s="102">
        <v>-5.4845581647015997</v>
      </c>
      <c r="M16" s="102">
        <v>-0.65696236068152603</v>
      </c>
      <c r="N16" s="102">
        <v>-6.3216525451024097</v>
      </c>
      <c r="O16" s="102">
        <v>-8.9094142925049393</v>
      </c>
      <c r="P16" s="102">
        <v>-0.50096779031052596</v>
      </c>
      <c r="Q16" s="102">
        <v>-10.207363850981499</v>
      </c>
      <c r="R16" s="102">
        <v>-4.2117491369134301</v>
      </c>
      <c r="S16" s="102">
        <v>-10.679493785386001</v>
      </c>
      <c r="T16" s="102">
        <v>4.8275958040200697</v>
      </c>
      <c r="U16" s="102">
        <v>-0.83709438040081396</v>
      </c>
      <c r="V16" s="102">
        <v>-3.4248561278033498</v>
      </c>
      <c r="W16" s="102">
        <v>4.9835903743910697</v>
      </c>
      <c r="X16" s="102">
        <v>-4.7228056862799104</v>
      </c>
      <c r="Y16" s="102">
        <v>1.2728090277881601</v>
      </c>
      <c r="Z16" s="102">
        <v>-5.1949356206843902</v>
      </c>
      <c r="AA16" s="102">
        <v>-5.6646901844208797</v>
      </c>
      <c r="AB16" s="102">
        <v>-8.2524519318234208</v>
      </c>
      <c r="AC16" s="102">
        <v>0.15599457037100001</v>
      </c>
      <c r="AD16" s="102">
        <v>-9.5504014902999792</v>
      </c>
      <c r="AE16" s="102">
        <v>-3.5547867762319099</v>
      </c>
      <c r="AF16" s="102">
        <v>-10.0225314247045</v>
      </c>
      <c r="AG16" s="102">
        <v>-2.5877617474025301</v>
      </c>
      <c r="AH16" s="102">
        <v>5.8206847547918796</v>
      </c>
      <c r="AI16" s="102">
        <v>-3.8857113058790902</v>
      </c>
      <c r="AJ16" s="102">
        <v>2.10990340818898</v>
      </c>
      <c r="AK16" s="102">
        <v>-4.3578412402835802</v>
      </c>
      <c r="AL16" s="102">
        <v>8.4084465021944208</v>
      </c>
      <c r="AM16" s="102">
        <v>-1.2979495584765599</v>
      </c>
      <c r="AN16" s="102">
        <v>4.6976651555915101</v>
      </c>
      <c r="AO16" s="102">
        <v>-1.7700794928810499</v>
      </c>
      <c r="AP16" s="102">
        <v>-9.7063960606709792</v>
      </c>
      <c r="AQ16" s="102">
        <v>-3.7107813466029098</v>
      </c>
      <c r="AR16" s="102">
        <v>-10.1785259950755</v>
      </c>
      <c r="AS16" s="102">
        <v>5.9956147140680702</v>
      </c>
      <c r="AT16" s="102">
        <v>-0.47212993440448497</v>
      </c>
      <c r="AU16" s="103">
        <v>-6.46774464847255</v>
      </c>
    </row>
    <row r="17" spans="1:47" x14ac:dyDescent="0.3">
      <c r="A17" s="95"/>
      <c r="B17" s="92">
        <v>4</v>
      </c>
      <c r="C17" s="101">
        <v>-4.444</v>
      </c>
      <c r="D17" s="102">
        <v>-8.4509205071189601</v>
      </c>
      <c r="E17" s="102">
        <v>-9.09687332911294</v>
      </c>
      <c r="F17" s="102">
        <v>-3.9828001045783701</v>
      </c>
      <c r="G17" s="102">
        <v>-11.461128594303499</v>
      </c>
      <c r="H17" s="102">
        <v>-9.9018733291129397</v>
      </c>
      <c r="I17" s="102">
        <v>-15.1538001045784</v>
      </c>
      <c r="J17" s="102">
        <v>-12.254675949709901</v>
      </c>
      <c r="K17" s="102">
        <v>-14.2691774736669</v>
      </c>
      <c r="L17" s="102">
        <v>-4.0069205071189602</v>
      </c>
      <c r="M17" s="102">
        <v>-4.65287332911294</v>
      </c>
      <c r="N17" s="102">
        <v>0.46119989542163597</v>
      </c>
      <c r="O17" s="102">
        <v>-7.0171285943034496</v>
      </c>
      <c r="P17" s="102">
        <v>-5.4578733291129398</v>
      </c>
      <c r="Q17" s="102">
        <v>-10.709800104578401</v>
      </c>
      <c r="R17" s="102">
        <v>-7.8106759497099301</v>
      </c>
      <c r="S17" s="102">
        <v>-9.8251774736668605</v>
      </c>
      <c r="T17" s="102">
        <v>-0.64595282199397996</v>
      </c>
      <c r="U17" s="102">
        <v>4.4681204025405901</v>
      </c>
      <c r="V17" s="102">
        <v>-3.0102080871844898</v>
      </c>
      <c r="W17" s="102">
        <v>-1.45095282199398</v>
      </c>
      <c r="X17" s="102">
        <v>-6.7028795974594102</v>
      </c>
      <c r="Y17" s="102">
        <v>-3.8037554425909801</v>
      </c>
      <c r="Z17" s="102">
        <v>-5.81825696654791</v>
      </c>
      <c r="AA17" s="102">
        <v>5.1140732245345699</v>
      </c>
      <c r="AB17" s="102">
        <v>-2.3642552651905202</v>
      </c>
      <c r="AC17" s="102">
        <v>-0.80500000000000005</v>
      </c>
      <c r="AD17" s="102">
        <v>-6.0569267754654303</v>
      </c>
      <c r="AE17" s="102">
        <v>-3.1578026205969998</v>
      </c>
      <c r="AF17" s="102">
        <v>-5.1723041445539302</v>
      </c>
      <c r="AG17" s="102">
        <v>-7.4783284897250901</v>
      </c>
      <c r="AH17" s="102">
        <v>-5.9190732245345696</v>
      </c>
      <c r="AI17" s="102">
        <v>-11.170999999999999</v>
      </c>
      <c r="AJ17" s="102">
        <v>-8.2718758451315697</v>
      </c>
      <c r="AK17" s="102">
        <v>-10.2863773690885</v>
      </c>
      <c r="AL17" s="102">
        <v>1.55925526519052</v>
      </c>
      <c r="AM17" s="102">
        <v>-3.6926715102749101</v>
      </c>
      <c r="AN17" s="102">
        <v>-0.79354735540648103</v>
      </c>
      <c r="AO17" s="102">
        <v>-2.80804887936341</v>
      </c>
      <c r="AP17" s="102">
        <v>-5.2519267754654297</v>
      </c>
      <c r="AQ17" s="102">
        <v>-2.3528026205970001</v>
      </c>
      <c r="AR17" s="102">
        <v>-4.3673041445539296</v>
      </c>
      <c r="AS17" s="102">
        <v>2.8991241548684301</v>
      </c>
      <c r="AT17" s="102">
        <v>0.88462263091150095</v>
      </c>
      <c r="AU17" s="103">
        <v>-2.0145015239569299</v>
      </c>
    </row>
    <row r="18" spans="1:47" x14ac:dyDescent="0.3">
      <c r="A18" s="95"/>
      <c r="B18" s="92">
        <v>8</v>
      </c>
      <c r="C18" s="101">
        <v>-5.4911999999999903</v>
      </c>
      <c r="D18" s="102">
        <v>-12.0118281767736</v>
      </c>
      <c r="E18" s="102">
        <v>-18.617198003767701</v>
      </c>
      <c r="F18" s="102">
        <v>-8.2496056093554095</v>
      </c>
      <c r="G18" s="102">
        <v>-14.4863861097538</v>
      </c>
      <c r="H18" s="102">
        <v>-19.0671980037677</v>
      </c>
      <c r="I18" s="102">
        <v>-18.274605609355401</v>
      </c>
      <c r="J18" s="102">
        <v>-18.639501059585101</v>
      </c>
      <c r="K18" s="102">
        <v>-17.071873534809001</v>
      </c>
      <c r="L18" s="102">
        <v>-6.5206281767736298</v>
      </c>
      <c r="M18" s="102">
        <v>-13.1259980037677</v>
      </c>
      <c r="N18" s="102">
        <v>-2.7584056093554099</v>
      </c>
      <c r="O18" s="102">
        <v>-8.9951861097537904</v>
      </c>
      <c r="P18" s="102">
        <v>-13.575998003767699</v>
      </c>
      <c r="Q18" s="102">
        <v>-12.7834056093554</v>
      </c>
      <c r="R18" s="102">
        <v>-13.1483010595851</v>
      </c>
      <c r="S18" s="102">
        <v>-11.580673534809</v>
      </c>
      <c r="T18" s="102">
        <v>-6.6053698269940799</v>
      </c>
      <c r="U18" s="102">
        <v>3.7622225674182102</v>
      </c>
      <c r="V18" s="102">
        <v>-2.4745579329801601</v>
      </c>
      <c r="W18" s="102">
        <v>-7.0553698269940703</v>
      </c>
      <c r="X18" s="102">
        <v>-6.2627774325817898</v>
      </c>
      <c r="Y18" s="102">
        <v>-6.6276728828115097</v>
      </c>
      <c r="Z18" s="102">
        <v>-5.0600453580353504</v>
      </c>
      <c r="AA18" s="102">
        <v>10.3675923944123</v>
      </c>
      <c r="AB18" s="102">
        <v>4.1308118940139202</v>
      </c>
      <c r="AC18" s="102">
        <v>-0.44999999999999601</v>
      </c>
      <c r="AD18" s="102">
        <v>0.34259239441228601</v>
      </c>
      <c r="AE18" s="102">
        <v>-2.23030558174315E-2</v>
      </c>
      <c r="AF18" s="102">
        <v>1.54532446895873</v>
      </c>
      <c r="AG18" s="102">
        <v>-6.2367805003983801</v>
      </c>
      <c r="AH18" s="102">
        <v>-10.8175923944123</v>
      </c>
      <c r="AI18" s="102">
        <v>-10.025</v>
      </c>
      <c r="AJ18" s="102">
        <v>-10.3898954502297</v>
      </c>
      <c r="AK18" s="102">
        <v>-8.8222679254535592</v>
      </c>
      <c r="AL18" s="102">
        <v>-4.5808118940139098</v>
      </c>
      <c r="AM18" s="102">
        <v>-3.7882194996016301</v>
      </c>
      <c r="AN18" s="102">
        <v>-4.15311494983135</v>
      </c>
      <c r="AO18" s="102">
        <v>-2.58548742505518</v>
      </c>
      <c r="AP18" s="102">
        <v>0.79259239441228202</v>
      </c>
      <c r="AQ18" s="102">
        <v>0.42769694418256399</v>
      </c>
      <c r="AR18" s="102">
        <v>1.9953244689587299</v>
      </c>
      <c r="AS18" s="102">
        <v>-0.36489545022971698</v>
      </c>
      <c r="AT18" s="102">
        <v>1.20273207454645</v>
      </c>
      <c r="AU18" s="103">
        <v>1.56762752477616</v>
      </c>
    </row>
    <row r="19" spans="1:47" x14ac:dyDescent="0.3">
      <c r="A19" s="95"/>
      <c r="B19" s="92">
        <v>15</v>
      </c>
      <c r="C19" s="101">
        <v>3.0169999999999999</v>
      </c>
      <c r="D19" s="102">
        <v>-5.7069999999999901</v>
      </c>
      <c r="E19" s="102">
        <v>-14.2840133708398</v>
      </c>
      <c r="F19" s="102">
        <v>-4.5889317507608904</v>
      </c>
      <c r="G19" s="102">
        <v>-9.7739317507608803</v>
      </c>
      <c r="H19" s="102">
        <v>-17.220013370839801</v>
      </c>
      <c r="I19" s="102">
        <v>-14.226931750760899</v>
      </c>
      <c r="J19" s="102">
        <v>-23.729869498643101</v>
      </c>
      <c r="K19" s="102">
        <v>-25.779096059691899</v>
      </c>
      <c r="L19" s="102">
        <v>-8.7239999999999895</v>
      </c>
      <c r="M19" s="102">
        <v>-17.301013370839801</v>
      </c>
      <c r="N19" s="102">
        <v>-7.6059317507608899</v>
      </c>
      <c r="O19" s="102">
        <v>-12.790931750760899</v>
      </c>
      <c r="P19" s="102">
        <v>-20.237013370839801</v>
      </c>
      <c r="Q19" s="102">
        <v>-17.2439317507609</v>
      </c>
      <c r="R19" s="102">
        <v>-26.7468694986431</v>
      </c>
      <c r="S19" s="102">
        <v>-28.796096059691902</v>
      </c>
      <c r="T19" s="102">
        <v>-8.5770133708397793</v>
      </c>
      <c r="U19" s="102">
        <v>1.1180682492391001</v>
      </c>
      <c r="V19" s="102">
        <v>-4.0669317507608902</v>
      </c>
      <c r="W19" s="102">
        <v>-11.513013370839801</v>
      </c>
      <c r="X19" s="102">
        <v>-8.5199317507608896</v>
      </c>
      <c r="Y19" s="102">
        <v>-18.0228694986431</v>
      </c>
      <c r="Z19" s="102">
        <v>-20.072096059691901</v>
      </c>
      <c r="AA19" s="102">
        <v>9.6950816200788807</v>
      </c>
      <c r="AB19" s="102">
        <v>4.51008162007889</v>
      </c>
      <c r="AC19" s="102">
        <v>-2.9360000000000102</v>
      </c>
      <c r="AD19" s="102">
        <v>5.70816200788897E-2</v>
      </c>
      <c r="AE19" s="102">
        <v>-9.4458561278033493</v>
      </c>
      <c r="AF19" s="102">
        <v>-11.495082688852101</v>
      </c>
      <c r="AG19" s="102">
        <v>-5.1849999999999898</v>
      </c>
      <c r="AH19" s="102">
        <v>-12.6310816200789</v>
      </c>
      <c r="AI19" s="102">
        <v>-9.6379999999999892</v>
      </c>
      <c r="AJ19" s="102">
        <v>-19.140937747882202</v>
      </c>
      <c r="AK19" s="102">
        <v>-21.190164308930999</v>
      </c>
      <c r="AL19" s="102">
        <v>-7.4460816200788997</v>
      </c>
      <c r="AM19" s="102">
        <v>-4.4530000000000003</v>
      </c>
      <c r="AN19" s="102">
        <v>-13.955937747882199</v>
      </c>
      <c r="AO19" s="102">
        <v>-16.005164308931001</v>
      </c>
      <c r="AP19" s="102">
        <v>2.9930816200788999</v>
      </c>
      <c r="AQ19" s="102">
        <v>-6.5098561278033502</v>
      </c>
      <c r="AR19" s="102">
        <v>-8.5590826888521292</v>
      </c>
      <c r="AS19" s="102">
        <v>-9.5029377478822408</v>
      </c>
      <c r="AT19" s="102">
        <v>-11.552164308930999</v>
      </c>
      <c r="AU19" s="103">
        <v>-2.0492265610487799</v>
      </c>
    </row>
    <row r="20" spans="1:47" ht="15" thickBot="1" x14ac:dyDescent="0.35">
      <c r="A20" s="96"/>
      <c r="B20" s="93">
        <v>30</v>
      </c>
      <c r="C20" s="104">
        <v>-5.3129999999999997</v>
      </c>
      <c r="D20" s="105">
        <v>-10.701000000000001</v>
      </c>
      <c r="E20" s="105">
        <v>-16.164453129756399</v>
      </c>
      <c r="F20" s="105">
        <v>-8.7648758363573105</v>
      </c>
      <c r="G20" s="105">
        <v>-13.8258758363573</v>
      </c>
      <c r="H20" s="105">
        <v>-19.661453129756399</v>
      </c>
      <c r="I20" s="105">
        <v>-17.519875836357301</v>
      </c>
      <c r="J20" s="105">
        <v>-27.914453129756399</v>
      </c>
      <c r="K20" s="105">
        <v>-29.0338758363573</v>
      </c>
      <c r="L20" s="105">
        <v>-5.3879999999999901</v>
      </c>
      <c r="M20" s="105">
        <v>-10.851453129756401</v>
      </c>
      <c r="N20" s="105">
        <v>-3.4518758363573001</v>
      </c>
      <c r="O20" s="105">
        <v>-8.5128758363573098</v>
      </c>
      <c r="P20" s="105">
        <v>-14.3484531297564</v>
      </c>
      <c r="Q20" s="105">
        <v>-12.2068758363573</v>
      </c>
      <c r="R20" s="105">
        <v>-22.601453129756401</v>
      </c>
      <c r="S20" s="105">
        <v>-23.720875836357301</v>
      </c>
      <c r="T20" s="105">
        <v>-5.4634531297563704</v>
      </c>
      <c r="U20" s="105">
        <v>1.93612416364269</v>
      </c>
      <c r="V20" s="105">
        <v>-3.1248758363573201</v>
      </c>
      <c r="W20" s="105">
        <v>-8.9604531297563703</v>
      </c>
      <c r="X20" s="105">
        <v>-6.8188758363573196</v>
      </c>
      <c r="Y20" s="105">
        <v>-17.213453129756399</v>
      </c>
      <c r="Z20" s="105">
        <v>-18.332875836357299</v>
      </c>
      <c r="AA20" s="105">
        <v>7.3995772933990596</v>
      </c>
      <c r="AB20" s="105">
        <v>2.3385772933990601</v>
      </c>
      <c r="AC20" s="105">
        <v>-3.4969999999999999</v>
      </c>
      <c r="AD20" s="105">
        <v>-1.3554227066009501</v>
      </c>
      <c r="AE20" s="105">
        <v>-11.75</v>
      </c>
      <c r="AF20" s="105">
        <v>-12.869422706600901</v>
      </c>
      <c r="AG20" s="105">
        <v>-5.0610000000000097</v>
      </c>
      <c r="AH20" s="105">
        <v>-10.896577293399099</v>
      </c>
      <c r="AI20" s="105">
        <v>-8.7550000000000097</v>
      </c>
      <c r="AJ20" s="105">
        <v>-19.149577293399101</v>
      </c>
      <c r="AK20" s="105">
        <v>-20.268999999999998</v>
      </c>
      <c r="AL20" s="105">
        <v>-5.8355772933990604</v>
      </c>
      <c r="AM20" s="105">
        <v>-3.694</v>
      </c>
      <c r="AN20" s="105">
        <v>-14.0885772933991</v>
      </c>
      <c r="AO20" s="105">
        <v>-15.208</v>
      </c>
      <c r="AP20" s="105">
        <v>2.1415772933990498</v>
      </c>
      <c r="AQ20" s="105">
        <v>-8.2530000000000001</v>
      </c>
      <c r="AR20" s="105">
        <v>-9.3724227066009398</v>
      </c>
      <c r="AS20" s="105">
        <v>-10.394577293399101</v>
      </c>
      <c r="AT20" s="105">
        <v>-11.513999999999999</v>
      </c>
      <c r="AU20" s="106">
        <v>-1.1194227066009399</v>
      </c>
    </row>
    <row r="21" spans="1:47" x14ac:dyDescent="0.3">
      <c r="A21" s="94" t="s">
        <v>72</v>
      </c>
      <c r="B21" s="89">
        <v>1</v>
      </c>
      <c r="C21" s="107">
        <v>-17.902000000000001</v>
      </c>
      <c r="D21" s="108">
        <v>-23.481999999999999</v>
      </c>
      <c r="E21" s="108">
        <v>-23.620999999999999</v>
      </c>
      <c r="F21" s="108">
        <v>-22.474</v>
      </c>
      <c r="G21" s="108">
        <v>-28.696000000000002</v>
      </c>
      <c r="H21" s="108">
        <v>-23.279</v>
      </c>
      <c r="I21" s="108">
        <v>-34.415999999999997</v>
      </c>
      <c r="J21" s="108">
        <v>-23.756</v>
      </c>
      <c r="K21" s="108">
        <v>-30.995000000000001</v>
      </c>
      <c r="L21" s="108">
        <v>-5.58</v>
      </c>
      <c r="M21" s="108">
        <v>-5.7189999999999896</v>
      </c>
      <c r="N21" s="108">
        <v>-4.5720000000000001</v>
      </c>
      <c r="O21" s="108">
        <v>-10.794</v>
      </c>
      <c r="P21" s="108">
        <v>-5.3769999999999998</v>
      </c>
      <c r="Q21" s="108">
        <v>-16.513999999999999</v>
      </c>
      <c r="R21" s="108">
        <v>-5.8540000000000001</v>
      </c>
      <c r="S21" s="108">
        <v>-13.093</v>
      </c>
      <c r="T21" s="108">
        <v>-0.13899999999999599</v>
      </c>
      <c r="U21" s="108">
        <v>1.008</v>
      </c>
      <c r="V21" s="108">
        <v>-5.2140000000000004</v>
      </c>
      <c r="W21" s="108">
        <v>0.20300000000000301</v>
      </c>
      <c r="X21" s="108">
        <v>-10.933999999999999</v>
      </c>
      <c r="Y21" s="108">
        <v>-0.27400000000000102</v>
      </c>
      <c r="Z21" s="108">
        <v>-7.5129999999999999</v>
      </c>
      <c r="AA21" s="108">
        <v>1.147</v>
      </c>
      <c r="AB21" s="108">
        <v>-5.0750000000000002</v>
      </c>
      <c r="AC21" s="108">
        <v>0.34199999999999903</v>
      </c>
      <c r="AD21" s="108">
        <v>-10.795</v>
      </c>
      <c r="AE21" s="108">
        <v>-0.135000000000005</v>
      </c>
      <c r="AF21" s="108">
        <v>-7.3740000000000103</v>
      </c>
      <c r="AG21" s="108">
        <v>-6.2220000000000004</v>
      </c>
      <c r="AH21" s="108">
        <v>-0.80500000000000005</v>
      </c>
      <c r="AI21" s="108">
        <v>-11.942</v>
      </c>
      <c r="AJ21" s="108">
        <v>-1.282</v>
      </c>
      <c r="AK21" s="108">
        <v>-8.5210000000000008</v>
      </c>
      <c r="AL21" s="108">
        <v>5.4169999999999998</v>
      </c>
      <c r="AM21" s="108">
        <v>-5.72</v>
      </c>
      <c r="AN21" s="108">
        <v>4.9400000000000004</v>
      </c>
      <c r="AO21" s="108">
        <v>-2.2989999999999999</v>
      </c>
      <c r="AP21" s="108">
        <v>-11.137</v>
      </c>
      <c r="AQ21" s="108">
        <v>-0.47700000000000398</v>
      </c>
      <c r="AR21" s="108">
        <v>-7.71600000000001</v>
      </c>
      <c r="AS21" s="108">
        <v>10.66</v>
      </c>
      <c r="AT21" s="108">
        <v>3.4209999999999998</v>
      </c>
      <c r="AU21" s="109">
        <v>-7.2389999999999999</v>
      </c>
    </row>
    <row r="22" spans="1:47" x14ac:dyDescent="0.3">
      <c r="A22" s="95"/>
      <c r="B22" s="92">
        <v>2</v>
      </c>
      <c r="C22" s="101">
        <v>-5.3689999999999998</v>
      </c>
      <c r="D22" s="102">
        <v>-7.12300000000001</v>
      </c>
      <c r="E22" s="102">
        <v>-15.83</v>
      </c>
      <c r="F22" s="102">
        <v>-13.201000000000001</v>
      </c>
      <c r="G22" s="102">
        <v>-14.084</v>
      </c>
      <c r="H22" s="102">
        <v>-17.911999999999999</v>
      </c>
      <c r="I22" s="102">
        <v>-19.940000000000001</v>
      </c>
      <c r="J22" s="102">
        <v>-4.4690000000000003</v>
      </c>
      <c r="K22" s="102">
        <v>-20.895</v>
      </c>
      <c r="L22" s="102">
        <v>-1.754</v>
      </c>
      <c r="M22" s="102">
        <v>-10.461</v>
      </c>
      <c r="N22" s="102">
        <v>-7.8319999999999999</v>
      </c>
      <c r="O22" s="102">
        <v>-8.7149999999999999</v>
      </c>
      <c r="P22" s="102">
        <v>-12.542999999999999</v>
      </c>
      <c r="Q22" s="102">
        <v>-14.571</v>
      </c>
      <c r="R22" s="102">
        <v>0.89999999999999902</v>
      </c>
      <c r="S22" s="102">
        <v>-15.526</v>
      </c>
      <c r="T22" s="102">
        <v>-8.7070000000000007</v>
      </c>
      <c r="U22" s="102">
        <v>-6.0780000000000003</v>
      </c>
      <c r="V22" s="102">
        <v>-6.9610000000000003</v>
      </c>
      <c r="W22" s="102">
        <v>-10.789</v>
      </c>
      <c r="X22" s="102">
        <v>-12.817</v>
      </c>
      <c r="Y22" s="102">
        <v>2.6539999999999999</v>
      </c>
      <c r="Z22" s="102">
        <v>-13.772</v>
      </c>
      <c r="AA22" s="102">
        <v>2.6290000000000102</v>
      </c>
      <c r="AB22" s="102">
        <v>1.746</v>
      </c>
      <c r="AC22" s="102">
        <v>-2.0819999999999999</v>
      </c>
      <c r="AD22" s="102">
        <v>-4.1100000000000003</v>
      </c>
      <c r="AE22" s="102">
        <v>11.361000000000001</v>
      </c>
      <c r="AF22" s="102">
        <v>-5.0650000000000004</v>
      </c>
      <c r="AG22" s="102">
        <v>-0.883000000000003</v>
      </c>
      <c r="AH22" s="102">
        <v>-4.7110000000000101</v>
      </c>
      <c r="AI22" s="102">
        <v>-6.7389999999999999</v>
      </c>
      <c r="AJ22" s="102">
        <v>8.7319999999999993</v>
      </c>
      <c r="AK22" s="102">
        <v>-7.694</v>
      </c>
      <c r="AL22" s="102">
        <v>-3.8279999999999998</v>
      </c>
      <c r="AM22" s="102">
        <v>-5.8559999999999999</v>
      </c>
      <c r="AN22" s="102">
        <v>9.6150000000000002</v>
      </c>
      <c r="AO22" s="102">
        <v>-6.8109999999999999</v>
      </c>
      <c r="AP22" s="102">
        <v>-2.028</v>
      </c>
      <c r="AQ22" s="102">
        <v>13.443</v>
      </c>
      <c r="AR22" s="102">
        <v>-2.9830000000000001</v>
      </c>
      <c r="AS22" s="102">
        <v>15.471</v>
      </c>
      <c r="AT22" s="102">
        <v>-0.95499999999999796</v>
      </c>
      <c r="AU22" s="103">
        <v>-16.425999999999998</v>
      </c>
    </row>
    <row r="23" spans="1:47" x14ac:dyDescent="0.3">
      <c r="A23" s="95"/>
      <c r="B23" s="92">
        <v>4</v>
      </c>
      <c r="C23" s="101">
        <v>-5.4870000000000001</v>
      </c>
      <c r="D23" s="102">
        <v>-9.7260000000000097</v>
      </c>
      <c r="E23" s="102">
        <v>-21.260999999999999</v>
      </c>
      <c r="F23" s="102">
        <v>-12.746</v>
      </c>
      <c r="G23" s="102">
        <v>-12.875999999999999</v>
      </c>
      <c r="H23" s="102">
        <v>-26.939</v>
      </c>
      <c r="I23" s="102">
        <v>-19.792999999999999</v>
      </c>
      <c r="J23" s="102">
        <v>-31.363</v>
      </c>
      <c r="K23" s="102">
        <v>-26.904</v>
      </c>
      <c r="L23" s="102">
        <v>-4.2390000000000096</v>
      </c>
      <c r="M23" s="102">
        <v>-15.773999999999999</v>
      </c>
      <c r="N23" s="102">
        <v>-7.2590000000000101</v>
      </c>
      <c r="O23" s="102">
        <v>-7.38900000000001</v>
      </c>
      <c r="P23" s="102">
        <v>-21.452000000000002</v>
      </c>
      <c r="Q23" s="102">
        <v>-14.305999999999999</v>
      </c>
      <c r="R23" s="102">
        <v>-25.876000000000001</v>
      </c>
      <c r="S23" s="102">
        <v>-21.417000000000002</v>
      </c>
      <c r="T23" s="102">
        <v>-11.535</v>
      </c>
      <c r="U23" s="102">
        <v>-3.02</v>
      </c>
      <c r="V23" s="102">
        <v>-3.15</v>
      </c>
      <c r="W23" s="102">
        <v>-17.213000000000001</v>
      </c>
      <c r="X23" s="102">
        <v>-10.067</v>
      </c>
      <c r="Y23" s="102">
        <v>-21.637</v>
      </c>
      <c r="Z23" s="102">
        <v>-17.178000000000001</v>
      </c>
      <c r="AA23" s="102">
        <v>8.5150000000000006</v>
      </c>
      <c r="AB23" s="102">
        <v>8.3850000000000104</v>
      </c>
      <c r="AC23" s="102">
        <v>-5.6779999999999999</v>
      </c>
      <c r="AD23" s="102">
        <v>1.468</v>
      </c>
      <c r="AE23" s="102">
        <v>-10.102</v>
      </c>
      <c r="AF23" s="102">
        <v>-5.6429999999999998</v>
      </c>
      <c r="AG23" s="102">
        <v>-0.12999999999999501</v>
      </c>
      <c r="AH23" s="102">
        <v>-14.193</v>
      </c>
      <c r="AI23" s="102">
        <v>-7.0469999999999997</v>
      </c>
      <c r="AJ23" s="102">
        <v>-18.617000000000001</v>
      </c>
      <c r="AK23" s="102">
        <v>-14.157999999999999</v>
      </c>
      <c r="AL23" s="102">
        <v>-14.063000000000001</v>
      </c>
      <c r="AM23" s="102">
        <v>-6.9169999999999998</v>
      </c>
      <c r="AN23" s="102">
        <v>-18.486999999999998</v>
      </c>
      <c r="AO23" s="102">
        <v>-14.028</v>
      </c>
      <c r="AP23" s="102">
        <v>7.1459999999999999</v>
      </c>
      <c r="AQ23" s="102">
        <v>-4.4240000000000004</v>
      </c>
      <c r="AR23" s="102">
        <v>3.4999999999996603E-2</v>
      </c>
      <c r="AS23" s="102">
        <v>-11.57</v>
      </c>
      <c r="AT23" s="102">
        <v>-7.1109999999999998</v>
      </c>
      <c r="AU23" s="103">
        <v>4.4589999999999996</v>
      </c>
    </row>
    <row r="24" spans="1:47" x14ac:dyDescent="0.3">
      <c r="A24" s="95"/>
      <c r="B24" s="92">
        <v>8</v>
      </c>
      <c r="C24" s="101">
        <v>-10.244</v>
      </c>
      <c r="D24" s="102">
        <v>-16.2</v>
      </c>
      <c r="E24" s="102">
        <v>-29.826000000000001</v>
      </c>
      <c r="F24" s="102">
        <v>-10.879</v>
      </c>
      <c r="G24" s="102">
        <v>-19.260000000000002</v>
      </c>
      <c r="H24" s="102">
        <v>-34.884</v>
      </c>
      <c r="I24" s="102">
        <v>-22.78</v>
      </c>
      <c r="J24" s="102">
        <v>-37.512</v>
      </c>
      <c r="K24" s="102">
        <v>-39.408000000000001</v>
      </c>
      <c r="L24" s="102">
        <v>-5.9560000000000004</v>
      </c>
      <c r="M24" s="102">
        <v>-19.582000000000001</v>
      </c>
      <c r="N24" s="102">
        <v>-0.635000000000005</v>
      </c>
      <c r="O24" s="102">
        <v>-9.0160000000000107</v>
      </c>
      <c r="P24" s="102">
        <v>-24.64</v>
      </c>
      <c r="Q24" s="102">
        <v>-12.536</v>
      </c>
      <c r="R24" s="102">
        <v>-27.268000000000001</v>
      </c>
      <c r="S24" s="102">
        <v>-29.164000000000001</v>
      </c>
      <c r="T24" s="102">
        <v>-13.625999999999999</v>
      </c>
      <c r="U24" s="102">
        <v>5.3209999999999997</v>
      </c>
      <c r="V24" s="102">
        <v>-3.06</v>
      </c>
      <c r="W24" s="102">
        <v>-18.684000000000001</v>
      </c>
      <c r="X24" s="102">
        <v>-6.5800000000000098</v>
      </c>
      <c r="Y24" s="102">
        <v>-21.312000000000001</v>
      </c>
      <c r="Z24" s="102">
        <v>-23.207999999999998</v>
      </c>
      <c r="AA24" s="102">
        <v>18.946999999999999</v>
      </c>
      <c r="AB24" s="102">
        <v>10.566000000000001</v>
      </c>
      <c r="AC24" s="102">
        <v>-5.0579999999999998</v>
      </c>
      <c r="AD24" s="102">
        <v>7.0460000000000003</v>
      </c>
      <c r="AE24" s="102">
        <v>-7.6859999999999999</v>
      </c>
      <c r="AF24" s="102">
        <v>-9.5820000000000007</v>
      </c>
      <c r="AG24" s="102">
        <v>-8.3810000000000002</v>
      </c>
      <c r="AH24" s="102">
        <v>-24.004999999999999</v>
      </c>
      <c r="AI24" s="102">
        <v>-11.901</v>
      </c>
      <c r="AJ24" s="102">
        <v>-26.632999999999999</v>
      </c>
      <c r="AK24" s="102">
        <v>-28.529</v>
      </c>
      <c r="AL24" s="102">
        <v>-15.624000000000001</v>
      </c>
      <c r="AM24" s="102">
        <v>-3.52</v>
      </c>
      <c r="AN24" s="102">
        <v>-18.251999999999999</v>
      </c>
      <c r="AO24" s="102">
        <v>-20.148</v>
      </c>
      <c r="AP24" s="102">
        <v>12.103999999999999</v>
      </c>
      <c r="AQ24" s="102">
        <v>-2.6280000000000001</v>
      </c>
      <c r="AR24" s="102">
        <v>-4.524</v>
      </c>
      <c r="AS24" s="102">
        <v>-14.731999999999999</v>
      </c>
      <c r="AT24" s="102">
        <v>-16.628</v>
      </c>
      <c r="AU24" s="103">
        <v>-1.8959999999999999</v>
      </c>
    </row>
    <row r="25" spans="1:47" x14ac:dyDescent="0.3">
      <c r="A25" s="95"/>
      <c r="B25" s="92">
        <v>15</v>
      </c>
      <c r="C25" s="101">
        <v>-7.6060000000000096</v>
      </c>
      <c r="D25" s="102">
        <v>-5.6420000000000101</v>
      </c>
      <c r="E25" s="102">
        <v>-20.173999999999999</v>
      </c>
      <c r="F25" s="102">
        <v>-11.391999999999999</v>
      </c>
      <c r="G25" s="102">
        <v>-11.217000000000001</v>
      </c>
      <c r="H25" s="102">
        <v>-28.797000000000001</v>
      </c>
      <c r="I25" s="102">
        <v>-11.647</v>
      </c>
      <c r="J25" s="102">
        <v>-32.359000000000002</v>
      </c>
      <c r="K25" s="102">
        <v>-40.228000000000002</v>
      </c>
      <c r="L25" s="102">
        <v>1.964</v>
      </c>
      <c r="M25" s="102">
        <v>-12.568</v>
      </c>
      <c r="N25" s="102">
        <v>-3.786</v>
      </c>
      <c r="O25" s="102">
        <v>-3.61099999999999</v>
      </c>
      <c r="P25" s="102">
        <v>-21.190999999999999</v>
      </c>
      <c r="Q25" s="102">
        <v>-4.0410000000000004</v>
      </c>
      <c r="R25" s="102">
        <v>-24.753</v>
      </c>
      <c r="S25" s="102">
        <v>-32.622</v>
      </c>
      <c r="T25" s="102">
        <v>-14.532</v>
      </c>
      <c r="U25" s="102">
        <v>-5.75</v>
      </c>
      <c r="V25" s="102">
        <v>-5.5749999999999904</v>
      </c>
      <c r="W25" s="102">
        <v>-23.155000000000001</v>
      </c>
      <c r="X25" s="102">
        <v>-6.0049999999999999</v>
      </c>
      <c r="Y25" s="102">
        <v>-26.716999999999999</v>
      </c>
      <c r="Z25" s="102">
        <v>-34.585999999999999</v>
      </c>
      <c r="AA25" s="102">
        <v>8.782</v>
      </c>
      <c r="AB25" s="102">
        <v>8.9570000000000096</v>
      </c>
      <c r="AC25" s="102">
        <v>-8.62300000000001</v>
      </c>
      <c r="AD25" s="102">
        <v>8.5269999999999992</v>
      </c>
      <c r="AE25" s="102">
        <v>-12.185</v>
      </c>
      <c r="AF25" s="102">
        <v>-20.053999999999998</v>
      </c>
      <c r="AG25" s="102">
        <v>0.17500000000001101</v>
      </c>
      <c r="AH25" s="102">
        <v>-17.405000000000001</v>
      </c>
      <c r="AI25" s="102">
        <v>-0.25499999999999501</v>
      </c>
      <c r="AJ25" s="102">
        <v>-20.966999999999999</v>
      </c>
      <c r="AK25" s="102">
        <v>-28.835999999999999</v>
      </c>
      <c r="AL25" s="102">
        <v>-17.579999999999998</v>
      </c>
      <c r="AM25" s="102">
        <v>-0.43000000000000699</v>
      </c>
      <c r="AN25" s="102">
        <v>-21.141999999999999</v>
      </c>
      <c r="AO25" s="102">
        <v>-29.010999999999999</v>
      </c>
      <c r="AP25" s="102">
        <v>17.149999999999999</v>
      </c>
      <c r="AQ25" s="102">
        <v>-3.5619999999999998</v>
      </c>
      <c r="AR25" s="102">
        <v>-11.430999999999999</v>
      </c>
      <c r="AS25" s="102">
        <v>-20.712</v>
      </c>
      <c r="AT25" s="102">
        <v>-28.581</v>
      </c>
      <c r="AU25" s="103">
        <v>-7.8689999999999998</v>
      </c>
    </row>
    <row r="26" spans="1:47" ht="15" thickBot="1" x14ac:dyDescent="0.35">
      <c r="A26" s="96"/>
      <c r="B26" s="90">
        <v>30</v>
      </c>
      <c r="C26" s="110">
        <v>4.6410000000000098</v>
      </c>
      <c r="D26" s="111">
        <v>-5.4020000000000001</v>
      </c>
      <c r="E26" s="111">
        <v>-6.7830000000000004</v>
      </c>
      <c r="F26" s="111">
        <v>0.11899999999999999</v>
      </c>
      <c r="G26" s="111">
        <v>-9.3740000000000006</v>
      </c>
      <c r="H26" s="111">
        <v>-17.489999999999998</v>
      </c>
      <c r="I26" s="111">
        <v>-12.493</v>
      </c>
      <c r="J26" s="111">
        <v>-22.707999999999998</v>
      </c>
      <c r="K26" s="111">
        <v>-29.588000000000001</v>
      </c>
      <c r="L26" s="111">
        <v>-10.042999999999999</v>
      </c>
      <c r="M26" s="111">
        <v>-11.423999999999999</v>
      </c>
      <c r="N26" s="111">
        <v>-4.52200000000001</v>
      </c>
      <c r="O26" s="111">
        <v>-14.015000000000001</v>
      </c>
      <c r="P26" s="111">
        <v>-22.131</v>
      </c>
      <c r="Q26" s="111">
        <v>-17.134</v>
      </c>
      <c r="R26" s="111">
        <v>-27.349</v>
      </c>
      <c r="S26" s="111">
        <v>-34.228999999999999</v>
      </c>
      <c r="T26" s="111">
        <v>-1.381</v>
      </c>
      <c r="U26" s="111">
        <v>5.5209999999999999</v>
      </c>
      <c r="V26" s="111">
        <v>-3.9719999999999902</v>
      </c>
      <c r="W26" s="111">
        <v>-12.087999999999999</v>
      </c>
      <c r="X26" s="111">
        <v>-7.0909999999999904</v>
      </c>
      <c r="Y26" s="111">
        <v>-17.306000000000001</v>
      </c>
      <c r="Z26" s="111">
        <v>-24.186</v>
      </c>
      <c r="AA26" s="111">
        <v>6.9020000000000001</v>
      </c>
      <c r="AB26" s="111">
        <v>-2.59099999999999</v>
      </c>
      <c r="AC26" s="111">
        <v>-10.707000000000001</v>
      </c>
      <c r="AD26" s="111">
        <v>-5.7099999999999902</v>
      </c>
      <c r="AE26" s="111">
        <v>-15.925000000000001</v>
      </c>
      <c r="AF26" s="111">
        <v>-22.805</v>
      </c>
      <c r="AG26" s="111">
        <v>-9.4930000000000003</v>
      </c>
      <c r="AH26" s="111">
        <v>-17.609000000000002</v>
      </c>
      <c r="AI26" s="111">
        <v>-12.612</v>
      </c>
      <c r="AJ26" s="111">
        <v>-22.827000000000002</v>
      </c>
      <c r="AK26" s="111">
        <v>-29.707000000000001</v>
      </c>
      <c r="AL26" s="111">
        <v>-8.1159999999999997</v>
      </c>
      <c r="AM26" s="111">
        <v>-3.1190000000000002</v>
      </c>
      <c r="AN26" s="111">
        <v>-13.334</v>
      </c>
      <c r="AO26" s="111">
        <v>-20.213999999999999</v>
      </c>
      <c r="AP26" s="111">
        <v>4.9969999999999999</v>
      </c>
      <c r="AQ26" s="111">
        <v>-5.218</v>
      </c>
      <c r="AR26" s="111">
        <v>-12.098000000000001</v>
      </c>
      <c r="AS26" s="111">
        <v>-10.215</v>
      </c>
      <c r="AT26" s="111">
        <v>-17.094999999999999</v>
      </c>
      <c r="AU26" s="112">
        <v>-6.88</v>
      </c>
    </row>
    <row r="27" spans="1:47" x14ac:dyDescent="0.3">
      <c r="A27" s="94" t="s">
        <v>56</v>
      </c>
      <c r="B27" s="91">
        <v>1</v>
      </c>
      <c r="C27" s="98">
        <v>0.98114468657118403</v>
      </c>
      <c r="D27" s="99">
        <v>0.72362065639436002</v>
      </c>
      <c r="E27" s="99">
        <v>13.783495449094699</v>
      </c>
      <c r="F27" s="99">
        <v>1.427</v>
      </c>
      <c r="G27" s="99">
        <v>1.5822336126408501</v>
      </c>
      <c r="H27" s="99">
        <v>11.300629186254101</v>
      </c>
      <c r="I27" s="99">
        <v>-3.1930000000000001</v>
      </c>
      <c r="J27" s="99">
        <v>11.321808752127801</v>
      </c>
      <c r="K27" s="99">
        <v>-3.1419999999999999</v>
      </c>
      <c r="L27" s="99">
        <v>-0.25752403017682501</v>
      </c>
      <c r="M27" s="99">
        <v>12.802350762523499</v>
      </c>
      <c r="N27" s="99">
        <v>0.44585531342881501</v>
      </c>
      <c r="O27" s="99">
        <v>0.60108892606966402</v>
      </c>
      <c r="P27" s="99">
        <v>10.3194844996829</v>
      </c>
      <c r="Q27" s="99">
        <v>-4.1741446865711804</v>
      </c>
      <c r="R27" s="99">
        <v>10.3406640655566</v>
      </c>
      <c r="S27" s="99">
        <v>-4.12314468657119</v>
      </c>
      <c r="T27" s="99">
        <v>13.0598747927004</v>
      </c>
      <c r="U27" s="99">
        <v>0.70337934360564003</v>
      </c>
      <c r="V27" s="99">
        <v>0.85861295624648903</v>
      </c>
      <c r="W27" s="99">
        <v>10.5770085298597</v>
      </c>
      <c r="X27" s="99">
        <v>-3.9166206563943602</v>
      </c>
      <c r="Y27" s="99">
        <v>10.5981880957334</v>
      </c>
      <c r="Z27" s="99">
        <v>-3.86562065639436</v>
      </c>
      <c r="AA27" s="99">
        <v>-12.3564954490947</v>
      </c>
      <c r="AB27" s="99">
        <v>-12.201261836453901</v>
      </c>
      <c r="AC27" s="99">
        <v>-2.4828662628406701</v>
      </c>
      <c r="AD27" s="99">
        <v>-16.976495449094699</v>
      </c>
      <c r="AE27" s="99">
        <v>-2.4616866969669502</v>
      </c>
      <c r="AF27" s="99">
        <v>-16.925495449094701</v>
      </c>
      <c r="AG27" s="99">
        <v>0.15523361264084901</v>
      </c>
      <c r="AH27" s="99">
        <v>9.8736291862540497</v>
      </c>
      <c r="AI27" s="99">
        <v>-4.62</v>
      </c>
      <c r="AJ27" s="99">
        <v>9.8948087521277692</v>
      </c>
      <c r="AK27" s="99">
        <v>-4.569</v>
      </c>
      <c r="AL27" s="99">
        <v>9.7183955736132006</v>
      </c>
      <c r="AM27" s="99">
        <v>-4.7752336126408501</v>
      </c>
      <c r="AN27" s="99">
        <v>9.7395751394869201</v>
      </c>
      <c r="AO27" s="99">
        <v>-4.72423361264085</v>
      </c>
      <c r="AP27" s="99">
        <v>-14.4936291862541</v>
      </c>
      <c r="AQ27" s="99">
        <v>2.1179565873715899E-2</v>
      </c>
      <c r="AR27" s="99">
        <v>-14.4426291862541</v>
      </c>
      <c r="AS27" s="99">
        <v>14.5148087521278</v>
      </c>
      <c r="AT27" s="99">
        <v>5.0999999999994799E-2</v>
      </c>
      <c r="AU27" s="100">
        <v>-14.4638087521278</v>
      </c>
    </row>
    <row r="28" spans="1:47" x14ac:dyDescent="0.3">
      <c r="A28" s="95"/>
      <c r="B28" s="92">
        <v>2</v>
      </c>
      <c r="C28" s="101">
        <v>0.82280459739784095</v>
      </c>
      <c r="D28" s="102">
        <v>-4.6157849044405603</v>
      </c>
      <c r="E28" s="102">
        <v>0.89016514958141402</v>
      </c>
      <c r="F28" s="102">
        <v>1.4790000000000101</v>
      </c>
      <c r="G28" s="102">
        <v>-3.2067849044405601</v>
      </c>
      <c r="H28" s="102">
        <v>-1.3058348504185799</v>
      </c>
      <c r="I28" s="102">
        <v>-7.4939999999999998</v>
      </c>
      <c r="J28" s="102">
        <v>-2.8991140672268099</v>
      </c>
      <c r="K28" s="102">
        <v>-8.4689999999999905</v>
      </c>
      <c r="L28" s="102">
        <v>-5.4385895018383996</v>
      </c>
      <c r="M28" s="102">
        <v>6.7360552183572495E-2</v>
      </c>
      <c r="N28" s="102">
        <v>0.65619540260216502</v>
      </c>
      <c r="O28" s="102">
        <v>-4.0295895018383998</v>
      </c>
      <c r="P28" s="102">
        <v>-2.1286394478164299</v>
      </c>
      <c r="Q28" s="102">
        <v>-8.3168045973978408</v>
      </c>
      <c r="R28" s="102">
        <v>-3.72191866462465</v>
      </c>
      <c r="S28" s="102">
        <v>-9.2918045973978405</v>
      </c>
      <c r="T28" s="102">
        <v>5.5059500540219704</v>
      </c>
      <c r="U28" s="102">
        <v>6.0947849044405702</v>
      </c>
      <c r="V28" s="102">
        <v>1.409</v>
      </c>
      <c r="W28" s="102">
        <v>3.3099500540219799</v>
      </c>
      <c r="X28" s="102">
        <v>-2.8782150955594399</v>
      </c>
      <c r="Y28" s="102">
        <v>1.71667083721375</v>
      </c>
      <c r="Z28" s="102">
        <v>-3.8532150955594302</v>
      </c>
      <c r="AA28" s="102">
        <v>0.58883485041859296</v>
      </c>
      <c r="AB28" s="102">
        <v>-4.0969500540219697</v>
      </c>
      <c r="AC28" s="102">
        <v>-2.1960000000000002</v>
      </c>
      <c r="AD28" s="102">
        <v>-8.3841651495814098</v>
      </c>
      <c r="AE28" s="102">
        <v>-3.7892792168082301</v>
      </c>
      <c r="AF28" s="102">
        <v>-9.3591651495814094</v>
      </c>
      <c r="AG28" s="102">
        <v>-4.6857849044405704</v>
      </c>
      <c r="AH28" s="102">
        <v>-2.7848348504185898</v>
      </c>
      <c r="AI28" s="102">
        <v>-8.9730000000000096</v>
      </c>
      <c r="AJ28" s="102">
        <v>-4.3781140672268197</v>
      </c>
      <c r="AK28" s="102">
        <v>-9.9480000000000004</v>
      </c>
      <c r="AL28" s="102">
        <v>1.9009500540219799</v>
      </c>
      <c r="AM28" s="102">
        <v>-4.2872150955594401</v>
      </c>
      <c r="AN28" s="102">
        <v>0.30767083721374899</v>
      </c>
      <c r="AO28" s="102">
        <v>-5.26221509555943</v>
      </c>
      <c r="AP28" s="102">
        <v>-6.1881651495814198</v>
      </c>
      <c r="AQ28" s="102">
        <v>-1.5932792168082299</v>
      </c>
      <c r="AR28" s="102">
        <v>-7.1631651495814097</v>
      </c>
      <c r="AS28" s="102">
        <v>4.5948859327731899</v>
      </c>
      <c r="AT28" s="102">
        <v>-0.97499999999999398</v>
      </c>
      <c r="AU28" s="103">
        <v>-5.5698859327731798</v>
      </c>
    </row>
    <row r="29" spans="1:47" x14ac:dyDescent="0.3">
      <c r="A29" s="95"/>
      <c r="B29" s="92">
        <v>4</v>
      </c>
      <c r="C29" s="101">
        <v>-2.2551954026021601</v>
      </c>
      <c r="D29" s="102">
        <v>-5.3128553134288197</v>
      </c>
      <c r="E29" s="102">
        <v>-10.1270618399162</v>
      </c>
      <c r="F29" s="102">
        <v>-1.7210000000000001</v>
      </c>
      <c r="G29" s="102">
        <v>-6.2858553134288204</v>
      </c>
      <c r="H29" s="102">
        <v>-12.0890999661914</v>
      </c>
      <c r="I29" s="102">
        <v>-10.403</v>
      </c>
      <c r="J29" s="102">
        <v>-13.658581325846299</v>
      </c>
      <c r="K29" s="102">
        <v>-15.906000000000001</v>
      </c>
      <c r="L29" s="102">
        <v>-3.05765991082666</v>
      </c>
      <c r="M29" s="102">
        <v>-7.8718664373140497</v>
      </c>
      <c r="N29" s="102">
        <v>0.53419540260215803</v>
      </c>
      <c r="O29" s="102">
        <v>-4.0306599108266603</v>
      </c>
      <c r="P29" s="102">
        <v>-9.8339045635892806</v>
      </c>
      <c r="Q29" s="102">
        <v>-8.1478045973978404</v>
      </c>
      <c r="R29" s="102">
        <v>-11.403385923244199</v>
      </c>
      <c r="S29" s="102">
        <v>-13.6508045973978</v>
      </c>
      <c r="T29" s="102">
        <v>-4.8142065264873999</v>
      </c>
      <c r="U29" s="102">
        <v>3.59185531342882</v>
      </c>
      <c r="V29" s="102">
        <v>-0.97299999999999898</v>
      </c>
      <c r="W29" s="102">
        <v>-6.7762446527626201</v>
      </c>
      <c r="X29" s="102">
        <v>-5.0901446865711897</v>
      </c>
      <c r="Y29" s="102">
        <v>-8.3457260124174901</v>
      </c>
      <c r="Z29" s="102">
        <v>-10.5931446865712</v>
      </c>
      <c r="AA29" s="102">
        <v>8.4060618399162106</v>
      </c>
      <c r="AB29" s="102">
        <v>3.8412065264874</v>
      </c>
      <c r="AC29" s="102">
        <v>-1.96203812627522</v>
      </c>
      <c r="AD29" s="102">
        <v>-0.27593816008379002</v>
      </c>
      <c r="AE29" s="102">
        <v>-3.5315194859301</v>
      </c>
      <c r="AF29" s="102">
        <v>-5.7789381600837899</v>
      </c>
      <c r="AG29" s="102">
        <v>-4.5648553134288203</v>
      </c>
      <c r="AH29" s="102">
        <v>-10.3680999661914</v>
      </c>
      <c r="AI29" s="102">
        <v>-8.6820000000000004</v>
      </c>
      <c r="AJ29" s="102">
        <v>-11.937581325846301</v>
      </c>
      <c r="AK29" s="102">
        <v>-14.185</v>
      </c>
      <c r="AL29" s="102">
        <v>-5.8032446527626202</v>
      </c>
      <c r="AM29" s="102">
        <v>-4.1171446865711898</v>
      </c>
      <c r="AN29" s="102">
        <v>-7.3727260124175</v>
      </c>
      <c r="AO29" s="102">
        <v>-9.6201446865711908</v>
      </c>
      <c r="AP29" s="102">
        <v>1.68609996619143</v>
      </c>
      <c r="AQ29" s="102">
        <v>-1.56948135965487</v>
      </c>
      <c r="AR29" s="102">
        <v>-3.8169000338085701</v>
      </c>
      <c r="AS29" s="102">
        <v>-3.2555813258463102</v>
      </c>
      <c r="AT29" s="102">
        <v>-5.5030000000000001</v>
      </c>
      <c r="AU29" s="103">
        <v>-2.2474186741536899</v>
      </c>
    </row>
    <row r="30" spans="1:47" x14ac:dyDescent="0.3">
      <c r="A30" s="95"/>
      <c r="B30" s="92">
        <v>8</v>
      </c>
      <c r="C30" s="101">
        <v>-1.5351954026021599</v>
      </c>
      <c r="D30" s="102">
        <v>-2.5061954026021498</v>
      </c>
      <c r="E30" s="102">
        <v>-13.9777663873591</v>
      </c>
      <c r="F30" s="102">
        <v>-0.35499999999998999</v>
      </c>
      <c r="G30" s="102">
        <v>-2.8161954026021498</v>
      </c>
      <c r="H30" s="102">
        <v>-14.239766387359101</v>
      </c>
      <c r="I30" s="102">
        <v>-12.204000000000001</v>
      </c>
      <c r="J30" s="102">
        <v>-19.278766387359099</v>
      </c>
      <c r="K30" s="102">
        <v>-19.591999999999999</v>
      </c>
      <c r="L30" s="102">
        <v>-0.97099999999998898</v>
      </c>
      <c r="M30" s="102">
        <v>-12.442570984756999</v>
      </c>
      <c r="N30" s="102">
        <v>1.1801954026021699</v>
      </c>
      <c r="O30" s="102">
        <v>-1.2809999999999899</v>
      </c>
      <c r="P30" s="102">
        <v>-12.704570984757</v>
      </c>
      <c r="Q30" s="102">
        <v>-10.6688045973978</v>
      </c>
      <c r="R30" s="102">
        <v>-17.743570984757</v>
      </c>
      <c r="S30" s="102">
        <v>-18.0568045973978</v>
      </c>
      <c r="T30" s="102">
        <v>-11.471570984756999</v>
      </c>
      <c r="U30" s="102">
        <v>2.15119540260216</v>
      </c>
      <c r="V30" s="102">
        <v>-0.310000000000002</v>
      </c>
      <c r="W30" s="102">
        <v>-11.733570984757</v>
      </c>
      <c r="X30" s="102">
        <v>-9.6978045973978393</v>
      </c>
      <c r="Y30" s="102">
        <v>-16.772570984756999</v>
      </c>
      <c r="Z30" s="102">
        <v>-17.0858045973978</v>
      </c>
      <c r="AA30" s="102">
        <v>13.622766387359199</v>
      </c>
      <c r="AB30" s="102">
        <v>11.161570984757001</v>
      </c>
      <c r="AC30" s="102">
        <v>-0.26200000000000001</v>
      </c>
      <c r="AD30" s="102">
        <v>1.77376638735915</v>
      </c>
      <c r="AE30" s="102">
        <v>-5.3010000000000002</v>
      </c>
      <c r="AF30" s="102">
        <v>-5.6142336126408603</v>
      </c>
      <c r="AG30" s="102">
        <v>-2.4611954026021698</v>
      </c>
      <c r="AH30" s="102">
        <v>-13.8847663873592</v>
      </c>
      <c r="AI30" s="102">
        <v>-11.849</v>
      </c>
      <c r="AJ30" s="102">
        <v>-18.923766387359201</v>
      </c>
      <c r="AK30" s="102">
        <v>-19.236999999999998</v>
      </c>
      <c r="AL30" s="102">
        <v>-11.423570984756999</v>
      </c>
      <c r="AM30" s="102">
        <v>-9.3878045973978406</v>
      </c>
      <c r="AN30" s="102">
        <v>-16.462570984757001</v>
      </c>
      <c r="AO30" s="102">
        <v>-16.775804597397801</v>
      </c>
      <c r="AP30" s="102">
        <v>2.0357663873591498</v>
      </c>
      <c r="AQ30" s="102">
        <v>-5.0389999999999997</v>
      </c>
      <c r="AR30" s="102">
        <v>-5.3522336126408598</v>
      </c>
      <c r="AS30" s="102">
        <v>-7.0747663873591504</v>
      </c>
      <c r="AT30" s="102">
        <v>-7.3880000000000097</v>
      </c>
      <c r="AU30" s="103">
        <v>-0.31323361264085797</v>
      </c>
    </row>
    <row r="31" spans="1:47" x14ac:dyDescent="0.3">
      <c r="A31" s="95"/>
      <c r="B31" s="92">
        <v>15</v>
      </c>
      <c r="C31" s="101">
        <v>-2.7811954026021501</v>
      </c>
      <c r="D31" s="102">
        <v>-5.4911954026021599</v>
      </c>
      <c r="E31" s="102">
        <v>-14.4427849044406</v>
      </c>
      <c r="F31" s="102">
        <v>-6.1159999999999997</v>
      </c>
      <c r="G31" s="102">
        <v>-5.4511954026021696</v>
      </c>
      <c r="H31" s="102">
        <v>-16.783784904440601</v>
      </c>
      <c r="I31" s="102">
        <v>-3.38500000000001</v>
      </c>
      <c r="J31" s="102">
        <v>-20.076784904440601</v>
      </c>
      <c r="K31" s="102">
        <v>-23.01</v>
      </c>
      <c r="L31" s="102">
        <v>-2.7100000000000102</v>
      </c>
      <c r="M31" s="102">
        <v>-11.661589501838399</v>
      </c>
      <c r="N31" s="102">
        <v>-3.33480459739785</v>
      </c>
      <c r="O31" s="102">
        <v>-2.6700000000000199</v>
      </c>
      <c r="P31" s="102">
        <v>-14.002589501838401</v>
      </c>
      <c r="Q31" s="102">
        <v>-0.60380459739785397</v>
      </c>
      <c r="R31" s="102">
        <v>-17.2955895018384</v>
      </c>
      <c r="S31" s="102">
        <v>-20.228804597397801</v>
      </c>
      <c r="T31" s="102">
        <v>-8.9515895018384093</v>
      </c>
      <c r="U31" s="102">
        <v>-0.624804597397841</v>
      </c>
      <c r="V31" s="102">
        <v>3.9999999999992E-2</v>
      </c>
      <c r="W31" s="102">
        <v>-11.2925895018384</v>
      </c>
      <c r="X31" s="102">
        <v>2.1061954026021499</v>
      </c>
      <c r="Y31" s="102">
        <v>-14.585589501838401</v>
      </c>
      <c r="Z31" s="102">
        <v>-17.5188045973978</v>
      </c>
      <c r="AA31" s="102">
        <v>8.3267849044405704</v>
      </c>
      <c r="AB31" s="102">
        <v>8.9915895018383996</v>
      </c>
      <c r="AC31" s="102">
        <v>-2.34099999999999</v>
      </c>
      <c r="AD31" s="102">
        <v>11.0577849044406</v>
      </c>
      <c r="AE31" s="102">
        <v>-5.6340000000000003</v>
      </c>
      <c r="AF31" s="102">
        <v>-8.5672150955594297</v>
      </c>
      <c r="AG31" s="102">
        <v>0.66480459739783304</v>
      </c>
      <c r="AH31" s="102">
        <v>-10.6677849044406</v>
      </c>
      <c r="AI31" s="102">
        <v>2.7309999999999901</v>
      </c>
      <c r="AJ31" s="102">
        <v>-13.960784904440599</v>
      </c>
      <c r="AK31" s="102">
        <v>-16.893999999999998</v>
      </c>
      <c r="AL31" s="102">
        <v>-11.332589501838401</v>
      </c>
      <c r="AM31" s="102">
        <v>2.0661954026021601</v>
      </c>
      <c r="AN31" s="102">
        <v>-14.6255895018384</v>
      </c>
      <c r="AO31" s="102">
        <v>-17.558804597397799</v>
      </c>
      <c r="AP31" s="102">
        <v>13.3987849044406</v>
      </c>
      <c r="AQ31" s="102">
        <v>-3.2930000000000099</v>
      </c>
      <c r="AR31" s="102">
        <v>-6.2262150955594402</v>
      </c>
      <c r="AS31" s="102">
        <v>-16.691784904440599</v>
      </c>
      <c r="AT31" s="102">
        <v>-19.625</v>
      </c>
      <c r="AU31" s="103">
        <v>-2.9332150955594298</v>
      </c>
    </row>
    <row r="32" spans="1:47" ht="15" thickBot="1" x14ac:dyDescent="0.35">
      <c r="A32" s="96"/>
      <c r="B32" s="93">
        <v>30</v>
      </c>
      <c r="C32" s="104">
        <v>0.85380459739783998</v>
      </c>
      <c r="D32" s="105">
        <v>-1.2451954026021801</v>
      </c>
      <c r="E32" s="105">
        <v>-4.4638553134288204</v>
      </c>
      <c r="F32" s="105">
        <v>1.4379999999999999</v>
      </c>
      <c r="G32" s="105">
        <v>-4.6801954026021502</v>
      </c>
      <c r="H32" s="105">
        <v>-6.0838553134288098</v>
      </c>
      <c r="I32" s="105">
        <v>-4.3659999999999997</v>
      </c>
      <c r="J32" s="105">
        <v>-4.5118553134288097</v>
      </c>
      <c r="K32" s="105">
        <v>-14.598000000000001</v>
      </c>
      <c r="L32" s="105">
        <v>-2.0990000000000202</v>
      </c>
      <c r="M32" s="105">
        <v>-5.3176599108266602</v>
      </c>
      <c r="N32" s="105">
        <v>0.58419540260216296</v>
      </c>
      <c r="O32" s="105">
        <v>-5.53399999999999</v>
      </c>
      <c r="P32" s="105">
        <v>-6.9376599108266497</v>
      </c>
      <c r="Q32" s="105">
        <v>-5.2198045973978404</v>
      </c>
      <c r="R32" s="105">
        <v>-5.3656599108266496</v>
      </c>
      <c r="S32" s="105">
        <v>-15.4518045973978</v>
      </c>
      <c r="T32" s="105">
        <v>-3.2186599108266498</v>
      </c>
      <c r="U32" s="105">
        <v>2.68319540260218</v>
      </c>
      <c r="V32" s="105">
        <v>-3.4349999999999699</v>
      </c>
      <c r="W32" s="105">
        <v>-4.8386599108266397</v>
      </c>
      <c r="X32" s="105">
        <v>-3.1208045973978198</v>
      </c>
      <c r="Y32" s="105">
        <v>-3.2666599108266299</v>
      </c>
      <c r="Z32" s="105">
        <v>-13.3528045973978</v>
      </c>
      <c r="AA32" s="105">
        <v>5.9018553134288299</v>
      </c>
      <c r="AB32" s="105">
        <v>-0.216340089173329</v>
      </c>
      <c r="AC32" s="105">
        <v>-1.6199999999999899</v>
      </c>
      <c r="AD32" s="105">
        <v>9.7855313428823407E-2</v>
      </c>
      <c r="AE32" s="105">
        <v>-4.7999999999987601E-2</v>
      </c>
      <c r="AF32" s="105">
        <v>-10.134144686571201</v>
      </c>
      <c r="AG32" s="105">
        <v>-6.1181954026021499</v>
      </c>
      <c r="AH32" s="105">
        <v>-7.5218553134288202</v>
      </c>
      <c r="AI32" s="105">
        <v>-5.8040000000000003</v>
      </c>
      <c r="AJ32" s="105">
        <v>-5.9498553134288104</v>
      </c>
      <c r="AK32" s="105">
        <v>-16.036000000000001</v>
      </c>
      <c r="AL32" s="105">
        <v>-1.4036599108266601</v>
      </c>
      <c r="AM32" s="105">
        <v>0.31419540260215201</v>
      </c>
      <c r="AN32" s="105">
        <v>0.16834008917334101</v>
      </c>
      <c r="AO32" s="105">
        <v>-9.9178045973978506</v>
      </c>
      <c r="AP32" s="105">
        <v>1.7178553134288099</v>
      </c>
      <c r="AQ32" s="105">
        <v>1.5720000000000001</v>
      </c>
      <c r="AR32" s="105">
        <v>-8.5141446865711892</v>
      </c>
      <c r="AS32" s="105">
        <v>-0.145855313428811</v>
      </c>
      <c r="AT32" s="105">
        <v>-10.231999999999999</v>
      </c>
      <c r="AU32" s="106">
        <v>-10.086144686571201</v>
      </c>
    </row>
    <row r="33" spans="1:47" x14ac:dyDescent="0.3">
      <c r="A33" s="94" t="s">
        <v>57</v>
      </c>
      <c r="B33" s="89">
        <v>1</v>
      </c>
      <c r="C33" s="107">
        <v>-1.9463895157323701</v>
      </c>
      <c r="D33" s="108">
        <v>-5.0313920983084799</v>
      </c>
      <c r="E33" s="108">
        <v>10.880475997192001</v>
      </c>
      <c r="F33" s="108">
        <v>-3.452</v>
      </c>
      <c r="G33" s="108">
        <v>-5.1039407954192999</v>
      </c>
      <c r="H33" s="108">
        <v>6.1045590315711697</v>
      </c>
      <c r="I33" s="108">
        <v>-5.2949999999999999</v>
      </c>
      <c r="J33" s="108">
        <v>1.0955860480447199</v>
      </c>
      <c r="K33" s="108">
        <v>-5.2799999999999896</v>
      </c>
      <c r="L33" s="108">
        <v>-3.0850025825761</v>
      </c>
      <c r="M33" s="108">
        <v>12.8268655129243</v>
      </c>
      <c r="N33" s="108">
        <v>-1.5056104842676199</v>
      </c>
      <c r="O33" s="108">
        <v>-3.1575512796869201</v>
      </c>
      <c r="P33" s="108">
        <v>8.05094854730355</v>
      </c>
      <c r="Q33" s="108">
        <v>-3.3486104842676201</v>
      </c>
      <c r="R33" s="108">
        <v>3.0419755637771</v>
      </c>
      <c r="S33" s="108">
        <v>-3.33361048426762</v>
      </c>
      <c r="T33" s="108">
        <v>15.911868095500401</v>
      </c>
      <c r="U33" s="108">
        <v>1.5793920983084799</v>
      </c>
      <c r="V33" s="108">
        <v>-7.2548697110818197E-2</v>
      </c>
      <c r="W33" s="108">
        <v>11.135951129879601</v>
      </c>
      <c r="X33" s="108">
        <v>-0.26360790169151799</v>
      </c>
      <c r="Y33" s="108">
        <v>6.1269781463532</v>
      </c>
      <c r="Z33" s="108">
        <v>-0.248607901691518</v>
      </c>
      <c r="AA33" s="108">
        <v>-14.332475997191899</v>
      </c>
      <c r="AB33" s="108">
        <v>-15.984416792611199</v>
      </c>
      <c r="AC33" s="108">
        <v>-4.7759169656207803</v>
      </c>
      <c r="AD33" s="108">
        <v>-16.175475997191899</v>
      </c>
      <c r="AE33" s="108">
        <v>-9.7848899491472299</v>
      </c>
      <c r="AF33" s="108">
        <v>-16.160475997191899</v>
      </c>
      <c r="AG33" s="108">
        <v>-1.6519407954192999</v>
      </c>
      <c r="AH33" s="108">
        <v>9.5565590315711706</v>
      </c>
      <c r="AI33" s="108">
        <v>-1.843</v>
      </c>
      <c r="AJ33" s="108">
        <v>4.5475860480447201</v>
      </c>
      <c r="AK33" s="108">
        <v>-1.8280000000000001</v>
      </c>
      <c r="AL33" s="108">
        <v>11.208499826990501</v>
      </c>
      <c r="AM33" s="108">
        <v>-0.1910592045807</v>
      </c>
      <c r="AN33" s="108">
        <v>6.1995268434640201</v>
      </c>
      <c r="AO33" s="108">
        <v>-0.17605920458069901</v>
      </c>
      <c r="AP33" s="108">
        <v>-11.399559031571201</v>
      </c>
      <c r="AQ33" s="108">
        <v>-5.0089729835264496</v>
      </c>
      <c r="AR33" s="108">
        <v>-11.3845590315712</v>
      </c>
      <c r="AS33" s="108">
        <v>6.3905860480447201</v>
      </c>
      <c r="AT33" s="108">
        <v>1.50000000000006E-2</v>
      </c>
      <c r="AU33" s="109">
        <v>-6.3755860480447204</v>
      </c>
    </row>
    <row r="34" spans="1:47" x14ac:dyDescent="0.3">
      <c r="A34" s="95"/>
      <c r="B34" s="92">
        <v>2</v>
      </c>
      <c r="C34" s="101">
        <v>-2.8558957592189498</v>
      </c>
      <c r="D34" s="102">
        <v>-9.0530616397860992</v>
      </c>
      <c r="E34" s="102">
        <v>-7.4568762766614798</v>
      </c>
      <c r="F34" s="102">
        <v>-6.2119999999999997</v>
      </c>
      <c r="G34" s="102">
        <v>-10.226061639786099</v>
      </c>
      <c r="H34" s="102">
        <v>-1.23887627666148</v>
      </c>
      <c r="I34" s="102">
        <v>-12.859</v>
      </c>
      <c r="J34" s="102">
        <v>-5.3413514074158899</v>
      </c>
      <c r="K34" s="102">
        <v>-10.484</v>
      </c>
      <c r="L34" s="102">
        <v>-6.1971658805671499</v>
      </c>
      <c r="M34" s="102">
        <v>-4.6009805174425296</v>
      </c>
      <c r="N34" s="102">
        <v>-3.35610424078105</v>
      </c>
      <c r="O34" s="102">
        <v>-7.3701658805671499</v>
      </c>
      <c r="P34" s="102">
        <v>1.61701948255747</v>
      </c>
      <c r="Q34" s="102">
        <v>-10.003104240780999</v>
      </c>
      <c r="R34" s="102">
        <v>-2.4854556481969299</v>
      </c>
      <c r="S34" s="102">
        <v>-7.62810424078104</v>
      </c>
      <c r="T34" s="102">
        <v>1.5961853631246199</v>
      </c>
      <c r="U34" s="102">
        <v>2.8410616397860999</v>
      </c>
      <c r="V34" s="102">
        <v>-1.173</v>
      </c>
      <c r="W34" s="102">
        <v>7.8141853631246203</v>
      </c>
      <c r="X34" s="102">
        <v>-3.8059383602138901</v>
      </c>
      <c r="Y34" s="102">
        <v>3.71171023237022</v>
      </c>
      <c r="Z34" s="102">
        <v>-1.4309383602138901</v>
      </c>
      <c r="AA34" s="102">
        <v>1.24487627666148</v>
      </c>
      <c r="AB34" s="102">
        <v>-2.7691853631246199</v>
      </c>
      <c r="AC34" s="102">
        <v>6.218</v>
      </c>
      <c r="AD34" s="102">
        <v>-5.4021237233385104</v>
      </c>
      <c r="AE34" s="102">
        <v>2.1155248692456001</v>
      </c>
      <c r="AF34" s="102">
        <v>-3.02712372333851</v>
      </c>
      <c r="AG34" s="102">
        <v>-4.0140616397861004</v>
      </c>
      <c r="AH34" s="102">
        <v>4.9731237233385199</v>
      </c>
      <c r="AI34" s="102">
        <v>-6.6469999999999896</v>
      </c>
      <c r="AJ34" s="102">
        <v>0.87064859258411798</v>
      </c>
      <c r="AK34" s="102">
        <v>-4.2719999999999896</v>
      </c>
      <c r="AL34" s="102">
        <v>8.9871853631246204</v>
      </c>
      <c r="AM34" s="102">
        <v>-2.63293836021389</v>
      </c>
      <c r="AN34" s="102">
        <v>4.8847102323702201</v>
      </c>
      <c r="AO34" s="102">
        <v>-0.25793836021389199</v>
      </c>
      <c r="AP34" s="102">
        <v>-11.6201237233385</v>
      </c>
      <c r="AQ34" s="102">
        <v>-4.1024751307544101</v>
      </c>
      <c r="AR34" s="102">
        <v>-9.2451237233385193</v>
      </c>
      <c r="AS34" s="102">
        <v>7.5176485925841101</v>
      </c>
      <c r="AT34" s="102">
        <v>2.375</v>
      </c>
      <c r="AU34" s="103">
        <v>-5.1426485925841101</v>
      </c>
    </row>
    <row r="35" spans="1:47" x14ac:dyDescent="0.3">
      <c r="A35" s="95"/>
      <c r="B35" s="92">
        <v>4</v>
      </c>
      <c r="C35" s="101">
        <v>-2.7598957592189501</v>
      </c>
      <c r="D35" s="102">
        <v>-6.9643895157323703</v>
      </c>
      <c r="E35" s="102">
        <v>-13.903792741958799</v>
      </c>
      <c r="F35" s="102">
        <v>-5.8819999999999899</v>
      </c>
      <c r="G35" s="102">
        <v>-9.9723895157323703</v>
      </c>
      <c r="H35" s="102">
        <v>-14.2850715492429</v>
      </c>
      <c r="I35" s="102">
        <v>-14.994</v>
      </c>
      <c r="J35" s="102">
        <v>-12.7446039812439</v>
      </c>
      <c r="K35" s="102">
        <v>-14.211</v>
      </c>
      <c r="L35" s="102">
        <v>-4.2044937565134202</v>
      </c>
      <c r="M35" s="102">
        <v>-11.1438969827399</v>
      </c>
      <c r="N35" s="102">
        <v>-3.1221042407810402</v>
      </c>
      <c r="O35" s="102">
        <v>-7.2124937565134299</v>
      </c>
      <c r="P35" s="102">
        <v>-11.5251757900239</v>
      </c>
      <c r="Q35" s="102">
        <v>-12.234104240781001</v>
      </c>
      <c r="R35" s="102">
        <v>-9.9847082220249703</v>
      </c>
      <c r="S35" s="102">
        <v>-11.451104240781101</v>
      </c>
      <c r="T35" s="102">
        <v>-6.9394032262264496</v>
      </c>
      <c r="U35" s="102">
        <v>1.08238951573238</v>
      </c>
      <c r="V35" s="102">
        <v>-3.008</v>
      </c>
      <c r="W35" s="102">
        <v>-7.3206820335104998</v>
      </c>
      <c r="X35" s="102">
        <v>-8.0296104842676108</v>
      </c>
      <c r="Y35" s="102">
        <v>-5.7802144655115502</v>
      </c>
      <c r="Z35" s="102">
        <v>-7.24661048426763</v>
      </c>
      <c r="AA35" s="102">
        <v>8.02179274195883</v>
      </c>
      <c r="AB35" s="102">
        <v>3.9314032262264398</v>
      </c>
      <c r="AC35" s="102">
        <v>-0.381278807284055</v>
      </c>
      <c r="AD35" s="102">
        <v>-1.0902072580411699</v>
      </c>
      <c r="AE35" s="102">
        <v>1.1591887607149001</v>
      </c>
      <c r="AF35" s="102">
        <v>-0.30720725804118099</v>
      </c>
      <c r="AG35" s="102">
        <v>-4.0903895157323804</v>
      </c>
      <c r="AH35" s="102">
        <v>-8.4030715492428794</v>
      </c>
      <c r="AI35" s="102">
        <v>-9.1120000000000001</v>
      </c>
      <c r="AJ35" s="102">
        <v>-6.8626039812439297</v>
      </c>
      <c r="AK35" s="102">
        <v>-8.3290000000000095</v>
      </c>
      <c r="AL35" s="102">
        <v>-4.3126820335104998</v>
      </c>
      <c r="AM35" s="102">
        <v>-5.0216104842676099</v>
      </c>
      <c r="AN35" s="102">
        <v>-2.7722144655115502</v>
      </c>
      <c r="AO35" s="102">
        <v>-4.23861048426763</v>
      </c>
      <c r="AP35" s="102">
        <v>-0.70892845075711397</v>
      </c>
      <c r="AQ35" s="102">
        <v>1.5404675679989499</v>
      </c>
      <c r="AR35" s="102">
        <v>7.4071549242873402E-2</v>
      </c>
      <c r="AS35" s="102">
        <v>2.24939601875607</v>
      </c>
      <c r="AT35" s="102">
        <v>0.78299999999998704</v>
      </c>
      <c r="AU35" s="103">
        <v>-1.4663960187560801</v>
      </c>
    </row>
    <row r="36" spans="1:47" x14ac:dyDescent="0.3">
      <c r="A36" s="95"/>
      <c r="B36" s="92">
        <v>8</v>
      </c>
      <c r="C36" s="101">
        <v>-1.3688957592189599</v>
      </c>
      <c r="D36" s="102">
        <v>-5.2098957592189503</v>
      </c>
      <c r="E36" s="102">
        <v>-17.7679407954193</v>
      </c>
      <c r="F36" s="102">
        <v>0.66400000000000203</v>
      </c>
      <c r="G36" s="102">
        <v>-5.40389575921896</v>
      </c>
      <c r="H36" s="102">
        <v>-19.730940795419301</v>
      </c>
      <c r="I36" s="102">
        <v>-8.8719999999999999</v>
      </c>
      <c r="J36" s="102">
        <v>-20.467940795419299</v>
      </c>
      <c r="K36" s="102">
        <v>-14.85</v>
      </c>
      <c r="L36" s="102">
        <v>-3.84099999999999</v>
      </c>
      <c r="M36" s="102">
        <v>-16.399045036200299</v>
      </c>
      <c r="N36" s="102">
        <v>2.03289575921896</v>
      </c>
      <c r="O36" s="102">
        <v>-4.0350000000000001</v>
      </c>
      <c r="P36" s="102">
        <v>-18.3620450362003</v>
      </c>
      <c r="Q36" s="102">
        <v>-7.50310424078104</v>
      </c>
      <c r="R36" s="102">
        <v>-19.099045036200302</v>
      </c>
      <c r="S36" s="102">
        <v>-13.481104240781001</v>
      </c>
      <c r="T36" s="102">
        <v>-12.5580450362003</v>
      </c>
      <c r="U36" s="102">
        <v>5.87389575921895</v>
      </c>
      <c r="V36" s="102">
        <v>-0.194000000000003</v>
      </c>
      <c r="W36" s="102">
        <v>-14.521045036200301</v>
      </c>
      <c r="X36" s="102">
        <v>-3.66210424078105</v>
      </c>
      <c r="Y36" s="102">
        <v>-15.258045036200301</v>
      </c>
      <c r="Z36" s="102">
        <v>-9.6401042407810404</v>
      </c>
      <c r="AA36" s="102">
        <v>18.431940795419301</v>
      </c>
      <c r="AB36" s="102">
        <v>12.3640450362003</v>
      </c>
      <c r="AC36" s="102">
        <v>-1.9630000000000001</v>
      </c>
      <c r="AD36" s="102">
        <v>8.8959407954192997</v>
      </c>
      <c r="AE36" s="102">
        <v>-2.7</v>
      </c>
      <c r="AF36" s="102">
        <v>2.9179407954193102</v>
      </c>
      <c r="AG36" s="102">
        <v>-6.0678957592189597</v>
      </c>
      <c r="AH36" s="102">
        <v>-20.394940795419298</v>
      </c>
      <c r="AI36" s="102">
        <v>-9.5359999999999996</v>
      </c>
      <c r="AJ36" s="102">
        <v>-21.1319407954193</v>
      </c>
      <c r="AK36" s="102">
        <v>-15.513999999999999</v>
      </c>
      <c r="AL36" s="102">
        <v>-14.3270450362003</v>
      </c>
      <c r="AM36" s="102">
        <v>-3.4681042407810501</v>
      </c>
      <c r="AN36" s="102">
        <v>-15.0640450362003</v>
      </c>
      <c r="AO36" s="102">
        <v>-9.4461042407810396</v>
      </c>
      <c r="AP36" s="102">
        <v>10.858940795419301</v>
      </c>
      <c r="AQ36" s="102">
        <v>-0.73699999999999499</v>
      </c>
      <c r="AR36" s="102">
        <v>4.8809407954193098</v>
      </c>
      <c r="AS36" s="102">
        <v>-11.595940795419301</v>
      </c>
      <c r="AT36" s="102">
        <v>-5.97799999999999</v>
      </c>
      <c r="AU36" s="103">
        <v>5.6179407954193001</v>
      </c>
    </row>
    <row r="37" spans="1:47" x14ac:dyDescent="0.3">
      <c r="A37" s="95"/>
      <c r="B37" s="92">
        <v>15</v>
      </c>
      <c r="C37" s="101">
        <v>-7.1578957592189596</v>
      </c>
      <c r="D37" s="102">
        <v>-17.127895759219001</v>
      </c>
      <c r="E37" s="102">
        <v>-26.993061639786099</v>
      </c>
      <c r="F37" s="102">
        <v>-10.808</v>
      </c>
      <c r="G37" s="102">
        <v>-19.670895759219</v>
      </c>
      <c r="H37" s="102">
        <v>-31.134061639786101</v>
      </c>
      <c r="I37" s="102">
        <v>-16.622</v>
      </c>
      <c r="J37" s="102">
        <v>-36.442061639786097</v>
      </c>
      <c r="K37" s="102">
        <v>-35.234000000000002</v>
      </c>
      <c r="L37" s="102">
        <v>-9.9700000000000006</v>
      </c>
      <c r="M37" s="102">
        <v>-19.8351658805671</v>
      </c>
      <c r="N37" s="102">
        <v>-3.65010424078103</v>
      </c>
      <c r="O37" s="102">
        <v>-12.513</v>
      </c>
      <c r="P37" s="102">
        <v>-23.976165880567098</v>
      </c>
      <c r="Q37" s="102">
        <v>-9.4641042407810403</v>
      </c>
      <c r="R37" s="102">
        <v>-29.284165880567102</v>
      </c>
      <c r="S37" s="102">
        <v>-28.076104240781</v>
      </c>
      <c r="T37" s="102">
        <v>-9.8651658805671403</v>
      </c>
      <c r="U37" s="102">
        <v>6.3198957592189702</v>
      </c>
      <c r="V37" s="102">
        <v>-2.5429999999999899</v>
      </c>
      <c r="W37" s="102">
        <v>-14.006165880567099</v>
      </c>
      <c r="X37" s="102">
        <v>0.50589575921895902</v>
      </c>
      <c r="Y37" s="102">
        <v>-19.314165880567099</v>
      </c>
      <c r="Z37" s="102">
        <v>-18.106104240781001</v>
      </c>
      <c r="AA37" s="102">
        <v>16.185061639786099</v>
      </c>
      <c r="AB37" s="102">
        <v>7.3221658805671499</v>
      </c>
      <c r="AC37" s="102">
        <v>-4.1410000000000098</v>
      </c>
      <c r="AD37" s="102">
        <v>10.371061639786101</v>
      </c>
      <c r="AE37" s="102">
        <v>-9.4489999999999998</v>
      </c>
      <c r="AF37" s="102">
        <v>-8.2409383602138995</v>
      </c>
      <c r="AG37" s="102">
        <v>-8.8628957592189597</v>
      </c>
      <c r="AH37" s="102">
        <v>-20.326061639786101</v>
      </c>
      <c r="AI37" s="102">
        <v>-5.8140000000000098</v>
      </c>
      <c r="AJ37" s="102">
        <v>-25.634061639786101</v>
      </c>
      <c r="AK37" s="102">
        <v>-24.425999999999998</v>
      </c>
      <c r="AL37" s="102">
        <v>-11.4631658805672</v>
      </c>
      <c r="AM37" s="102">
        <v>3.0488957592189498</v>
      </c>
      <c r="AN37" s="102">
        <v>-16.7711658805671</v>
      </c>
      <c r="AO37" s="102">
        <v>-15.563104240781</v>
      </c>
      <c r="AP37" s="102">
        <v>14.512061639786101</v>
      </c>
      <c r="AQ37" s="102">
        <v>-5.3079999999999901</v>
      </c>
      <c r="AR37" s="102">
        <v>-4.0999383602138897</v>
      </c>
      <c r="AS37" s="102">
        <v>-19.8200616397861</v>
      </c>
      <c r="AT37" s="102">
        <v>-18.611999999999998</v>
      </c>
      <c r="AU37" s="103">
        <v>1.2080616397860999</v>
      </c>
    </row>
    <row r="38" spans="1:47" ht="15" thickBot="1" x14ac:dyDescent="0.35">
      <c r="A38" s="96"/>
      <c r="B38" s="90">
        <v>30</v>
      </c>
      <c r="C38" s="110">
        <v>-3.7458957592189499</v>
      </c>
      <c r="D38" s="111">
        <v>-5.0888957592189596</v>
      </c>
      <c r="E38" s="111">
        <v>15.053610484267599</v>
      </c>
      <c r="F38" s="111">
        <v>-2.4430000000000001</v>
      </c>
      <c r="G38" s="111">
        <v>-4.1308957592189604</v>
      </c>
      <c r="H38" s="111">
        <v>-0.86938951573237899</v>
      </c>
      <c r="I38" s="111">
        <v>-2.544</v>
      </c>
      <c r="J38" s="111">
        <v>-7.2713895157323796</v>
      </c>
      <c r="K38" s="111">
        <v>-11.551</v>
      </c>
      <c r="L38" s="111">
        <v>-1.343</v>
      </c>
      <c r="M38" s="111">
        <v>18.799506243486601</v>
      </c>
      <c r="N38" s="111">
        <v>1.3028957592189601</v>
      </c>
      <c r="O38" s="111">
        <v>-0.385000000000005</v>
      </c>
      <c r="P38" s="111">
        <v>2.87650624348657</v>
      </c>
      <c r="Q38" s="111">
        <v>1.2018957592189601</v>
      </c>
      <c r="R38" s="111">
        <v>-3.5254937565134301</v>
      </c>
      <c r="S38" s="111">
        <v>-7.8051042407810503</v>
      </c>
      <c r="T38" s="111">
        <v>20.142506243486601</v>
      </c>
      <c r="U38" s="111">
        <v>2.64589575921896</v>
      </c>
      <c r="V38" s="111">
        <v>0.95799999999999796</v>
      </c>
      <c r="W38" s="111">
        <v>4.2195062434865802</v>
      </c>
      <c r="X38" s="111">
        <v>2.5448957592189601</v>
      </c>
      <c r="Y38" s="111">
        <v>-2.1824937565134199</v>
      </c>
      <c r="Z38" s="111">
        <v>-6.4621042407810503</v>
      </c>
      <c r="AA38" s="111">
        <v>-17.496610484267599</v>
      </c>
      <c r="AB38" s="111">
        <v>-19.184506243486599</v>
      </c>
      <c r="AC38" s="111">
        <v>-15.923</v>
      </c>
      <c r="AD38" s="111">
        <v>-17.597610484267602</v>
      </c>
      <c r="AE38" s="111">
        <v>-22.324999999999999</v>
      </c>
      <c r="AF38" s="111">
        <v>-26.604610484267599</v>
      </c>
      <c r="AG38" s="111">
        <v>-1.6878957592189601</v>
      </c>
      <c r="AH38" s="111">
        <v>1.57361048426762</v>
      </c>
      <c r="AI38" s="111">
        <v>-0.10099999999999899</v>
      </c>
      <c r="AJ38" s="111">
        <v>-4.82838951573238</v>
      </c>
      <c r="AK38" s="111">
        <v>-9.1080000000000005</v>
      </c>
      <c r="AL38" s="111">
        <v>3.26150624348658</v>
      </c>
      <c r="AM38" s="111">
        <v>1.5868957592189601</v>
      </c>
      <c r="AN38" s="111">
        <v>-3.1404937565134201</v>
      </c>
      <c r="AO38" s="111">
        <v>-7.4201042407810398</v>
      </c>
      <c r="AP38" s="111">
        <v>-1.6746104842676199</v>
      </c>
      <c r="AQ38" s="111">
        <v>-6.4020000000000001</v>
      </c>
      <c r="AR38" s="111">
        <v>-10.681610484267599</v>
      </c>
      <c r="AS38" s="111">
        <v>-4.72738951573238</v>
      </c>
      <c r="AT38" s="111">
        <v>-9.0070000000000103</v>
      </c>
      <c r="AU38" s="112">
        <v>-4.2796104842676197</v>
      </c>
    </row>
    <row r="39" spans="1:47" x14ac:dyDescent="0.3">
      <c r="A39" s="94" t="s">
        <v>58</v>
      </c>
      <c r="B39" s="91">
        <v>1</v>
      </c>
      <c r="C39" s="98">
        <v>2.8731446865711798</v>
      </c>
      <c r="D39" s="99">
        <v>-2.2573793436056402</v>
      </c>
      <c r="E39" s="99">
        <v>7.35549544909472</v>
      </c>
      <c r="F39" s="99">
        <v>1.5169999999999999</v>
      </c>
      <c r="G39" s="99">
        <v>-1.5417663873591501</v>
      </c>
      <c r="H39" s="99">
        <v>11.6486291862541</v>
      </c>
      <c r="I39" s="99">
        <v>-4.7469999999999999</v>
      </c>
      <c r="J39" s="99">
        <v>8.0928087521277696</v>
      </c>
      <c r="K39" s="99">
        <v>-1.5310000000000099</v>
      </c>
      <c r="L39" s="99">
        <v>-5.1305240301768302</v>
      </c>
      <c r="M39" s="99">
        <v>4.4823507625235299</v>
      </c>
      <c r="N39" s="99">
        <v>-1.3561446865711899</v>
      </c>
      <c r="O39" s="99">
        <v>-4.4149110739303303</v>
      </c>
      <c r="P39" s="99">
        <v>8.7754844996828698</v>
      </c>
      <c r="Q39" s="99">
        <v>-7.6201446865711802</v>
      </c>
      <c r="R39" s="99">
        <v>5.2196640655565902</v>
      </c>
      <c r="S39" s="99">
        <v>-4.4041446865711897</v>
      </c>
      <c r="T39" s="99">
        <v>9.6128747927003602</v>
      </c>
      <c r="U39" s="99">
        <v>3.7743793436056401</v>
      </c>
      <c r="V39" s="99">
        <v>0.71561295624649202</v>
      </c>
      <c r="W39" s="99">
        <v>13.906008529859699</v>
      </c>
      <c r="X39" s="99">
        <v>-2.4896206563943601</v>
      </c>
      <c r="Y39" s="99">
        <v>10.350188095733399</v>
      </c>
      <c r="Z39" s="99">
        <v>0.72637934360563605</v>
      </c>
      <c r="AA39" s="99">
        <v>-5.8384954490947196</v>
      </c>
      <c r="AB39" s="99">
        <v>-8.89726183645387</v>
      </c>
      <c r="AC39" s="99">
        <v>4.2931337371593399</v>
      </c>
      <c r="AD39" s="99">
        <v>-12.1024954490947</v>
      </c>
      <c r="AE39" s="99">
        <v>0.73731330303305498</v>
      </c>
      <c r="AF39" s="99">
        <v>-8.8864954490947206</v>
      </c>
      <c r="AG39" s="99">
        <v>-3.05876638735915</v>
      </c>
      <c r="AH39" s="99">
        <v>10.1316291862541</v>
      </c>
      <c r="AI39" s="99">
        <v>-6.2640000000000002</v>
      </c>
      <c r="AJ39" s="99">
        <v>6.5758087521277702</v>
      </c>
      <c r="AK39" s="99">
        <v>-3.048</v>
      </c>
      <c r="AL39" s="99">
        <v>13.1903955736132</v>
      </c>
      <c r="AM39" s="99">
        <v>-3.2052336126408498</v>
      </c>
      <c r="AN39" s="99">
        <v>9.6345751394869197</v>
      </c>
      <c r="AO39" s="99">
        <v>1.07663873591441E-2</v>
      </c>
      <c r="AP39" s="99">
        <v>-16.395629186254101</v>
      </c>
      <c r="AQ39" s="99">
        <v>-3.55582043412628</v>
      </c>
      <c r="AR39" s="99">
        <v>-13.1796291862541</v>
      </c>
      <c r="AS39" s="99">
        <v>12.8398087521278</v>
      </c>
      <c r="AT39" s="99">
        <v>3.21599999999999</v>
      </c>
      <c r="AU39" s="100">
        <v>-9.6238087521277809</v>
      </c>
    </row>
    <row r="40" spans="1:47" x14ac:dyDescent="0.3">
      <c r="A40" s="95"/>
      <c r="B40" s="92">
        <v>2</v>
      </c>
      <c r="C40" s="101">
        <v>-1.9851954026021601</v>
      </c>
      <c r="D40" s="102">
        <v>-9.3157849044405605</v>
      </c>
      <c r="E40" s="102">
        <v>-6.2518348504185903</v>
      </c>
      <c r="F40" s="102">
        <v>-2.673</v>
      </c>
      <c r="G40" s="102">
        <v>-8.6867849044405698</v>
      </c>
      <c r="H40" s="102">
        <v>-2.8738348504185902</v>
      </c>
      <c r="I40" s="102">
        <v>-12.202999999999999</v>
      </c>
      <c r="J40" s="102">
        <v>-2.4731140672268102</v>
      </c>
      <c r="K40" s="102">
        <v>-11.064</v>
      </c>
      <c r="L40" s="102">
        <v>-7.3305895018384</v>
      </c>
      <c r="M40" s="102">
        <v>-4.2666394478164298</v>
      </c>
      <c r="N40" s="102">
        <v>-0.68780459739784305</v>
      </c>
      <c r="O40" s="102">
        <v>-6.7015895018384102</v>
      </c>
      <c r="P40" s="102">
        <v>-0.88863944781643101</v>
      </c>
      <c r="Q40" s="102">
        <v>-10.2178045973978</v>
      </c>
      <c r="R40" s="102">
        <v>-0.487918664624651</v>
      </c>
      <c r="S40" s="102">
        <v>-9.0788045973978395</v>
      </c>
      <c r="T40" s="102">
        <v>3.0639500540219702</v>
      </c>
      <c r="U40" s="102">
        <v>6.6427849044405596</v>
      </c>
      <c r="V40" s="102">
        <v>0.62899999999999801</v>
      </c>
      <c r="W40" s="102">
        <v>6.4419500540219703</v>
      </c>
      <c r="X40" s="102">
        <v>-2.88721509555943</v>
      </c>
      <c r="Y40" s="102">
        <v>6.8426708372137499</v>
      </c>
      <c r="Z40" s="102">
        <v>-1.74821509555944</v>
      </c>
      <c r="AA40" s="102">
        <v>3.5788348504185898</v>
      </c>
      <c r="AB40" s="102">
        <v>-2.4349500540219799</v>
      </c>
      <c r="AC40" s="102">
        <v>3.3780000000000001</v>
      </c>
      <c r="AD40" s="102">
        <v>-5.95116514958141</v>
      </c>
      <c r="AE40" s="102">
        <v>3.7787207831917802</v>
      </c>
      <c r="AF40" s="102">
        <v>-4.8121651495814097</v>
      </c>
      <c r="AG40" s="102">
        <v>-6.01378490444056</v>
      </c>
      <c r="AH40" s="102">
        <v>-0.20083485041858801</v>
      </c>
      <c r="AI40" s="102">
        <v>-9.5299999999999905</v>
      </c>
      <c r="AJ40" s="102">
        <v>0.199885932773192</v>
      </c>
      <c r="AK40" s="102">
        <v>-8.391</v>
      </c>
      <c r="AL40" s="102">
        <v>5.8129500540219796</v>
      </c>
      <c r="AM40" s="102">
        <v>-3.51621509555943</v>
      </c>
      <c r="AN40" s="102">
        <v>6.2136708372137601</v>
      </c>
      <c r="AO40" s="102">
        <v>-2.37721509555944</v>
      </c>
      <c r="AP40" s="102">
        <v>-9.3291651495814101</v>
      </c>
      <c r="AQ40" s="102">
        <v>0.40072078319178001</v>
      </c>
      <c r="AR40" s="102">
        <v>-8.1901651495814107</v>
      </c>
      <c r="AS40" s="102">
        <v>9.7298859327731897</v>
      </c>
      <c r="AT40" s="102">
        <v>1.139</v>
      </c>
      <c r="AU40" s="103">
        <v>-8.5908859327731903</v>
      </c>
    </row>
    <row r="41" spans="1:47" x14ac:dyDescent="0.3">
      <c r="A41" s="95"/>
      <c r="B41" s="92">
        <v>4</v>
      </c>
      <c r="C41" s="101">
        <v>-1.8151954026021599</v>
      </c>
      <c r="D41" s="102">
        <v>-9.1628553134288193</v>
      </c>
      <c r="E41" s="102">
        <v>-11.850061839916201</v>
      </c>
      <c r="F41" s="102">
        <v>-3.1580000000000101</v>
      </c>
      <c r="G41" s="102">
        <v>-7.2358553134288197</v>
      </c>
      <c r="H41" s="102">
        <v>-11.3060999661914</v>
      </c>
      <c r="I41" s="102">
        <v>-15.058999999999999</v>
      </c>
      <c r="J41" s="102">
        <v>-12.9715813258463</v>
      </c>
      <c r="K41" s="102">
        <v>-12.836</v>
      </c>
      <c r="L41" s="102">
        <v>-7.3476599108266596</v>
      </c>
      <c r="M41" s="102">
        <v>-10.034866437314101</v>
      </c>
      <c r="N41" s="102">
        <v>-1.34280459739784</v>
      </c>
      <c r="O41" s="102">
        <v>-5.42065991082666</v>
      </c>
      <c r="P41" s="102">
        <v>-9.4909045635892806</v>
      </c>
      <c r="Q41" s="102">
        <v>-13.2438045973978</v>
      </c>
      <c r="R41" s="102">
        <v>-11.1563859232442</v>
      </c>
      <c r="S41" s="102">
        <v>-11.020804597397801</v>
      </c>
      <c r="T41" s="102">
        <v>-2.6872065264874001</v>
      </c>
      <c r="U41" s="102">
        <v>6.0048553134288101</v>
      </c>
      <c r="V41" s="102">
        <v>1.927</v>
      </c>
      <c r="W41" s="102">
        <v>-2.1432446527626201</v>
      </c>
      <c r="X41" s="102">
        <v>-5.89614468657118</v>
      </c>
      <c r="Y41" s="102">
        <v>-3.8087260124174902</v>
      </c>
      <c r="Z41" s="102">
        <v>-3.6731446865711801</v>
      </c>
      <c r="AA41" s="102">
        <v>8.6920618399162102</v>
      </c>
      <c r="AB41" s="102">
        <v>4.6142065264873997</v>
      </c>
      <c r="AC41" s="102">
        <v>0.543961873724783</v>
      </c>
      <c r="AD41" s="102">
        <v>-3.2089381600837799</v>
      </c>
      <c r="AE41" s="102">
        <v>-1.1215194859300901</v>
      </c>
      <c r="AF41" s="102">
        <v>-0.98593816008378399</v>
      </c>
      <c r="AG41" s="102">
        <v>-4.0778553134288096</v>
      </c>
      <c r="AH41" s="102">
        <v>-8.1480999661914293</v>
      </c>
      <c r="AI41" s="102">
        <v>-11.901</v>
      </c>
      <c r="AJ41" s="102">
        <v>-9.8135813258463092</v>
      </c>
      <c r="AK41" s="102">
        <v>-9.6780000000000008</v>
      </c>
      <c r="AL41" s="102">
        <v>-4.0702446527626197</v>
      </c>
      <c r="AM41" s="102">
        <v>-7.8231446865711796</v>
      </c>
      <c r="AN41" s="102">
        <v>-5.7357260124174898</v>
      </c>
      <c r="AO41" s="102">
        <v>-5.6001446865711797</v>
      </c>
      <c r="AP41" s="102">
        <v>-3.7529000338085701</v>
      </c>
      <c r="AQ41" s="102">
        <v>-1.6654813596548801</v>
      </c>
      <c r="AR41" s="102">
        <v>-1.52990003380857</v>
      </c>
      <c r="AS41" s="102">
        <v>2.0874186741536902</v>
      </c>
      <c r="AT41" s="102">
        <v>2.2229999999999999</v>
      </c>
      <c r="AU41" s="103">
        <v>0.13558132584631</v>
      </c>
    </row>
    <row r="42" spans="1:47" x14ac:dyDescent="0.3">
      <c r="A42" s="95"/>
      <c r="B42" s="92">
        <v>8</v>
      </c>
      <c r="C42" s="101">
        <v>-0.88819540260215801</v>
      </c>
      <c r="D42" s="102">
        <v>-6.97819540260216</v>
      </c>
      <c r="E42" s="102">
        <v>-15.675766387359101</v>
      </c>
      <c r="F42" s="102">
        <v>-1.40499999999999</v>
      </c>
      <c r="G42" s="102">
        <v>-9.2101954026021602</v>
      </c>
      <c r="H42" s="102">
        <v>-15.822766387359099</v>
      </c>
      <c r="I42" s="102">
        <v>-15.217000000000001</v>
      </c>
      <c r="J42" s="102">
        <v>-18.1317663873591</v>
      </c>
      <c r="K42" s="102">
        <v>-15.808999999999999</v>
      </c>
      <c r="L42" s="102">
        <v>-6.09</v>
      </c>
      <c r="M42" s="102">
        <v>-14.787570984757</v>
      </c>
      <c r="N42" s="102">
        <v>-0.51680459739783002</v>
      </c>
      <c r="O42" s="102">
        <v>-8.3219999999999992</v>
      </c>
      <c r="P42" s="102">
        <v>-14.934570984757</v>
      </c>
      <c r="Q42" s="102">
        <v>-14.3288045973978</v>
      </c>
      <c r="R42" s="102">
        <v>-17.243570984757</v>
      </c>
      <c r="S42" s="102">
        <v>-14.920804597397799</v>
      </c>
      <c r="T42" s="102">
        <v>-8.6975709847569895</v>
      </c>
      <c r="U42" s="102">
        <v>5.5731954026021704</v>
      </c>
      <c r="V42" s="102">
        <v>-2.2320000000000002</v>
      </c>
      <c r="W42" s="102">
        <v>-8.8445709847569791</v>
      </c>
      <c r="X42" s="102">
        <v>-8.2388045973978308</v>
      </c>
      <c r="Y42" s="102">
        <v>-11.153570984757</v>
      </c>
      <c r="Z42" s="102">
        <v>-8.8308045973978295</v>
      </c>
      <c r="AA42" s="102">
        <v>14.270766387359201</v>
      </c>
      <c r="AB42" s="102">
        <v>6.4655709847569902</v>
      </c>
      <c r="AC42" s="102">
        <v>-0.146999999999991</v>
      </c>
      <c r="AD42" s="102">
        <v>0.45876638735915498</v>
      </c>
      <c r="AE42" s="102">
        <v>-2.4559999999999902</v>
      </c>
      <c r="AF42" s="102">
        <v>-0.13323361264084399</v>
      </c>
      <c r="AG42" s="102">
        <v>-7.8051954026021697</v>
      </c>
      <c r="AH42" s="102">
        <v>-14.417766387359199</v>
      </c>
      <c r="AI42" s="102">
        <v>-13.811999999999999</v>
      </c>
      <c r="AJ42" s="102">
        <v>-16.726766387359199</v>
      </c>
      <c r="AK42" s="102">
        <v>-14.404</v>
      </c>
      <c r="AL42" s="102">
        <v>-6.6125709847569798</v>
      </c>
      <c r="AM42" s="102">
        <v>-6.0068045973978297</v>
      </c>
      <c r="AN42" s="102">
        <v>-8.9215709847569808</v>
      </c>
      <c r="AO42" s="102">
        <v>-6.5988045973978302</v>
      </c>
      <c r="AP42" s="102">
        <v>0.60576638735914701</v>
      </c>
      <c r="AQ42" s="102">
        <v>-2.3090000000000002</v>
      </c>
      <c r="AR42" s="102">
        <v>1.37663873591478E-2</v>
      </c>
      <c r="AS42" s="102">
        <v>-2.9147663873591401</v>
      </c>
      <c r="AT42" s="102">
        <v>-0.59199999999999897</v>
      </c>
      <c r="AU42" s="103">
        <v>2.3227663873591502</v>
      </c>
    </row>
    <row r="43" spans="1:47" x14ac:dyDescent="0.3">
      <c r="A43" s="95"/>
      <c r="B43" s="92">
        <v>15</v>
      </c>
      <c r="C43" s="101">
        <v>-0.34419540260216802</v>
      </c>
      <c r="D43" s="102">
        <v>-12.3371954026022</v>
      </c>
      <c r="E43" s="102">
        <v>-21.359784904440598</v>
      </c>
      <c r="F43" s="102">
        <v>-1.90900000000001</v>
      </c>
      <c r="G43" s="102">
        <v>-13.216195402602199</v>
      </c>
      <c r="H43" s="102">
        <v>-21.533784904440601</v>
      </c>
      <c r="I43" s="102">
        <v>-19.459</v>
      </c>
      <c r="J43" s="102">
        <v>-27.643784904440601</v>
      </c>
      <c r="K43" s="102">
        <v>-26.355</v>
      </c>
      <c r="L43" s="102">
        <v>-11.993</v>
      </c>
      <c r="M43" s="102">
        <v>-21.015589501838399</v>
      </c>
      <c r="N43" s="102">
        <v>-1.5648045973978399</v>
      </c>
      <c r="O43" s="102">
        <v>-12.872</v>
      </c>
      <c r="P43" s="102">
        <v>-21.189589501838402</v>
      </c>
      <c r="Q43" s="102">
        <v>-19.1148045973978</v>
      </c>
      <c r="R43" s="102">
        <v>-27.299589501838401</v>
      </c>
      <c r="S43" s="102">
        <v>-26.010804597397801</v>
      </c>
      <c r="T43" s="102">
        <v>-9.0225895018384001</v>
      </c>
      <c r="U43" s="102">
        <v>10.428195402602199</v>
      </c>
      <c r="V43" s="102">
        <v>-0.87899999999999101</v>
      </c>
      <c r="W43" s="102">
        <v>-9.1965895018383996</v>
      </c>
      <c r="X43" s="102">
        <v>-7.1218045973978397</v>
      </c>
      <c r="Y43" s="102">
        <v>-15.306589501838401</v>
      </c>
      <c r="Z43" s="102">
        <v>-14.0178045973978</v>
      </c>
      <c r="AA43" s="102">
        <v>19.450784904440599</v>
      </c>
      <c r="AB43" s="102">
        <v>8.1435895018384095</v>
      </c>
      <c r="AC43" s="102">
        <v>-0.17399999999999199</v>
      </c>
      <c r="AD43" s="102">
        <v>1.90078490444056</v>
      </c>
      <c r="AE43" s="102">
        <v>-6.2839999999999998</v>
      </c>
      <c r="AF43" s="102">
        <v>-4.9952150955594297</v>
      </c>
      <c r="AG43" s="102">
        <v>-11.307195402602099</v>
      </c>
      <c r="AH43" s="102">
        <v>-19.624784904440599</v>
      </c>
      <c r="AI43" s="102">
        <v>-17.55</v>
      </c>
      <c r="AJ43" s="102">
        <v>-25.734784904440598</v>
      </c>
      <c r="AK43" s="102">
        <v>-24.446000000000002</v>
      </c>
      <c r="AL43" s="102">
        <v>-8.3175895018384107</v>
      </c>
      <c r="AM43" s="102">
        <v>-6.2428045973978499</v>
      </c>
      <c r="AN43" s="102">
        <v>-14.427589501838399</v>
      </c>
      <c r="AO43" s="102">
        <v>-13.138804597397799</v>
      </c>
      <c r="AP43" s="102">
        <v>2.07478490444056</v>
      </c>
      <c r="AQ43" s="102">
        <v>-6.1100000000000101</v>
      </c>
      <c r="AR43" s="102">
        <v>-4.8212150955594399</v>
      </c>
      <c r="AS43" s="102">
        <v>-8.1847849044405603</v>
      </c>
      <c r="AT43" s="102">
        <v>-6.8959999999999901</v>
      </c>
      <c r="AU43" s="103">
        <v>1.2887849044405699</v>
      </c>
    </row>
    <row r="44" spans="1:47" ht="15" thickBot="1" x14ac:dyDescent="0.35">
      <c r="A44" s="96"/>
      <c r="B44" s="93">
        <v>30</v>
      </c>
      <c r="C44" s="104">
        <v>5.4118045973978299</v>
      </c>
      <c r="D44" s="105">
        <v>-6.06419540260217</v>
      </c>
      <c r="E44" s="105">
        <v>-19.4188553134288</v>
      </c>
      <c r="F44" s="105">
        <v>3.3259999999999899</v>
      </c>
      <c r="G44" s="105">
        <v>-7.8551954026021598</v>
      </c>
      <c r="H44" s="105">
        <v>-20.138855313428799</v>
      </c>
      <c r="I44" s="105">
        <v>-16.378</v>
      </c>
      <c r="J44" s="105">
        <v>-26.218855313428801</v>
      </c>
      <c r="K44" s="105">
        <v>-27.469000000000001</v>
      </c>
      <c r="L44" s="105">
        <v>-11.476000000000001</v>
      </c>
      <c r="M44" s="105">
        <v>-24.8306599108267</v>
      </c>
      <c r="N44" s="105">
        <v>-2.0858045973978401</v>
      </c>
      <c r="O44" s="105">
        <v>-13.266999999999999</v>
      </c>
      <c r="P44" s="105">
        <v>-25.550659910826699</v>
      </c>
      <c r="Q44" s="105">
        <v>-21.789804597397801</v>
      </c>
      <c r="R44" s="105">
        <v>-31.630659910826701</v>
      </c>
      <c r="S44" s="105">
        <v>-32.880804597397798</v>
      </c>
      <c r="T44" s="105">
        <v>-13.354659910826699</v>
      </c>
      <c r="U44" s="105">
        <v>9.3901954026021599</v>
      </c>
      <c r="V44" s="105">
        <v>-1.7909999999999999</v>
      </c>
      <c r="W44" s="105">
        <v>-14.0746599108267</v>
      </c>
      <c r="X44" s="105">
        <v>-10.3138045973978</v>
      </c>
      <c r="Y44" s="105">
        <v>-20.154659910826702</v>
      </c>
      <c r="Z44" s="105">
        <v>-21.404804597397799</v>
      </c>
      <c r="AA44" s="105">
        <v>22.744855313428801</v>
      </c>
      <c r="AB44" s="105">
        <v>11.563659910826701</v>
      </c>
      <c r="AC44" s="105">
        <v>-0.71999999999999897</v>
      </c>
      <c r="AD44" s="105">
        <v>3.0408553134288199</v>
      </c>
      <c r="AE44" s="105">
        <v>-6.8</v>
      </c>
      <c r="AF44" s="105">
        <v>-8.0501446865711905</v>
      </c>
      <c r="AG44" s="105">
        <v>-11.181195402602199</v>
      </c>
      <c r="AH44" s="105">
        <v>-23.464855313428799</v>
      </c>
      <c r="AI44" s="105">
        <v>-19.704000000000001</v>
      </c>
      <c r="AJ44" s="105">
        <v>-29.544855313428801</v>
      </c>
      <c r="AK44" s="105">
        <v>-30.795000000000002</v>
      </c>
      <c r="AL44" s="105">
        <v>-12.2836599108267</v>
      </c>
      <c r="AM44" s="105">
        <v>-8.5228045973978404</v>
      </c>
      <c r="AN44" s="105">
        <v>-18.363659910826701</v>
      </c>
      <c r="AO44" s="105">
        <v>-19.613804597397799</v>
      </c>
      <c r="AP44" s="105">
        <v>3.7608553134288201</v>
      </c>
      <c r="AQ44" s="105">
        <v>-6.08</v>
      </c>
      <c r="AR44" s="105">
        <v>-7.3301446865711899</v>
      </c>
      <c r="AS44" s="105">
        <v>-9.8408553134288201</v>
      </c>
      <c r="AT44" s="105">
        <v>-11.090999999999999</v>
      </c>
      <c r="AU44" s="106">
        <v>-1.25014468657119</v>
      </c>
    </row>
    <row r="45" spans="1:47" x14ac:dyDescent="0.3">
      <c r="A45" s="94" t="s">
        <v>59</v>
      </c>
      <c r="B45" s="89">
        <v>1</v>
      </c>
      <c r="C45" s="107">
        <v>-5.96138951573238</v>
      </c>
      <c r="D45" s="108">
        <v>-13.0023920983085</v>
      </c>
      <c r="E45" s="108">
        <v>-10.570524002808099</v>
      </c>
      <c r="F45" s="108">
        <v>-9.8420000000000005</v>
      </c>
      <c r="G45" s="108">
        <v>-16.483940795419301</v>
      </c>
      <c r="H45" s="108">
        <v>-10.3334409684288</v>
      </c>
      <c r="I45" s="108">
        <v>-18.141999999999999</v>
      </c>
      <c r="J45" s="108">
        <v>-11.083413951955301</v>
      </c>
      <c r="K45" s="108">
        <v>-15.018000000000001</v>
      </c>
      <c r="L45" s="108">
        <v>-7.0410025825761098</v>
      </c>
      <c r="M45" s="108">
        <v>-4.6091344870756803</v>
      </c>
      <c r="N45" s="108">
        <v>-3.8806104842676201</v>
      </c>
      <c r="O45" s="108">
        <v>-10.522551279686899</v>
      </c>
      <c r="P45" s="108">
        <v>-4.37205145269645</v>
      </c>
      <c r="Q45" s="108">
        <v>-12.1806104842676</v>
      </c>
      <c r="R45" s="108">
        <v>-5.1220244362229002</v>
      </c>
      <c r="S45" s="108">
        <v>-9.0566104842676207</v>
      </c>
      <c r="T45" s="108">
        <v>2.4318680955004299</v>
      </c>
      <c r="U45" s="108">
        <v>3.1603920983084901</v>
      </c>
      <c r="V45" s="108">
        <v>-3.4815486971108198</v>
      </c>
      <c r="W45" s="108">
        <v>2.6689511298796602</v>
      </c>
      <c r="X45" s="108">
        <v>-5.1396079016915204</v>
      </c>
      <c r="Y45" s="108">
        <v>1.9189781463532101</v>
      </c>
      <c r="Z45" s="108">
        <v>-2.0156079016915101</v>
      </c>
      <c r="AA45" s="108">
        <v>0.72852400280805796</v>
      </c>
      <c r="AB45" s="108">
        <v>-5.9134167926112502</v>
      </c>
      <c r="AC45" s="108">
        <v>0.23708303437922501</v>
      </c>
      <c r="AD45" s="108">
        <v>-7.5714759971919499</v>
      </c>
      <c r="AE45" s="108">
        <v>-0.51288994914722297</v>
      </c>
      <c r="AF45" s="108">
        <v>-4.4474759971919404</v>
      </c>
      <c r="AG45" s="108">
        <v>-6.6419407954193099</v>
      </c>
      <c r="AH45" s="108">
        <v>-0.491440968428833</v>
      </c>
      <c r="AI45" s="108">
        <v>-8.3000000000000007</v>
      </c>
      <c r="AJ45" s="108">
        <v>-1.24141395195528</v>
      </c>
      <c r="AK45" s="108">
        <v>-5.1760000000000002</v>
      </c>
      <c r="AL45" s="108">
        <v>6.1504998269904698</v>
      </c>
      <c r="AM45" s="108">
        <v>-1.6580592045807001</v>
      </c>
      <c r="AN45" s="108">
        <v>5.4005268434640303</v>
      </c>
      <c r="AO45" s="108">
        <v>1.4659407954193</v>
      </c>
      <c r="AP45" s="108">
        <v>-7.8085590315711704</v>
      </c>
      <c r="AQ45" s="108">
        <v>-0.74997298352644803</v>
      </c>
      <c r="AR45" s="108">
        <v>-4.6845590315711698</v>
      </c>
      <c r="AS45" s="108">
        <v>7.0585860480447202</v>
      </c>
      <c r="AT45" s="108">
        <v>3.1240000000000001</v>
      </c>
      <c r="AU45" s="109">
        <v>-3.9345860480447201</v>
      </c>
    </row>
    <row r="46" spans="1:47" x14ac:dyDescent="0.3">
      <c r="A46" s="95"/>
      <c r="B46" s="92">
        <v>2</v>
      </c>
      <c r="C46" s="101">
        <v>-6.4468957592189602</v>
      </c>
      <c r="D46" s="102">
        <v>-13.893061639786101</v>
      </c>
      <c r="E46" s="102">
        <v>-18.224876276661501</v>
      </c>
      <c r="F46" s="102">
        <v>-12.154</v>
      </c>
      <c r="G46" s="102">
        <v>-18.291061639786101</v>
      </c>
      <c r="H46" s="102">
        <v>-20.154876276661501</v>
      </c>
      <c r="I46" s="102">
        <v>-24.907</v>
      </c>
      <c r="J46" s="102">
        <v>-19.8013514074159</v>
      </c>
      <c r="K46" s="102">
        <v>-18.771000000000001</v>
      </c>
      <c r="L46" s="102">
        <v>-7.4461658805671398</v>
      </c>
      <c r="M46" s="102">
        <v>-11.777980517442501</v>
      </c>
      <c r="N46" s="102">
        <v>-5.7071042407810397</v>
      </c>
      <c r="O46" s="102">
        <v>-11.8441658805671</v>
      </c>
      <c r="P46" s="102">
        <v>-13.7079805174425</v>
      </c>
      <c r="Q46" s="102">
        <v>-18.460104240781</v>
      </c>
      <c r="R46" s="102">
        <v>-13.3544556481969</v>
      </c>
      <c r="S46" s="102">
        <v>-12.324104240781001</v>
      </c>
      <c r="T46" s="102">
        <v>-4.3318146368753796</v>
      </c>
      <c r="U46" s="102">
        <v>1.7390616397861101</v>
      </c>
      <c r="V46" s="102">
        <v>-4.3979999999999997</v>
      </c>
      <c r="W46" s="102">
        <v>-6.2618146368753802</v>
      </c>
      <c r="X46" s="102">
        <v>-11.013938360213899</v>
      </c>
      <c r="Y46" s="102">
        <v>-5.9082897676297899</v>
      </c>
      <c r="Z46" s="102">
        <v>-4.8779383602138999</v>
      </c>
      <c r="AA46" s="102">
        <v>6.0708762766614903</v>
      </c>
      <c r="AB46" s="102">
        <v>-6.6185363124624502E-2</v>
      </c>
      <c r="AC46" s="102">
        <v>-1.93</v>
      </c>
      <c r="AD46" s="102">
        <v>-6.6821237233385196</v>
      </c>
      <c r="AE46" s="102">
        <v>-1.57647513075441</v>
      </c>
      <c r="AF46" s="102">
        <v>-0.546123723338518</v>
      </c>
      <c r="AG46" s="102">
        <v>-6.1370616397861104</v>
      </c>
      <c r="AH46" s="102">
        <v>-8.00087627666149</v>
      </c>
      <c r="AI46" s="102">
        <v>-12.753</v>
      </c>
      <c r="AJ46" s="102">
        <v>-7.6473514074158997</v>
      </c>
      <c r="AK46" s="102">
        <v>-6.617</v>
      </c>
      <c r="AL46" s="102">
        <v>-1.8638146368753801</v>
      </c>
      <c r="AM46" s="102">
        <v>-6.6159383602139004</v>
      </c>
      <c r="AN46" s="102">
        <v>-1.5102897676297899</v>
      </c>
      <c r="AO46" s="102">
        <v>-0.47993836021389302</v>
      </c>
      <c r="AP46" s="102">
        <v>-4.7521237233385198</v>
      </c>
      <c r="AQ46" s="102">
        <v>0.35352486924558901</v>
      </c>
      <c r="AR46" s="102">
        <v>1.3838762766614801</v>
      </c>
      <c r="AS46" s="102">
        <v>5.1056485925841102</v>
      </c>
      <c r="AT46" s="102">
        <v>6.1360000000000001</v>
      </c>
      <c r="AU46" s="103">
        <v>1.0303514074158899</v>
      </c>
    </row>
    <row r="47" spans="1:47" x14ac:dyDescent="0.3">
      <c r="A47" s="95"/>
      <c r="B47" s="92">
        <v>4</v>
      </c>
      <c r="C47" s="101">
        <v>-5.3018957592189704</v>
      </c>
      <c r="D47" s="102">
        <v>-17.196389515732399</v>
      </c>
      <c r="E47" s="102">
        <v>-27.614792741958802</v>
      </c>
      <c r="F47" s="102">
        <v>-11.894</v>
      </c>
      <c r="G47" s="102">
        <v>-20.279389515732401</v>
      </c>
      <c r="H47" s="102">
        <v>-32.0990715492429</v>
      </c>
      <c r="I47" s="102">
        <v>-26.457000000000001</v>
      </c>
      <c r="J47" s="102">
        <v>-26.901603981243898</v>
      </c>
      <c r="K47" s="102">
        <v>-28.661000000000001</v>
      </c>
      <c r="L47" s="102">
        <v>-11.8944937565134</v>
      </c>
      <c r="M47" s="102">
        <v>-22.3128969827399</v>
      </c>
      <c r="N47" s="102">
        <v>-6.5921042407810404</v>
      </c>
      <c r="O47" s="102">
        <v>-14.9774937565134</v>
      </c>
      <c r="P47" s="102">
        <v>-26.7971757900239</v>
      </c>
      <c r="Q47" s="102">
        <v>-21.155104240781</v>
      </c>
      <c r="R47" s="102">
        <v>-21.599708222025001</v>
      </c>
      <c r="S47" s="102">
        <v>-23.359104240781001</v>
      </c>
      <c r="T47" s="102">
        <v>-10.418403226226401</v>
      </c>
      <c r="U47" s="102">
        <v>5.3023895157323704</v>
      </c>
      <c r="V47" s="102">
        <v>-3.08300000000001</v>
      </c>
      <c r="W47" s="102">
        <v>-14.9026820335105</v>
      </c>
      <c r="X47" s="102">
        <v>-9.2606104842676196</v>
      </c>
      <c r="Y47" s="102">
        <v>-9.7052144655115509</v>
      </c>
      <c r="Z47" s="102">
        <v>-11.464610484267601</v>
      </c>
      <c r="AA47" s="102">
        <v>15.7207927419588</v>
      </c>
      <c r="AB47" s="102">
        <v>7.3354032262264397</v>
      </c>
      <c r="AC47" s="102">
        <v>-4.4842788072840598</v>
      </c>
      <c r="AD47" s="102">
        <v>1.1577927419588301</v>
      </c>
      <c r="AE47" s="102">
        <v>0.71318876071490001</v>
      </c>
      <c r="AF47" s="102">
        <v>-1.0462072580411801</v>
      </c>
      <c r="AG47" s="102">
        <v>-8.3853895157323795</v>
      </c>
      <c r="AH47" s="102">
        <v>-20.205071549242898</v>
      </c>
      <c r="AI47" s="102">
        <v>-14.563000000000001</v>
      </c>
      <c r="AJ47" s="102">
        <v>-15.0076039812439</v>
      </c>
      <c r="AK47" s="102">
        <v>-16.766999999999999</v>
      </c>
      <c r="AL47" s="102">
        <v>-11.8196820335105</v>
      </c>
      <c r="AM47" s="102">
        <v>-6.1776104842676096</v>
      </c>
      <c r="AN47" s="102">
        <v>-6.62221446551154</v>
      </c>
      <c r="AO47" s="102">
        <v>-8.38161048426762</v>
      </c>
      <c r="AP47" s="102">
        <v>5.6420715492428899</v>
      </c>
      <c r="AQ47" s="102">
        <v>5.1974675679989604</v>
      </c>
      <c r="AR47" s="102">
        <v>3.4380715492428799</v>
      </c>
      <c r="AS47" s="102">
        <v>-0.44460398124393002</v>
      </c>
      <c r="AT47" s="102">
        <v>-2.20400000000001</v>
      </c>
      <c r="AU47" s="103">
        <v>-1.75939601875608</v>
      </c>
    </row>
    <row r="48" spans="1:47" x14ac:dyDescent="0.3">
      <c r="A48" s="95"/>
      <c r="B48" s="92">
        <v>8</v>
      </c>
      <c r="C48" s="101">
        <v>-5.5038957592189499</v>
      </c>
      <c r="D48" s="102">
        <v>-11.892895759219</v>
      </c>
      <c r="E48" s="102">
        <v>-28.9539407954193</v>
      </c>
      <c r="F48" s="102">
        <v>-11.183999999999999</v>
      </c>
      <c r="G48" s="102">
        <v>-19.901895759218998</v>
      </c>
      <c r="H48" s="102">
        <v>-33.264940795419299</v>
      </c>
      <c r="I48" s="102">
        <v>-26.63</v>
      </c>
      <c r="J48" s="102">
        <v>-39.607940795419303</v>
      </c>
      <c r="K48" s="102">
        <v>-34.618000000000002</v>
      </c>
      <c r="L48" s="102">
        <v>-6.38900000000001</v>
      </c>
      <c r="M48" s="102">
        <v>-23.4500450362004</v>
      </c>
      <c r="N48" s="102">
        <v>-5.6801042407810503</v>
      </c>
      <c r="O48" s="102">
        <v>-14.398</v>
      </c>
      <c r="P48" s="102">
        <v>-27.761045036200301</v>
      </c>
      <c r="Q48" s="102">
        <v>-21.126104240781</v>
      </c>
      <c r="R48" s="102">
        <v>-34.104045036200397</v>
      </c>
      <c r="S48" s="102">
        <v>-29.114104240781</v>
      </c>
      <c r="T48" s="102">
        <v>-17.061045036200301</v>
      </c>
      <c r="U48" s="102">
        <v>0.70889575921896197</v>
      </c>
      <c r="V48" s="102">
        <v>-8.0090000000000003</v>
      </c>
      <c r="W48" s="102">
        <v>-21.372045036200301</v>
      </c>
      <c r="X48" s="102">
        <v>-14.737104240780999</v>
      </c>
      <c r="Y48" s="102">
        <v>-27.715045036200301</v>
      </c>
      <c r="Z48" s="102">
        <v>-22.725104240781</v>
      </c>
      <c r="AA48" s="102">
        <v>17.769940795419298</v>
      </c>
      <c r="AB48" s="102">
        <v>9.0520450362003402</v>
      </c>
      <c r="AC48" s="102">
        <v>-4.3109999999999902</v>
      </c>
      <c r="AD48" s="102">
        <v>2.3239407954193001</v>
      </c>
      <c r="AE48" s="102">
        <v>-10.654</v>
      </c>
      <c r="AF48" s="102">
        <v>-5.6640592045806999</v>
      </c>
      <c r="AG48" s="102">
        <v>-8.7178957592189601</v>
      </c>
      <c r="AH48" s="102">
        <v>-22.080940795419298</v>
      </c>
      <c r="AI48" s="102">
        <v>-15.446</v>
      </c>
      <c r="AJ48" s="102">
        <v>-28.423940795419298</v>
      </c>
      <c r="AK48" s="102">
        <v>-23.434000000000001</v>
      </c>
      <c r="AL48" s="102">
        <v>-13.363045036200299</v>
      </c>
      <c r="AM48" s="102">
        <v>-6.7281042407810396</v>
      </c>
      <c r="AN48" s="102">
        <v>-19.706045036200301</v>
      </c>
      <c r="AO48" s="102">
        <v>-14.716104240781</v>
      </c>
      <c r="AP48" s="102">
        <v>6.6349407954192996</v>
      </c>
      <c r="AQ48" s="102">
        <v>-6.343</v>
      </c>
      <c r="AR48" s="102">
        <v>-1.3530592045806999</v>
      </c>
      <c r="AS48" s="102">
        <v>-12.9779407954193</v>
      </c>
      <c r="AT48" s="102">
        <v>-7.9880000000000004</v>
      </c>
      <c r="AU48" s="103">
        <v>4.9899407954193</v>
      </c>
    </row>
    <row r="49" spans="1:47" x14ac:dyDescent="0.3">
      <c r="A49" s="95"/>
      <c r="B49" s="92">
        <v>15</v>
      </c>
      <c r="C49" s="101">
        <v>-4.3848957592189599</v>
      </c>
      <c r="D49" s="102">
        <v>-17.579895759218999</v>
      </c>
      <c r="E49" s="102">
        <v>-32.615061639786099</v>
      </c>
      <c r="F49" s="102">
        <v>-10.776999999999999</v>
      </c>
      <c r="G49" s="102">
        <v>-21.211895759219001</v>
      </c>
      <c r="H49" s="102">
        <v>-35.000061639786097</v>
      </c>
      <c r="I49" s="102">
        <v>-30.052</v>
      </c>
      <c r="J49" s="102">
        <v>-44.158061639786098</v>
      </c>
      <c r="K49" s="102">
        <v>-44.084000000000003</v>
      </c>
      <c r="L49" s="102">
        <v>-13.195</v>
      </c>
      <c r="M49" s="102">
        <v>-28.2301658805671</v>
      </c>
      <c r="N49" s="102">
        <v>-6.3921042407810402</v>
      </c>
      <c r="O49" s="102">
        <v>-16.827000000000002</v>
      </c>
      <c r="P49" s="102">
        <v>-30.615165880567101</v>
      </c>
      <c r="Q49" s="102">
        <v>-25.667104240781001</v>
      </c>
      <c r="R49" s="102">
        <v>-39.773165880567099</v>
      </c>
      <c r="S49" s="102">
        <v>-39.699104240780997</v>
      </c>
      <c r="T49" s="102">
        <v>-15.035165880567099</v>
      </c>
      <c r="U49" s="102">
        <v>6.8028957592189601</v>
      </c>
      <c r="V49" s="102">
        <v>-3.6320000000000099</v>
      </c>
      <c r="W49" s="102">
        <v>-17.420165880567101</v>
      </c>
      <c r="X49" s="102">
        <v>-12.4721042407811</v>
      </c>
      <c r="Y49" s="102">
        <v>-26.578165880567202</v>
      </c>
      <c r="Z49" s="102">
        <v>-26.504104240781</v>
      </c>
      <c r="AA49" s="102">
        <v>21.838061639786101</v>
      </c>
      <c r="AB49" s="102">
        <v>11.4031658805671</v>
      </c>
      <c r="AC49" s="102">
        <v>-2.38500000000001</v>
      </c>
      <c r="AD49" s="102">
        <v>2.5630616397860901</v>
      </c>
      <c r="AE49" s="102">
        <v>-11.542999999999999</v>
      </c>
      <c r="AF49" s="102">
        <v>-11.468938360213899</v>
      </c>
      <c r="AG49" s="102">
        <v>-10.434895759219</v>
      </c>
      <c r="AH49" s="102">
        <v>-24.223061639786099</v>
      </c>
      <c r="AI49" s="102">
        <v>-19.274999999999999</v>
      </c>
      <c r="AJ49" s="102">
        <v>-33.381061639786097</v>
      </c>
      <c r="AK49" s="102">
        <v>-33.307000000000002</v>
      </c>
      <c r="AL49" s="102">
        <v>-13.788165880567099</v>
      </c>
      <c r="AM49" s="102">
        <v>-8.8401042407810504</v>
      </c>
      <c r="AN49" s="102">
        <v>-22.946165880567101</v>
      </c>
      <c r="AO49" s="102">
        <v>-22.872104240780999</v>
      </c>
      <c r="AP49" s="102">
        <v>4.9480616397860997</v>
      </c>
      <c r="AQ49" s="102">
        <v>-9.1579999999999995</v>
      </c>
      <c r="AR49" s="102">
        <v>-9.0839383602138994</v>
      </c>
      <c r="AS49" s="102">
        <v>-14.1060616397861</v>
      </c>
      <c r="AT49" s="102">
        <v>-14.032</v>
      </c>
      <c r="AU49" s="103">
        <v>7.4061639786101793E-2</v>
      </c>
    </row>
    <row r="50" spans="1:47" ht="15" thickBot="1" x14ac:dyDescent="0.35">
      <c r="A50" s="96"/>
      <c r="B50" s="90">
        <v>30</v>
      </c>
      <c r="C50" s="110">
        <v>-5.8588957592189503</v>
      </c>
      <c r="D50" s="111">
        <v>-12.586895759218899</v>
      </c>
      <c r="E50" s="111">
        <v>-21.802389515732401</v>
      </c>
      <c r="F50" s="111">
        <v>-10.987</v>
      </c>
      <c r="G50" s="111">
        <v>-16.128895759218999</v>
      </c>
      <c r="H50" s="111">
        <v>-25.410389515732401</v>
      </c>
      <c r="I50" s="111">
        <v>-23.593</v>
      </c>
      <c r="J50" s="111">
        <v>-33.254389515732399</v>
      </c>
      <c r="K50" s="111">
        <v>-31.594999999999999</v>
      </c>
      <c r="L50" s="111">
        <v>-6.72799999999999</v>
      </c>
      <c r="M50" s="111">
        <v>-15.9434937565134</v>
      </c>
      <c r="N50" s="111">
        <v>-5.12810424078104</v>
      </c>
      <c r="O50" s="111">
        <v>-10.27</v>
      </c>
      <c r="P50" s="111">
        <v>-19.551493756513398</v>
      </c>
      <c r="Q50" s="111">
        <v>-17.734104240781001</v>
      </c>
      <c r="R50" s="111">
        <v>-27.3954937565134</v>
      </c>
      <c r="S50" s="111">
        <v>-25.736104240781</v>
      </c>
      <c r="T50" s="111">
        <v>-9.2154937565134301</v>
      </c>
      <c r="U50" s="111">
        <v>1.59989575921895</v>
      </c>
      <c r="V50" s="111">
        <v>-3.5419999999999998</v>
      </c>
      <c r="W50" s="111">
        <v>-12.8234937565134</v>
      </c>
      <c r="X50" s="111">
        <v>-11.006104240780999</v>
      </c>
      <c r="Y50" s="111">
        <v>-20.667493756513402</v>
      </c>
      <c r="Z50" s="111">
        <v>-19.008104240781101</v>
      </c>
      <c r="AA50" s="111">
        <v>10.8153895157324</v>
      </c>
      <c r="AB50" s="111">
        <v>5.6734937565134196</v>
      </c>
      <c r="AC50" s="111">
        <v>-3.6080000000000001</v>
      </c>
      <c r="AD50" s="111">
        <v>-1.79061048426762</v>
      </c>
      <c r="AE50" s="111">
        <v>-11.452</v>
      </c>
      <c r="AF50" s="111">
        <v>-9.7926104842676303</v>
      </c>
      <c r="AG50" s="111">
        <v>-5.1418957592189498</v>
      </c>
      <c r="AH50" s="111">
        <v>-14.423389515732399</v>
      </c>
      <c r="AI50" s="111">
        <v>-12.606</v>
      </c>
      <c r="AJ50" s="111">
        <v>-22.2673895157324</v>
      </c>
      <c r="AK50" s="111">
        <v>-20.608000000000001</v>
      </c>
      <c r="AL50" s="111">
        <v>-9.2814937565134308</v>
      </c>
      <c r="AM50" s="111">
        <v>-7.4641042407810403</v>
      </c>
      <c r="AN50" s="111">
        <v>-17.1254937565134</v>
      </c>
      <c r="AO50" s="111">
        <v>-15.4661042407811</v>
      </c>
      <c r="AP50" s="111">
        <v>1.81738951573239</v>
      </c>
      <c r="AQ50" s="111">
        <v>-7.8439999999999896</v>
      </c>
      <c r="AR50" s="111">
        <v>-6.1846104842676199</v>
      </c>
      <c r="AS50" s="111">
        <v>-9.6613895157323793</v>
      </c>
      <c r="AT50" s="111">
        <v>-8.0020000000000095</v>
      </c>
      <c r="AU50" s="112">
        <v>1.6593895157323699</v>
      </c>
    </row>
  </sheetData>
  <mergeCells count="9">
    <mergeCell ref="A33:A38"/>
    <mergeCell ref="A39:A44"/>
    <mergeCell ref="A45:A50"/>
    <mergeCell ref="A1:B2"/>
    <mergeCell ref="A3:A8"/>
    <mergeCell ref="A9:A14"/>
    <mergeCell ref="A15:A20"/>
    <mergeCell ref="A21:A26"/>
    <mergeCell ref="A27:A32"/>
  </mergeCells>
  <conditionalFormatting sqref="C3:AU50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"/>
  <sheetViews>
    <sheetView workbookViewId="0">
      <selection activeCell="L22" sqref="L22"/>
    </sheetView>
  </sheetViews>
  <sheetFormatPr defaultRowHeight="14.4" x14ac:dyDescent="0.3"/>
  <sheetData>
    <row r="1" spans="1:46" x14ac:dyDescent="0.3">
      <c r="B1" s="69" t="s">
        <v>19</v>
      </c>
      <c r="C1" s="69" t="s">
        <v>19</v>
      </c>
      <c r="D1" s="69" t="s">
        <v>19</v>
      </c>
      <c r="E1" s="69" t="s">
        <v>19</v>
      </c>
      <c r="F1" s="69" t="s">
        <v>19</v>
      </c>
      <c r="G1" s="69" t="s">
        <v>19</v>
      </c>
      <c r="H1" s="69" t="s">
        <v>19</v>
      </c>
      <c r="I1" s="69" t="s">
        <v>19</v>
      </c>
      <c r="J1" s="69" t="s">
        <v>19</v>
      </c>
      <c r="K1" s="69" t="s">
        <v>21</v>
      </c>
      <c r="L1" s="69" t="s">
        <v>21</v>
      </c>
      <c r="M1" s="69" t="s">
        <v>21</v>
      </c>
      <c r="N1" s="69" t="s">
        <v>21</v>
      </c>
      <c r="O1" s="69" t="s">
        <v>21</v>
      </c>
      <c r="P1" s="69" t="s">
        <v>21</v>
      </c>
      <c r="Q1" s="69" t="s">
        <v>21</v>
      </c>
      <c r="R1" s="69" t="s">
        <v>21</v>
      </c>
      <c r="S1" s="69" t="s">
        <v>22</v>
      </c>
      <c r="T1" s="69" t="s">
        <v>22</v>
      </c>
      <c r="U1" s="69" t="s">
        <v>22</v>
      </c>
      <c r="V1" s="69" t="s">
        <v>22</v>
      </c>
      <c r="W1" s="69" t="s">
        <v>22</v>
      </c>
      <c r="X1" s="69" t="s">
        <v>22</v>
      </c>
      <c r="Y1" s="69" t="s">
        <v>22</v>
      </c>
      <c r="Z1" s="69" t="s">
        <v>23</v>
      </c>
      <c r="AA1" s="69" t="s">
        <v>23</v>
      </c>
      <c r="AB1" s="69" t="s">
        <v>23</v>
      </c>
      <c r="AC1" s="69" t="s">
        <v>23</v>
      </c>
      <c r="AD1" s="69" t="s">
        <v>23</v>
      </c>
      <c r="AE1" s="69" t="s">
        <v>23</v>
      </c>
      <c r="AF1" s="69" t="s">
        <v>24</v>
      </c>
      <c r="AG1" s="69" t="s">
        <v>24</v>
      </c>
      <c r="AH1" s="69" t="s">
        <v>24</v>
      </c>
      <c r="AI1" s="69" t="s">
        <v>24</v>
      </c>
      <c r="AJ1" s="69" t="s">
        <v>24</v>
      </c>
      <c r="AK1" s="69" t="s">
        <v>25</v>
      </c>
      <c r="AL1" s="69" t="s">
        <v>25</v>
      </c>
      <c r="AM1" s="69" t="s">
        <v>25</v>
      </c>
      <c r="AN1" s="69" t="s">
        <v>25</v>
      </c>
      <c r="AO1" s="69" t="s">
        <v>26</v>
      </c>
      <c r="AP1" s="69" t="s">
        <v>26</v>
      </c>
      <c r="AQ1" s="69" t="s">
        <v>26</v>
      </c>
      <c r="AR1" s="69" t="s">
        <v>27</v>
      </c>
      <c r="AS1" s="69" t="s">
        <v>27</v>
      </c>
      <c r="AT1" s="69" t="s">
        <v>28</v>
      </c>
    </row>
    <row r="2" spans="1:46" x14ac:dyDescent="0.3">
      <c r="B2" s="69" t="s">
        <v>21</v>
      </c>
      <c r="C2" s="69" t="s">
        <v>22</v>
      </c>
      <c r="D2" s="69" t="s">
        <v>23</v>
      </c>
      <c r="E2" s="69" t="s">
        <v>24</v>
      </c>
      <c r="F2" s="69" t="s">
        <v>25</v>
      </c>
      <c r="G2" s="69" t="s">
        <v>26</v>
      </c>
      <c r="H2" s="69" t="s">
        <v>27</v>
      </c>
      <c r="I2" s="69" t="s">
        <v>28</v>
      </c>
      <c r="J2" s="69" t="s">
        <v>29</v>
      </c>
      <c r="K2" s="69" t="s">
        <v>22</v>
      </c>
      <c r="L2" s="69" t="s">
        <v>23</v>
      </c>
      <c r="M2" s="69" t="s">
        <v>24</v>
      </c>
      <c r="N2" s="69" t="s">
        <v>25</v>
      </c>
      <c r="O2" s="69" t="s">
        <v>26</v>
      </c>
      <c r="P2" s="69" t="s">
        <v>27</v>
      </c>
      <c r="Q2" s="69" t="s">
        <v>28</v>
      </c>
      <c r="R2" s="69" t="s">
        <v>29</v>
      </c>
      <c r="S2" s="69" t="s">
        <v>23</v>
      </c>
      <c r="T2" s="69" t="s">
        <v>24</v>
      </c>
      <c r="U2" s="69" t="s">
        <v>25</v>
      </c>
      <c r="V2" s="69" t="s">
        <v>26</v>
      </c>
      <c r="W2" s="69" t="s">
        <v>27</v>
      </c>
      <c r="X2" s="69" t="s">
        <v>28</v>
      </c>
      <c r="Y2" s="69" t="s">
        <v>29</v>
      </c>
      <c r="Z2" s="69" t="s">
        <v>24</v>
      </c>
      <c r="AA2" s="69" t="s">
        <v>25</v>
      </c>
      <c r="AB2" s="69" t="s">
        <v>26</v>
      </c>
      <c r="AC2" s="69" t="s">
        <v>27</v>
      </c>
      <c r="AD2" s="69" t="s">
        <v>28</v>
      </c>
      <c r="AE2" s="69" t="s">
        <v>29</v>
      </c>
      <c r="AF2" s="69" t="s">
        <v>25</v>
      </c>
      <c r="AG2" s="69" t="s">
        <v>26</v>
      </c>
      <c r="AH2" s="69" t="s">
        <v>27</v>
      </c>
      <c r="AI2" s="69" t="s">
        <v>28</v>
      </c>
      <c r="AJ2" s="69" t="s">
        <v>29</v>
      </c>
      <c r="AK2" s="69" t="s">
        <v>26</v>
      </c>
      <c r="AL2" s="69" t="s">
        <v>27</v>
      </c>
      <c r="AM2" s="69" t="s">
        <v>28</v>
      </c>
      <c r="AN2" s="69" t="s">
        <v>29</v>
      </c>
      <c r="AO2" s="69" t="s">
        <v>27</v>
      </c>
      <c r="AP2" s="69" t="s">
        <v>28</v>
      </c>
      <c r="AQ2" s="69" t="s">
        <v>29</v>
      </c>
      <c r="AR2" s="69" t="s">
        <v>28</v>
      </c>
      <c r="AS2" s="69" t="s">
        <v>29</v>
      </c>
      <c r="AT2" s="69" t="s">
        <v>29</v>
      </c>
    </row>
    <row r="3" spans="1:46" x14ac:dyDescent="0.3">
      <c r="A3" t="s">
        <v>17</v>
      </c>
      <c r="B3">
        <f>AVERAGE('Heights Diff'!C3:C50)</f>
        <v>-3.0110793011781518</v>
      </c>
      <c r="C3">
        <f>AVERAGE('Heights Diff'!D3:D50)</f>
        <v>-8.3360414019730911</v>
      </c>
      <c r="D3">
        <f>AVERAGE('Heights Diff'!E3:E50)</f>
        <v>-11.550280373611074</v>
      </c>
      <c r="E3">
        <f>AVERAGE('Heights Diff'!F3:F50)</f>
        <v>-5.5997944500970318</v>
      </c>
      <c r="F3">
        <f>AVERAGE('Heights Diff'!G3:G50)</f>
        <v>-10.353952757734776</v>
      </c>
      <c r="G3">
        <f>AVERAGE('Heights Diff'!H3:H50)</f>
        <v>-13.509951439929809</v>
      </c>
      <c r="H3">
        <f>AVERAGE('Heights Diff'!I3:I50)</f>
        <v>-14.713782421175326</v>
      </c>
      <c r="I3">
        <f>AVERAGE('Heights Diff'!J3:J50)</f>
        <v>-16.064111273255762</v>
      </c>
      <c r="J3">
        <f>AVERAGE('Heights Diff'!K3:K50)</f>
        <v>-19.300725544495837</v>
      </c>
      <c r="K3">
        <f>AVERAGE('Heights Diff'!L3:L50)</f>
        <v>-5.3249621007949326</v>
      </c>
      <c r="L3">
        <f>AVERAGE('Heights Diff'!M3:M50)</f>
        <v>-8.5392010724329239</v>
      </c>
      <c r="M3">
        <f>AVERAGE('Heights Diff'!N3:N50)</f>
        <v>-2.5887151489188773</v>
      </c>
      <c r="N3">
        <f>AVERAGE('Heights Diff'!O3:O50)</f>
        <v>-7.3428734565566183</v>
      </c>
      <c r="O3">
        <f>AVERAGE('Heights Diff'!P3:P50)</f>
        <v>-10.498872138751656</v>
      </c>
      <c r="P3">
        <f>AVERAGE('Heights Diff'!Q3:Q50)</f>
        <v>-11.702703119997159</v>
      </c>
      <c r="Q3">
        <f>AVERAGE('Heights Diff'!R3:R50)</f>
        <v>-13.053031972077617</v>
      </c>
      <c r="R3">
        <f>AVERAGE('Heights Diff'!S3:S50)</f>
        <v>-16.289646243317666</v>
      </c>
      <c r="S3">
        <f>AVERAGE('Heights Diff'!T3:T50)</f>
        <v>-3.2142389716379838</v>
      </c>
      <c r="T3">
        <f>AVERAGE('Heights Diff'!U3:U50)</f>
        <v>2.7362469518760584</v>
      </c>
      <c r="U3">
        <f>AVERAGE('Heights Diff'!V3:V50)</f>
        <v>-2.0179113557616848</v>
      </c>
      <c r="V3">
        <f>AVERAGE('Heights Diff'!W3:W50)</f>
        <v>-5.1739100379567224</v>
      </c>
      <c r="W3">
        <f>AVERAGE('Heights Diff'!X3:X50)</f>
        <v>-6.3777410192022392</v>
      </c>
      <c r="X3">
        <f>AVERAGE('Heights Diff'!Y3:Y50)</f>
        <v>-7.7280698712826847</v>
      </c>
      <c r="Y3">
        <f>AVERAGE('Heights Diff'!Z3:Z50)</f>
        <v>-10.964684142522733</v>
      </c>
      <c r="Z3">
        <f>AVERAGE('Heights Diff'!AA3:AA50)</f>
        <v>5.9504859235140506</v>
      </c>
      <c r="AA3">
        <f>AVERAGE('Heights Diff'!AB3:AB50)</f>
        <v>1.1963276158763019</v>
      </c>
      <c r="AB3">
        <f>AVERAGE('Heights Diff'!AC3:AC50)</f>
        <v>-1.9596710663187382</v>
      </c>
      <c r="AC3">
        <f>AVERAGE('Heights Diff'!AD3:AD50)</f>
        <v>-3.1635020475642475</v>
      </c>
      <c r="AD3">
        <f>AVERAGE('Heights Diff'!AE3:AE50)</f>
        <v>-4.5138308996446961</v>
      </c>
      <c r="AE3">
        <f>AVERAGE('Heights Diff'!AF3:AF50)</f>
        <v>-7.7504451708847517</v>
      </c>
      <c r="AF3">
        <f>AVERAGE('Heights Diff'!AG3:AG50)</f>
        <v>-4.7541583076377441</v>
      </c>
      <c r="AG3">
        <f>AVERAGE('Heights Diff'!AH3:AH50)</f>
        <v>-7.9101569898327888</v>
      </c>
      <c r="AH3">
        <f>AVERAGE('Heights Diff'!AI3:AI50)</f>
        <v>-9.1139879710782967</v>
      </c>
      <c r="AI3">
        <f>AVERAGE('Heights Diff'!AJ3:AJ50)</f>
        <v>-10.46431682315874</v>
      </c>
      <c r="AJ3">
        <f>AVERAGE('Heights Diff'!AK3:AK50)</f>
        <v>-13.700931094398799</v>
      </c>
      <c r="AK3">
        <f>AVERAGE('Heights Diff'!AL3:AL50)</f>
        <v>-3.1559986821950385</v>
      </c>
      <c r="AL3">
        <f>AVERAGE('Heights Diff'!AM3:AM50)</f>
        <v>-4.3598296634405553</v>
      </c>
      <c r="AM3">
        <f>AVERAGE('Heights Diff'!AN3:AN50)</f>
        <v>-5.710158515520992</v>
      </c>
      <c r="AN3">
        <f>AVERAGE('Heights Diff'!AO3:AO50)</f>
        <v>-8.9467727867610538</v>
      </c>
      <c r="AO3">
        <f>AVERAGE('Heights Diff'!AP3:AP50)</f>
        <v>-1.2038309812455144</v>
      </c>
      <c r="AP3">
        <f>AVERAGE('Heights Diff'!AQ3:AQ50)</f>
        <v>-2.5541598333259583</v>
      </c>
      <c r="AQ3">
        <f>AVERAGE('Heights Diff'!AR3:AR50)</f>
        <v>-5.7907741045660224</v>
      </c>
      <c r="AR3">
        <f>AVERAGE('Heights Diff'!AS3:AS50)</f>
        <v>-1.3503288520804437</v>
      </c>
      <c r="AS3">
        <f>AVERAGE('Heights Diff'!AT3:AT50)</f>
        <v>-4.5869431233205038</v>
      </c>
      <c r="AT3">
        <f>AVERAGE('Heights Diff'!AU3:AU50)</f>
        <v>-3.2366142712400623</v>
      </c>
    </row>
    <row r="4" spans="1:46" x14ac:dyDescent="0.3">
      <c r="A4" s="11" t="s">
        <v>60</v>
      </c>
      <c r="B4" s="12">
        <f>COUNTIF('Heights Diff'!C3:C50,"&gt;0")/48</f>
        <v>0.20833333333333334</v>
      </c>
      <c r="C4" s="12">
        <f>COUNTIF('Heights Diff'!D3:D50,"&gt;0")/48</f>
        <v>6.25E-2</v>
      </c>
      <c r="D4" s="12">
        <f>COUNTIF('Heights Diff'!E3:E50,"&gt;0")/48</f>
        <v>0.14583333333333334</v>
      </c>
      <c r="E4" s="12">
        <f>COUNTIF('Heights Diff'!F3:F50,"&gt;0")/48</f>
        <v>0.1875</v>
      </c>
      <c r="F4" s="12">
        <f>COUNTIF('Heights Diff'!G3:G50,"&gt;0")/48</f>
        <v>0.10416666666666667</v>
      </c>
      <c r="G4" s="12">
        <f>COUNTIF('Heights Diff'!H3:H50,"&gt;0")/48</f>
        <v>0.10416666666666667</v>
      </c>
      <c r="H4" s="12">
        <f>COUNTIF('Heights Diff'!I3:I50,"&gt;0")/48</f>
        <v>4.1666666666666664E-2</v>
      </c>
      <c r="I4" s="12">
        <f>COUNTIF('Heights Diff'!J3:J50,"&gt;0")/48</f>
        <v>0.10416666666666667</v>
      </c>
      <c r="J4" s="12">
        <f>COUNTIF('Heights Diff'!K3:K50,"&gt;0")/48</f>
        <v>0</v>
      </c>
      <c r="K4" s="12">
        <f>COUNTIF('Heights Diff'!L3:L50,"&gt;0")/48</f>
        <v>4.1666666666666664E-2</v>
      </c>
      <c r="L4" s="12">
        <f>COUNTIF('Heights Diff'!M3:M50,"&gt;0")/48</f>
        <v>0.16666666666666666</v>
      </c>
      <c r="M4" s="12">
        <f>COUNTIF('Heights Diff'!N3:N50,"&gt;0")/48</f>
        <v>0.22916666666666666</v>
      </c>
      <c r="N4" s="12">
        <f>COUNTIF('Heights Diff'!O3:O50,"&gt;0")/48</f>
        <v>8.3333333333333329E-2</v>
      </c>
      <c r="O4" s="12">
        <f>COUNTIF('Heights Diff'!P3:P50,"&gt;0")/48</f>
        <v>0.16666666666666666</v>
      </c>
      <c r="P4" s="12">
        <f>COUNTIF('Heights Diff'!Q3:Q50,"&gt;0")/48</f>
        <v>4.1666666666666664E-2</v>
      </c>
      <c r="Q4" s="12">
        <f>COUNTIF('Heights Diff'!R3:R50,"&gt;0")/48</f>
        <v>0.125</v>
      </c>
      <c r="R4" s="12">
        <f>COUNTIF('Heights Diff'!S3:S50,"&gt;0")/48</f>
        <v>0</v>
      </c>
      <c r="S4" s="12">
        <f>COUNTIF('Heights Diff'!T3:T50,"&gt;0")/48</f>
        <v>0.3125</v>
      </c>
      <c r="T4" s="12">
        <f>COUNTIF('Heights Diff'!U3:U50,"&gt;0")/48</f>
        <v>0.79166666666666663</v>
      </c>
      <c r="U4" s="12">
        <f>COUNTIF('Heights Diff'!V3:V50,"&gt;0")/48</f>
        <v>0.20833333333333334</v>
      </c>
      <c r="V4" s="12">
        <f>COUNTIF('Heights Diff'!W3:W50,"&gt;0")/48</f>
        <v>0.27083333333333331</v>
      </c>
      <c r="W4" s="12">
        <f>COUNTIF('Heights Diff'!X3:X50,"&gt;0")/48</f>
        <v>0.10416666666666667</v>
      </c>
      <c r="X4" s="12">
        <f>COUNTIF('Heights Diff'!Y3:Y50,"&gt;0")/48</f>
        <v>0.25</v>
      </c>
      <c r="Y4" s="12">
        <f>COUNTIF('Heights Diff'!Z3:Z50,"&gt;0")/48</f>
        <v>2.0833333333333332E-2</v>
      </c>
      <c r="Z4" s="12">
        <f>COUNTIF('Heights Diff'!AA3:AA50,"&gt;0")/48</f>
        <v>0.79166666666666663</v>
      </c>
      <c r="AA4" s="12">
        <f>COUNTIF('Heights Diff'!AB3:AB50,"&gt;0")/48</f>
        <v>0.60416666666666663</v>
      </c>
      <c r="AB4" s="12">
        <f>COUNTIF('Heights Diff'!AC3:AC50,"&gt;0")/48</f>
        <v>0.20833333333333334</v>
      </c>
      <c r="AC4" s="12">
        <f>COUNTIF('Heights Diff'!AD3:AD50,"&gt;0")/48</f>
        <v>0.39583333333333331</v>
      </c>
      <c r="AD4" s="12">
        <f>COUNTIF('Heights Diff'!AE3:AE50,"&gt;0")/48</f>
        <v>0.20833333333333334</v>
      </c>
      <c r="AE4" s="12">
        <f>COUNTIF('Heights Diff'!AF3:AF50,"&gt;0")/48</f>
        <v>0.10416666666666667</v>
      </c>
      <c r="AF4" s="12">
        <f>COUNTIF('Heights Diff'!AG3:AG50,"&gt;0")/48</f>
        <v>0.1875</v>
      </c>
      <c r="AG4" s="12">
        <f>COUNTIF('Heights Diff'!AH3:AH50,"&gt;0")/48</f>
        <v>0.20833333333333334</v>
      </c>
      <c r="AH4" s="12">
        <f>COUNTIF('Heights Diff'!AI3:AI50,"&gt;0")/48</f>
        <v>4.1666666666666664E-2</v>
      </c>
      <c r="AI4" s="12">
        <f>COUNTIF('Heights Diff'!AJ3:AJ50,"&gt;0")/48</f>
        <v>0.20833333333333334</v>
      </c>
      <c r="AJ4" s="12">
        <f>COUNTIF('Heights Diff'!AK3:AK50,"&gt;0")/48</f>
        <v>2.0833333333333332E-2</v>
      </c>
      <c r="AK4" s="12">
        <f>COUNTIF('Heights Diff'!AL3:AL50,"&gt;0")/48</f>
        <v>0.3125</v>
      </c>
      <c r="AL4" s="12">
        <f>COUNTIF('Heights Diff'!AM3:AM50,"&gt;0")/48</f>
        <v>0.125</v>
      </c>
      <c r="AM4" s="12">
        <f>COUNTIF('Heights Diff'!AN3:AN50,"&gt;0")/48</f>
        <v>0.3125</v>
      </c>
      <c r="AN4" s="12">
        <f>COUNTIF('Heights Diff'!AO3:AO50,"&gt;0")/48</f>
        <v>4.1666666666666664E-2</v>
      </c>
      <c r="AO4" s="12">
        <f>COUNTIF('Heights Diff'!AP3:AP50,"&gt;0")/48</f>
        <v>0.52083333333333337</v>
      </c>
      <c r="AP4" s="12">
        <f>COUNTIF('Heights Diff'!AQ3:AQ50,"&gt;0")/48</f>
        <v>0.25</v>
      </c>
      <c r="AQ4" s="12">
        <f>COUNTIF('Heights Diff'!AR3:AR50,"&gt;0")/48</f>
        <v>0.1875</v>
      </c>
      <c r="AR4" s="12">
        <f>COUNTIF('Heights Diff'!AS3:AS50,"&gt;0")/48</f>
        <v>0.45833333333333331</v>
      </c>
      <c r="AS4" s="12">
        <f>COUNTIF('Heights Diff'!AT3:AT50,"&gt;0")/48</f>
        <v>0.375</v>
      </c>
      <c r="AT4" s="12">
        <f>COUNTIF('Heights Diff'!AU3:AU50,"&gt;0")/48</f>
        <v>0.35416666666666669</v>
      </c>
    </row>
    <row r="6" spans="1:46" x14ac:dyDescent="0.3">
      <c r="B6" t="str">
        <f>B1</f>
        <v>Trace 1</v>
      </c>
      <c r="C6" t="str">
        <f>K1</f>
        <v>Trace 2</v>
      </c>
      <c r="D6" t="str">
        <f>S1</f>
        <v>Trace 3</v>
      </c>
      <c r="E6" t="str">
        <f>Z1</f>
        <v>Trace 4</v>
      </c>
      <c r="F6" t="str">
        <f>AF1</f>
        <v>Trace 5</v>
      </c>
      <c r="G6" t="str">
        <f>AK1</f>
        <v>Trace 6</v>
      </c>
      <c r="H6" t="str">
        <f>AO1</f>
        <v>Trace 7</v>
      </c>
      <c r="I6" t="str">
        <f>AR1</f>
        <v>Trace 8</v>
      </c>
      <c r="J6" t="str">
        <f>AT1</f>
        <v>Trace 9</v>
      </c>
    </row>
    <row r="7" spans="1:46" x14ac:dyDescent="0.3">
      <c r="B7" t="str">
        <f t="shared" ref="B7:B8" si="0">B2</f>
        <v>Trace 2</v>
      </c>
      <c r="C7" t="str">
        <f t="shared" ref="C7:C8" si="1">K2</f>
        <v>Trace 3</v>
      </c>
      <c r="D7" t="str">
        <f t="shared" ref="D7:D8" si="2">S2</f>
        <v>Trace 4</v>
      </c>
      <c r="E7" t="str">
        <f t="shared" ref="E7:E8" si="3">Z2</f>
        <v>Trace 5</v>
      </c>
      <c r="F7" t="str">
        <f t="shared" ref="F7:F8" si="4">AF2</f>
        <v>Trace 6</v>
      </c>
      <c r="G7" t="str">
        <f t="shared" ref="G7:G8" si="5">AK2</f>
        <v>Trace 7</v>
      </c>
      <c r="H7" t="str">
        <f t="shared" ref="H7:H8" si="6">AO2</f>
        <v>Trace 8</v>
      </c>
      <c r="I7" t="str">
        <f t="shared" ref="I7:I8" si="7">AR2</f>
        <v>Trace 9</v>
      </c>
      <c r="J7" t="str">
        <f t="shared" ref="J7:J8" si="8">AT2</f>
        <v>Trace 10</v>
      </c>
    </row>
    <row r="8" spans="1:46" x14ac:dyDescent="0.3">
      <c r="A8" t="s">
        <v>17</v>
      </c>
      <c r="B8" s="78">
        <f t="shared" si="0"/>
        <v>-3.0110793011781518</v>
      </c>
      <c r="C8" s="78">
        <f t="shared" si="1"/>
        <v>-5.3249621007949326</v>
      </c>
      <c r="D8" s="78">
        <f t="shared" si="2"/>
        <v>-3.2142389716379838</v>
      </c>
      <c r="E8" s="78">
        <f t="shared" si="3"/>
        <v>5.9504859235140506</v>
      </c>
      <c r="F8" s="78">
        <f t="shared" si="4"/>
        <v>-4.7541583076377441</v>
      </c>
      <c r="G8" s="78">
        <f t="shared" si="5"/>
        <v>-3.1559986821950385</v>
      </c>
      <c r="H8" s="78">
        <f t="shared" si="6"/>
        <v>-1.2038309812455144</v>
      </c>
      <c r="I8" s="78">
        <f t="shared" si="7"/>
        <v>-1.3503288520804437</v>
      </c>
      <c r="J8" s="78">
        <f t="shared" si="8"/>
        <v>-3.2366142712400623</v>
      </c>
    </row>
    <row r="10" spans="1:46" x14ac:dyDescent="0.3">
      <c r="A10" t="s">
        <v>73</v>
      </c>
      <c r="B10" t="s">
        <v>19</v>
      </c>
      <c r="C10" t="s">
        <v>21</v>
      </c>
      <c r="D10" t="s">
        <v>22</v>
      </c>
    </row>
    <row r="11" spans="1:46" x14ac:dyDescent="0.3">
      <c r="A11" t="s">
        <v>74</v>
      </c>
      <c r="B11" t="s">
        <v>21</v>
      </c>
      <c r="C11" t="s">
        <v>22</v>
      </c>
      <c r="D11" t="s">
        <v>23</v>
      </c>
    </row>
    <row r="12" spans="1:46" x14ac:dyDescent="0.3">
      <c r="A12" t="s">
        <v>17</v>
      </c>
      <c r="B12" s="78">
        <v>-3.0110793011781518</v>
      </c>
      <c r="C12" s="78">
        <v>-5.3249621007949326</v>
      </c>
      <c r="D12" s="78">
        <v>-3.2142389716379838</v>
      </c>
    </row>
    <row r="14" spans="1:46" x14ac:dyDescent="0.3">
      <c r="A14" t="s">
        <v>75</v>
      </c>
      <c r="B14" t="s">
        <v>21</v>
      </c>
      <c r="C14" t="s">
        <v>24</v>
      </c>
      <c r="D14" t="s">
        <v>25</v>
      </c>
    </row>
    <row r="15" spans="1:46" x14ac:dyDescent="0.3">
      <c r="A15" t="s">
        <v>74</v>
      </c>
      <c r="B15" t="s">
        <v>24</v>
      </c>
      <c r="C15" t="s">
        <v>25</v>
      </c>
      <c r="D15" t="s">
        <v>26</v>
      </c>
    </row>
    <row r="16" spans="1:46" x14ac:dyDescent="0.3">
      <c r="A16" t="s">
        <v>17</v>
      </c>
      <c r="B16" s="78">
        <v>-2.5887151489188773</v>
      </c>
      <c r="C16" s="78">
        <v>-4.7541583076377441</v>
      </c>
      <c r="D16" s="78">
        <v>-3.1559986821950385</v>
      </c>
    </row>
    <row r="18" spans="1:46" x14ac:dyDescent="0.3">
      <c r="A18" t="s">
        <v>76</v>
      </c>
      <c r="B18" t="s">
        <v>22</v>
      </c>
      <c r="C18" t="s">
        <v>25</v>
      </c>
      <c r="D18" t="s">
        <v>27</v>
      </c>
    </row>
    <row r="19" spans="1:46" x14ac:dyDescent="0.3">
      <c r="A19" t="s">
        <v>74</v>
      </c>
      <c r="B19" t="s">
        <v>25</v>
      </c>
      <c r="C19" t="s">
        <v>27</v>
      </c>
      <c r="D19" t="s">
        <v>28</v>
      </c>
    </row>
    <row r="20" spans="1:46" x14ac:dyDescent="0.3">
      <c r="A20" t="s">
        <v>17</v>
      </c>
      <c r="B20" s="78">
        <v>-2.0179113557616848</v>
      </c>
      <c r="C20" s="78">
        <v>-4.3598296634405553</v>
      </c>
      <c r="D20" s="78">
        <v>-1.3503288520804437</v>
      </c>
    </row>
    <row r="22" spans="1:46" x14ac:dyDescent="0.3">
      <c r="A22" t="s">
        <v>77</v>
      </c>
      <c r="B22" t="s">
        <v>23</v>
      </c>
      <c r="C22" t="s">
        <v>26</v>
      </c>
      <c r="D22" t="s">
        <v>28</v>
      </c>
    </row>
    <row r="23" spans="1:46" x14ac:dyDescent="0.3">
      <c r="A23" t="s">
        <v>74</v>
      </c>
      <c r="B23" t="s">
        <v>26</v>
      </c>
      <c r="C23" t="s">
        <v>28</v>
      </c>
      <c r="D23" t="s">
        <v>29</v>
      </c>
    </row>
    <row r="24" spans="1:46" x14ac:dyDescent="0.3">
      <c r="A24" t="s">
        <v>17</v>
      </c>
      <c r="B24" s="78">
        <v>-1.9596710663187382</v>
      </c>
      <c r="C24" s="78">
        <v>-2.5541598333259583</v>
      </c>
      <c r="D24" s="78">
        <v>-3.2366142712400623</v>
      </c>
    </row>
    <row r="26" spans="1:46" x14ac:dyDescent="0.3">
      <c r="B26" s="69" t="s">
        <v>19</v>
      </c>
      <c r="C26" s="69" t="s">
        <v>19</v>
      </c>
      <c r="D26" s="69" t="s">
        <v>19</v>
      </c>
      <c r="E26" s="69" t="s">
        <v>19</v>
      </c>
      <c r="F26" s="69" t="s">
        <v>19</v>
      </c>
      <c r="G26" s="69" t="s">
        <v>19</v>
      </c>
      <c r="H26" s="69" t="s">
        <v>19</v>
      </c>
      <c r="I26" s="69" t="s">
        <v>19</v>
      </c>
      <c r="J26" s="69" t="s">
        <v>19</v>
      </c>
      <c r="K26" s="69" t="s">
        <v>21</v>
      </c>
      <c r="L26" s="69" t="s">
        <v>21</v>
      </c>
      <c r="M26" s="69" t="s">
        <v>21</v>
      </c>
      <c r="N26" s="69" t="s">
        <v>21</v>
      </c>
      <c r="O26" s="69" t="s">
        <v>21</v>
      </c>
      <c r="P26" s="69" t="s">
        <v>21</v>
      </c>
      <c r="Q26" s="69" t="s">
        <v>21</v>
      </c>
      <c r="R26" s="69" t="s">
        <v>21</v>
      </c>
      <c r="S26" s="69" t="s">
        <v>22</v>
      </c>
      <c r="T26" s="69" t="s">
        <v>22</v>
      </c>
      <c r="U26" s="69" t="s">
        <v>22</v>
      </c>
      <c r="V26" s="69" t="s">
        <v>22</v>
      </c>
      <c r="W26" s="69" t="s">
        <v>22</v>
      </c>
      <c r="X26" s="69" t="s">
        <v>22</v>
      </c>
      <c r="Y26" s="69" t="s">
        <v>22</v>
      </c>
      <c r="Z26" s="69" t="s">
        <v>23</v>
      </c>
      <c r="AA26" s="69" t="s">
        <v>23</v>
      </c>
      <c r="AB26" s="69" t="s">
        <v>23</v>
      </c>
      <c r="AC26" s="69" t="s">
        <v>23</v>
      </c>
      <c r="AD26" s="69" t="s">
        <v>23</v>
      </c>
      <c r="AE26" s="69" t="s">
        <v>23</v>
      </c>
      <c r="AF26" s="69" t="s">
        <v>24</v>
      </c>
      <c r="AG26" s="69" t="s">
        <v>24</v>
      </c>
      <c r="AH26" s="69" t="s">
        <v>24</v>
      </c>
      <c r="AI26" s="69" t="s">
        <v>24</v>
      </c>
      <c r="AJ26" s="69" t="s">
        <v>24</v>
      </c>
      <c r="AK26" s="69" t="s">
        <v>25</v>
      </c>
      <c r="AL26" s="69" t="s">
        <v>25</v>
      </c>
      <c r="AM26" s="69" t="s">
        <v>25</v>
      </c>
      <c r="AN26" s="69" t="s">
        <v>25</v>
      </c>
      <c r="AO26" s="69" t="s">
        <v>26</v>
      </c>
      <c r="AP26" s="69" t="s">
        <v>26</v>
      </c>
      <c r="AQ26" s="69" t="s">
        <v>26</v>
      </c>
      <c r="AR26" s="69" t="s">
        <v>27</v>
      </c>
      <c r="AS26" s="69" t="s">
        <v>27</v>
      </c>
      <c r="AT26" s="69" t="s">
        <v>28</v>
      </c>
    </row>
    <row r="27" spans="1:46" x14ac:dyDescent="0.3">
      <c r="B27" s="69" t="s">
        <v>21</v>
      </c>
      <c r="C27" s="69" t="s">
        <v>22</v>
      </c>
      <c r="D27" s="69" t="s">
        <v>23</v>
      </c>
      <c r="E27" s="69" t="s">
        <v>24</v>
      </c>
      <c r="F27" s="69" t="s">
        <v>25</v>
      </c>
      <c r="G27" s="69" t="s">
        <v>26</v>
      </c>
      <c r="H27" s="69" t="s">
        <v>27</v>
      </c>
      <c r="I27" s="69" t="s">
        <v>28</v>
      </c>
      <c r="J27" s="69" t="s">
        <v>29</v>
      </c>
      <c r="K27" s="69" t="s">
        <v>22</v>
      </c>
      <c r="L27" s="69" t="s">
        <v>23</v>
      </c>
      <c r="M27" s="69" t="s">
        <v>24</v>
      </c>
      <c r="N27" s="69" t="s">
        <v>25</v>
      </c>
      <c r="O27" s="69" t="s">
        <v>26</v>
      </c>
      <c r="P27" s="69" t="s">
        <v>27</v>
      </c>
      <c r="Q27" s="69" t="s">
        <v>28</v>
      </c>
      <c r="R27" s="69" t="s">
        <v>29</v>
      </c>
      <c r="S27" s="69" t="s">
        <v>23</v>
      </c>
      <c r="T27" s="69" t="s">
        <v>24</v>
      </c>
      <c r="U27" s="69" t="s">
        <v>25</v>
      </c>
      <c r="V27" s="69" t="s">
        <v>26</v>
      </c>
      <c r="W27" s="69" t="s">
        <v>27</v>
      </c>
      <c r="X27" s="69" t="s">
        <v>28</v>
      </c>
      <c r="Y27" s="69" t="s">
        <v>29</v>
      </c>
      <c r="Z27" s="69" t="s">
        <v>24</v>
      </c>
      <c r="AA27" s="69" t="s">
        <v>25</v>
      </c>
      <c r="AB27" s="69" t="s">
        <v>26</v>
      </c>
      <c r="AC27" s="69" t="s">
        <v>27</v>
      </c>
      <c r="AD27" s="69" t="s">
        <v>28</v>
      </c>
      <c r="AE27" s="69" t="s">
        <v>29</v>
      </c>
      <c r="AF27" s="69" t="s">
        <v>25</v>
      </c>
      <c r="AG27" s="69" t="s">
        <v>26</v>
      </c>
      <c r="AH27" s="69" t="s">
        <v>27</v>
      </c>
      <c r="AI27" s="69" t="s">
        <v>28</v>
      </c>
      <c r="AJ27" s="69" t="s">
        <v>29</v>
      </c>
      <c r="AK27" s="69" t="s">
        <v>26</v>
      </c>
      <c r="AL27" s="69" t="s">
        <v>27</v>
      </c>
      <c r="AM27" s="69" t="s">
        <v>28</v>
      </c>
      <c r="AN27" s="69" t="s">
        <v>29</v>
      </c>
      <c r="AO27" s="69" t="s">
        <v>27</v>
      </c>
      <c r="AP27" s="69" t="s">
        <v>28</v>
      </c>
      <c r="AQ27" s="69" t="s">
        <v>29</v>
      </c>
      <c r="AR27" s="69" t="s">
        <v>28</v>
      </c>
      <c r="AS27" s="69" t="s">
        <v>29</v>
      </c>
      <c r="AT27" s="69" t="s">
        <v>29</v>
      </c>
    </row>
    <row r="28" spans="1:46" x14ac:dyDescent="0.3">
      <c r="A28" t="s">
        <v>79</v>
      </c>
      <c r="B28" s="78">
        <f>AVERAGE('Heights Diff'!C3,'Heights Diff'!C9,'Heights Diff'!C15,'Heights Diff'!C21,'Heights Diff'!C27,'Heights Diff'!C33,'Heights Diff'!C39,'Heights Diff'!C45)</f>
        <v>-2.9017638749137484</v>
      </c>
      <c r="C28" s="78">
        <f>AVERAGE('Heights Diff'!D3,'Heights Diff'!D9,'Heights Diff'!D15,'Heights Diff'!D21,'Heights Diff'!D27,'Heights Diff'!D33,'Heights Diff'!D39,'Heights Diff'!D45)</f>
        <v>-5.9941325050984</v>
      </c>
      <c r="D28" s="78">
        <f>AVERAGE('Heights Diff'!E3,'Heights Diff'!E9,'Heights Diff'!E15,'Heights Diff'!E21,'Heights Diff'!E27,'Heights Diff'!E33,'Heights Diff'!E39,'Heights Diff'!E45)</f>
        <v>1.0256068530322677</v>
      </c>
      <c r="E28" s="78">
        <f>AVERAGE('Heights Diff'!F3,'Heights Diff'!F9,'Heights Diff'!F15,'Heights Diff'!F21,'Heights Diff'!F27,'Heights Diff'!F33,'Heights Diff'!F39,'Heights Diff'!F45)</f>
        <v>-6.5606022591648028</v>
      </c>
      <c r="F28" s="78">
        <f>AVERAGE('Heights Diff'!G3,'Heights Diff'!G9,'Heights Diff'!G15,'Heights Diff'!G21,'Heights Diff'!G27,'Heights Diff'!G33,'Heights Diff'!G39,'Heights Diff'!G45)</f>
        <v>-7.8929932058969623</v>
      </c>
      <c r="G28" s="78">
        <f>AVERAGE('Heights Diff'!H3,'Heights Diff'!H9,'Heights Diff'!H15,'Heights Diff'!H21,'Heights Diff'!H27,'Heights Diff'!H33,'Heights Diff'!H39,'Heights Diff'!H45)</f>
        <v>1.351786045916922</v>
      </c>
      <c r="H28" s="78">
        <f>AVERAGE('Heights Diff'!I3,'Heights Diff'!I9,'Heights Diff'!I15,'Heights Diff'!I21,'Heights Diff'!I27,'Heights Diff'!I33,'Heights Diff'!I39,'Heights Diff'!I45)</f>
        <v>-12.247602259164804</v>
      </c>
      <c r="I28" s="78">
        <f>AVERAGE('Heights Diff'!J3,'Heights Diff'!J9,'Heights Diff'!J15,'Heights Diff'!J21,'Heights Diff'!J27,'Heights Diff'!J33,'Heights Diff'!J39,'Heights Diff'!J45)</f>
        <v>-1.2290451315290287</v>
      </c>
      <c r="J28" s="78">
        <f>AVERAGE('Heights Diff'!K3,'Heights Diff'!K9,'Heights Diff'!K15,'Heights Diff'!K21,'Heights Diff'!K27,'Heights Diff'!K33,'Heights Diff'!K39,'Heights Diff'!K45)</f>
        <v>-10.537651114618447</v>
      </c>
      <c r="K28" s="78">
        <f>AVERAGE('Heights Diff'!L3,'Heights Diff'!L9,'Heights Diff'!L15,'Heights Diff'!L21,'Heights Diff'!L27,'Heights Diff'!L33,'Heights Diff'!L39,'Heights Diff'!L45)</f>
        <v>-3.0923686301846507</v>
      </c>
      <c r="L28" s="78">
        <f>AVERAGE('Heights Diff'!M3,'Heights Diff'!M9,'Heights Diff'!M15,'Heights Diff'!M21,'Heights Diff'!M27,'Heights Diff'!M33,'Heights Diff'!M39,'Heights Diff'!M45)</f>
        <v>3.9273707279460073</v>
      </c>
      <c r="M28" s="78">
        <f>AVERAGE('Heights Diff'!N3,'Heights Diff'!N9,'Heights Diff'!N15,'Heights Diff'!N21,'Heights Diff'!N27,'Heights Diff'!N33,'Heights Diff'!N39,'Heights Diff'!N45)</f>
        <v>-3.658838384251061</v>
      </c>
      <c r="N28" s="78">
        <f>AVERAGE('Heights Diff'!O3,'Heights Diff'!O9,'Heights Diff'!O15,'Heights Diff'!O21,'Heights Diff'!O27,'Heights Diff'!O33,'Heights Diff'!O39,'Heights Diff'!O45)</f>
        <v>-4.9912293309832094</v>
      </c>
      <c r="O28" s="78">
        <f>AVERAGE('Heights Diff'!P3,'Heights Diff'!P9,'Heights Diff'!P15,'Heights Diff'!P21,'Heights Diff'!P27,'Heights Diff'!P33,'Heights Diff'!P39,'Heights Diff'!P45)</f>
        <v>4.2535499208306593</v>
      </c>
      <c r="P28" s="78">
        <f>AVERAGE('Heights Diff'!Q3,'Heights Diff'!Q9,'Heights Diff'!Q15,'Heights Diff'!Q21,'Heights Diff'!Q27,'Heights Diff'!Q33,'Heights Diff'!Q39,'Heights Diff'!Q45)</f>
        <v>-9.3458383842510475</v>
      </c>
      <c r="Q28" s="78">
        <f>AVERAGE('Heights Diff'!R3,'Heights Diff'!R9,'Heights Diff'!R15,'Heights Diff'!R21,'Heights Diff'!R27,'Heights Diff'!R33,'Heights Diff'!R39,'Heights Diff'!R45)</f>
        <v>1.672718743384721</v>
      </c>
      <c r="R28" s="78">
        <f>AVERAGE('Heights Diff'!S3,'Heights Diff'!S9,'Heights Diff'!S15,'Heights Diff'!S21,'Heights Diff'!S27,'Heights Diff'!S33,'Heights Diff'!S39,'Heights Diff'!S45)</f>
        <v>-7.6358872397046991</v>
      </c>
      <c r="S28" s="78">
        <f>AVERAGE('Heights Diff'!T3,'Heights Diff'!T9,'Heights Diff'!T15,'Heights Diff'!T21,'Heights Diff'!T27,'Heights Diff'!T33,'Heights Diff'!T39,'Heights Diff'!T45)</f>
        <v>7.0197393581306686</v>
      </c>
      <c r="T28" s="78">
        <f>AVERAGE('Heights Diff'!U3,'Heights Diff'!U9,'Heights Diff'!U15,'Heights Diff'!U21,'Heights Diff'!U27,'Heights Diff'!U33,'Heights Diff'!U39,'Heights Diff'!U45)</f>
        <v>-0.56646975406641009</v>
      </c>
      <c r="U28" s="78">
        <f>AVERAGE('Heights Diff'!V3,'Heights Diff'!V9,'Heights Diff'!V15,'Heights Diff'!V21,'Heights Diff'!V27,'Heights Diff'!V33,'Heights Diff'!V39,'Heights Diff'!V45)</f>
        <v>-1.8988607007985636</v>
      </c>
      <c r="V28" s="78">
        <f>AVERAGE('Heights Diff'!W3,'Heights Diff'!W9,'Heights Diff'!W15,'Heights Diff'!W21,'Heights Diff'!W27,'Heights Diff'!W33,'Heights Diff'!W39,'Heights Diff'!W45)</f>
        <v>7.3459185510153047</v>
      </c>
      <c r="W28" s="78">
        <f>AVERAGE('Heights Diff'!X3,'Heights Diff'!X9,'Heights Diff'!X15,'Heights Diff'!X21,'Heights Diff'!X27,'Heights Diff'!X33,'Heights Diff'!X39,'Heights Diff'!X45)</f>
        <v>-6.2534697540664199</v>
      </c>
      <c r="X28" s="78">
        <f>AVERAGE('Heights Diff'!Y3,'Heights Diff'!Y9,'Heights Diff'!Y15,'Heights Diff'!Y21,'Heights Diff'!Y27,'Heights Diff'!Y33,'Heights Diff'!Y39,'Heights Diff'!Y45)</f>
        <v>4.765087373569366</v>
      </c>
      <c r="Y28" s="78">
        <f>AVERAGE('Heights Diff'!Z3,'Heights Diff'!Z9,'Heights Diff'!Z15,'Heights Diff'!Z21,'Heights Diff'!Z27,'Heights Diff'!Z33,'Heights Diff'!Z39,'Heights Diff'!Z45)</f>
        <v>-4.5435186095200457</v>
      </c>
      <c r="Z28" s="78">
        <f>AVERAGE('Heights Diff'!AA3,'Heights Diff'!AA9,'Heights Diff'!AA15,'Heights Diff'!AA21,'Heights Diff'!AA27,'Heights Diff'!AA33,'Heights Diff'!AA39,'Heights Diff'!AA45)</f>
        <v>-7.5862091121970625</v>
      </c>
      <c r="AA28" s="78">
        <f>AVERAGE('Heights Diff'!AB3,'Heights Diff'!AB9,'Heights Diff'!AB15,'Heights Diff'!AB21,'Heights Diff'!AB27,'Heights Diff'!AB33,'Heights Diff'!AB39,'Heights Diff'!AB45)</f>
        <v>-8.9186000589292256</v>
      </c>
      <c r="AB28" s="78">
        <f>AVERAGE('Heights Diff'!AC3,'Heights Diff'!AC9,'Heights Diff'!AC15,'Heights Diff'!AC21,'Heights Diff'!AC27,'Heights Diff'!AC33,'Heights Diff'!AC39,'Heights Diff'!AC45)</f>
        <v>0.32617919288463787</v>
      </c>
      <c r="AC28" s="78">
        <f>AVERAGE('Heights Diff'!AD3,'Heights Diff'!AD9,'Heights Diff'!AD15,'Heights Diff'!AD21,'Heights Diff'!AD27,'Heights Diff'!AD33,'Heights Diff'!AD39,'Heights Diff'!AD45)</f>
        <v>-13.273209112197062</v>
      </c>
      <c r="AD28" s="78">
        <f>AVERAGE('Heights Diff'!AE3,'Heights Diff'!AE9,'Heights Diff'!AE15,'Heights Diff'!AE21,'Heights Diff'!AE27,'Heights Diff'!AE33,'Heights Diff'!AE39,'Heights Diff'!AE45)</f>
        <v>-2.2546519845612991</v>
      </c>
      <c r="AE28" s="78">
        <f>AVERAGE('Heights Diff'!AF3,'Heights Diff'!AF9,'Heights Diff'!AF15,'Heights Diff'!AF21,'Heights Diff'!AF27,'Heights Diff'!AF33,'Heights Diff'!AF39,'Heights Diff'!AF45)</f>
        <v>-11.563257967650705</v>
      </c>
      <c r="AF28" s="78">
        <f>AVERAGE('Heights Diff'!AG3,'Heights Diff'!AG9,'Heights Diff'!AG15,'Heights Diff'!AG21,'Heights Diff'!AG27,'Heights Diff'!AG33,'Heights Diff'!AG39,'Heights Diff'!AG45)</f>
        <v>-1.3323909467321537</v>
      </c>
      <c r="AG28" s="78">
        <f>AVERAGE('Heights Diff'!AH3,'Heights Diff'!AH9,'Heights Diff'!AH15,'Heights Diff'!AH21,'Heights Diff'!AH27,'Heights Diff'!AH33,'Heights Diff'!AH39,'Heights Diff'!AH45)</f>
        <v>7.9123883050817163</v>
      </c>
      <c r="AH28" s="78">
        <f>AVERAGE('Heights Diff'!AI3,'Heights Diff'!AI9,'Heights Diff'!AI15,'Heights Diff'!AI21,'Heights Diff'!AI27,'Heights Diff'!AI33,'Heights Diff'!AI39,'Heights Diff'!AI45)</f>
        <v>-5.6870000000000012</v>
      </c>
      <c r="AI28" s="78">
        <f>AVERAGE('Heights Diff'!AJ3,'Heights Diff'!AJ9,'Heights Diff'!AJ15,'Heights Diff'!AJ21,'Heights Diff'!AJ27,'Heights Diff'!AJ33,'Heights Diff'!AJ39,'Heights Diff'!AJ45)</f>
        <v>5.3315571276357776</v>
      </c>
      <c r="AJ28" s="78">
        <f>AVERAGE('Heights Diff'!AK3,'Heights Diff'!AK9,'Heights Diff'!AK15,'Heights Diff'!AK21,'Heights Diff'!AK27,'Heights Diff'!AK33,'Heights Diff'!AK39,'Heights Diff'!AK45)</f>
        <v>-3.9770488554536358</v>
      </c>
      <c r="AK28" s="78">
        <f>AVERAGE('Heights Diff'!AL3,'Heights Diff'!AL9,'Heights Diff'!AL15,'Heights Diff'!AL21,'Heights Diff'!AL27,'Heights Diff'!AL33,'Heights Diff'!AL39,'Heights Diff'!AL45)</f>
        <v>9.2447792518138705</v>
      </c>
      <c r="AL28" s="78">
        <f>AVERAGE('Heights Diff'!AM3,'Heights Diff'!AM9,'Heights Diff'!AM15,'Heights Diff'!AM21,'Heights Diff'!AM27,'Heights Diff'!AM33,'Heights Diff'!AM39,'Heights Diff'!AM45)</f>
        <v>-4.3546090532678479</v>
      </c>
      <c r="AM28" s="78">
        <f>AVERAGE('Heights Diff'!AN3,'Heights Diff'!AN9,'Heights Diff'!AN15,'Heights Diff'!AN21,'Heights Diff'!AN27,'Heights Diff'!AN33,'Heights Diff'!AN39,'Heights Diff'!AN45)</f>
        <v>6.6639480743679318</v>
      </c>
      <c r="AN28" s="78">
        <f>AVERAGE('Heights Diff'!AO3,'Heights Diff'!AO9,'Heights Diff'!AO15,'Heights Diff'!AO21,'Heights Diff'!AO27,'Heights Diff'!AO33,'Heights Diff'!AO39,'Heights Diff'!AO45)</f>
        <v>-2.6446579087214834</v>
      </c>
      <c r="AO28" s="78">
        <f>AVERAGE('Heights Diff'!AP3,'Heights Diff'!AP9,'Heights Diff'!AP15,'Heights Diff'!AP21,'Heights Diff'!AP27,'Heights Diff'!AP33,'Heights Diff'!AP39,'Heights Diff'!AP45)</f>
        <v>-13.599388305081725</v>
      </c>
      <c r="AP28" s="78">
        <f>AVERAGE('Heights Diff'!AQ3,'Heights Diff'!AQ9,'Heights Diff'!AQ15,'Heights Diff'!AQ21,'Heights Diff'!AQ27,'Heights Diff'!AQ33,'Heights Diff'!AQ39,'Heights Diff'!AQ45)</f>
        <v>-2.5808311774459356</v>
      </c>
      <c r="AQ28" s="78">
        <f>AVERAGE('Heights Diff'!AR3,'Heights Diff'!AR9,'Heights Diff'!AR15,'Heights Diff'!AR21,'Heights Diff'!AR27,'Heights Diff'!AR33,'Heights Diff'!AR39,'Heights Diff'!AR45)</f>
        <v>-11.889437160535369</v>
      </c>
      <c r="AR28" s="78">
        <f>AVERAGE('Heights Diff'!AS3,'Heights Diff'!AS9,'Heights Diff'!AS15,'Heights Diff'!AS21,'Heights Diff'!AS27,'Heights Diff'!AS33,'Heights Diff'!AS39,'Heights Diff'!AS45)</f>
        <v>11.018557127635784</v>
      </c>
      <c r="AS28" s="78">
        <f>AVERAGE('Heights Diff'!AT3,'Heights Diff'!AT9,'Heights Diff'!AT15,'Heights Diff'!AT21,'Heights Diff'!AT27,'Heights Diff'!AT33,'Heights Diff'!AT39,'Heights Diff'!AT45)</f>
        <v>1.7099511445463649</v>
      </c>
      <c r="AT28" s="78">
        <f>AVERAGE('Heights Diff'!AU3,'Heights Diff'!AU9,'Heights Diff'!AU15,'Heights Diff'!AU21,'Heights Diff'!AU27,'Heights Diff'!AU33,'Heights Diff'!AU39,'Heights Diff'!AU45)</f>
        <v>-9.3086059830894232</v>
      </c>
    </row>
    <row r="29" spans="1:46" x14ac:dyDescent="0.3">
      <c r="A29" t="s">
        <v>80</v>
      </c>
      <c r="B29" s="78">
        <f>AVERAGE('Heights Diff'!C4,'Heights Diff'!C10,'Heights Diff'!C16,'Heights Diff'!C22,'Heights Diff'!C28,'Heights Diff'!C34,'Heights Diff'!C40,'Heights Diff'!C46)</f>
        <v>-3.598095770334051</v>
      </c>
      <c r="C29" s="78">
        <f>AVERAGE('Heights Diff'!D4,'Heights Diff'!D10,'Heights Diff'!D16,'Heights Diff'!D22,'Heights Diff'!D28,'Heights Diff'!D34,'Heights Diff'!D40,'Heights Diff'!D46)</f>
        <v>-9.0024241571108394</v>
      </c>
      <c r="D29" s="78">
        <f>AVERAGE('Heights Diff'!E4,'Heights Diff'!E10,'Heights Diff'!E16,'Heights Diff'!E22,'Heights Diff'!E28,'Heights Diff'!E34,'Heights Diff'!E40,'Heights Diff'!E46)</f>
        <v>-8.8738663518191725</v>
      </c>
      <c r="E29" s="78">
        <f>AVERAGE('Heights Diff'!F4,'Heights Diff'!F10,'Heights Diff'!F16,'Heights Diff'!F22,'Heights Diff'!F28,'Heights Diff'!F34,'Heights Diff'!F40,'Heights Diff'!F46)</f>
        <v>-7.2503611161543731</v>
      </c>
      <c r="F29" s="78">
        <f>AVERAGE('Heights Diff'!G4,'Heights Diff'!G10,'Heights Diff'!G16,'Heights Diff'!G22,'Heights Diff'!G28,'Heights Diff'!G34,'Heights Diff'!G40,'Heights Diff'!G46)</f>
        <v>-10.999388189061673</v>
      </c>
      <c r="G29" s="78">
        <f>AVERAGE('Heights Diff'!H4,'Heights Diff'!H10,'Heights Diff'!H16,'Heights Diff'!H22,'Heights Diff'!H28,'Heights Diff'!H34,'Heights Diff'!H40,'Heights Diff'!H46)</f>
        <v>-8.2602427092264197</v>
      </c>
      <c r="H29" s="78">
        <f>AVERAGE('Heights Diff'!I4,'Heights Diff'!I10,'Heights Diff'!I16,'Heights Diff'!I22,'Heights Diff'!I28,'Heights Diff'!I34,'Heights Diff'!I40,'Heights Diff'!I46)</f>
        <v>-15.97191394262415</v>
      </c>
      <c r="I29" s="78">
        <f>AVERAGE('Heights Diff'!J4,'Heights Diff'!J10,'Heights Diff'!J16,'Heights Diff'!J22,'Heights Diff'!J28,'Heights Diff'!J34,'Heights Diff'!J40,'Heights Diff'!J46)</f>
        <v>-8.4746266327678086</v>
      </c>
      <c r="J29" s="78">
        <f>AVERAGE('Heights Diff'!K4,'Heights Diff'!K10,'Heights Diff'!K16,'Heights Diff'!K22,'Heights Diff'!K28,'Heights Diff'!K34,'Heights Diff'!K40,'Heights Diff'!K46)</f>
        <v>-14.148196426225271</v>
      </c>
      <c r="K29" s="78">
        <f>AVERAGE('Heights Diff'!L4,'Heights Diff'!L10,'Heights Diff'!L16,'Heights Diff'!L22,'Heights Diff'!L28,'Heights Diff'!L34,'Heights Diff'!L40,'Heights Diff'!L46)</f>
        <v>-5.4043283867767862</v>
      </c>
      <c r="L29" s="78">
        <f>AVERAGE('Heights Diff'!M4,'Heights Diff'!M10,'Heights Diff'!M16,'Heights Diff'!M22,'Heights Diff'!M28,'Heights Diff'!M34,'Heights Diff'!M40,'Heights Diff'!M46)</f>
        <v>-5.2757705814851139</v>
      </c>
      <c r="M29" s="78">
        <f>AVERAGE('Heights Diff'!N4,'Heights Diff'!N10,'Heights Diff'!N16,'Heights Diff'!N22,'Heights Diff'!N28,'Heights Diff'!N34,'Heights Diff'!N40,'Heights Diff'!N46)</f>
        <v>-3.6522653458203234</v>
      </c>
      <c r="N29" s="78">
        <f>AVERAGE('Heights Diff'!O4,'Heights Diff'!O10,'Heights Diff'!O16,'Heights Diff'!O22,'Heights Diff'!O28,'Heights Diff'!O34,'Heights Diff'!O40,'Heights Diff'!O46)</f>
        <v>-7.4012924187276194</v>
      </c>
      <c r="O29" s="78">
        <f>AVERAGE('Heights Diff'!P4,'Heights Diff'!P10,'Heights Diff'!P16,'Heights Diff'!P22,'Heights Diff'!P28,'Heights Diff'!P34,'Heights Diff'!P40,'Heights Diff'!P46)</f>
        <v>-4.6621469388923646</v>
      </c>
      <c r="P29" s="78">
        <f>AVERAGE('Heights Diff'!Q4,'Heights Diff'!Q10,'Heights Diff'!Q16,'Heights Diff'!Q22,'Heights Diff'!Q28,'Heights Diff'!Q34,'Heights Diff'!Q40,'Heights Diff'!Q46)</f>
        <v>-12.373818172290079</v>
      </c>
      <c r="Q29" s="78">
        <f>AVERAGE('Heights Diff'!R4,'Heights Diff'!R10,'Heights Diff'!R16,'Heights Diff'!R22,'Heights Diff'!R28,'Heights Diff'!R34,'Heights Diff'!R40,'Heights Diff'!R46)</f>
        <v>-4.87653086243375</v>
      </c>
      <c r="R29" s="78">
        <f>AVERAGE('Heights Diff'!S4,'Heights Diff'!S10,'Heights Diff'!S16,'Heights Diff'!S22,'Heights Diff'!S28,'Heights Diff'!S34,'Heights Diff'!S40,'Heights Diff'!S46)</f>
        <v>-10.550100655891214</v>
      </c>
      <c r="S29" s="78">
        <f>AVERAGE('Heights Diff'!T4,'Heights Diff'!T10,'Heights Diff'!T16,'Heights Diff'!T22,'Heights Diff'!T28,'Heights Diff'!T34,'Heights Diff'!T40,'Heights Diff'!T46)</f>
        <v>0.12855780529166883</v>
      </c>
      <c r="T29" s="78">
        <f>AVERAGE('Heights Diff'!U4,'Heights Diff'!U10,'Heights Diff'!U16,'Heights Diff'!U22,'Heights Diff'!U28,'Heights Diff'!U34,'Heights Diff'!U40,'Heights Diff'!U46)</f>
        <v>1.752063040956463</v>
      </c>
      <c r="U29" s="78">
        <f>AVERAGE('Heights Diff'!V4,'Heights Diff'!V10,'Heights Diff'!V16,'Heights Diff'!V22,'Heights Diff'!V28,'Heights Diff'!V34,'Heights Diff'!V40,'Heights Diff'!V46)</f>
        <v>-1.9969640319508373</v>
      </c>
      <c r="V29" s="78">
        <f>AVERAGE('Heights Diff'!W4,'Heights Diff'!W10,'Heights Diff'!W16,'Heights Diff'!W22,'Heights Diff'!W28,'Heights Diff'!W34,'Heights Diff'!W40,'Heights Diff'!W46)</f>
        <v>0.74218144788441776</v>
      </c>
      <c r="W29" s="78">
        <f>AVERAGE('Heights Diff'!X4,'Heights Diff'!X10,'Heights Diff'!X16,'Heights Diff'!X22,'Heights Diff'!X28,'Heights Diff'!X34,'Heights Diff'!X40,'Heights Diff'!X46)</f>
        <v>-6.9694897855133089</v>
      </c>
      <c r="X29" s="78">
        <f>AVERAGE('Heights Diff'!Y4,'Heights Diff'!Y10,'Heights Diff'!Y16,'Heights Diff'!Y22,'Heights Diff'!Y28,'Heights Diff'!Y34,'Heights Diff'!Y40,'Heights Diff'!Y46)</f>
        <v>0.52779752434303118</v>
      </c>
      <c r="Y29" s="78">
        <f>AVERAGE('Heights Diff'!Z4,'Heights Diff'!Z10,'Heights Diff'!Z16,'Heights Diff'!Z22,'Heights Diff'!Z28,'Heights Diff'!Z34,'Heights Diff'!Z40,'Heights Diff'!Z46)</f>
        <v>-5.1457722691144294</v>
      </c>
      <c r="Z29" s="78">
        <f>AVERAGE('Heights Diff'!AA4,'Heights Diff'!AA10,'Heights Diff'!AA16,'Heights Diff'!AA22,'Heights Diff'!AA28,'Heights Diff'!AA34,'Heights Diff'!AA40,'Heights Diff'!AA46)</f>
        <v>1.6235052356648005</v>
      </c>
      <c r="AA29" s="78">
        <f>AVERAGE('Heights Diff'!AB4,'Heights Diff'!AB10,'Heights Diff'!AB16,'Heights Diff'!AB22,'Heights Diff'!AB28,'Heights Diff'!AB34,'Heights Diff'!AB40,'Heights Diff'!AB46)</f>
        <v>-2.1255218372425015</v>
      </c>
      <c r="AB29" s="78">
        <f>AVERAGE('Heights Diff'!AC4,'Heights Diff'!AC10,'Heights Diff'!AC16,'Heights Diff'!AC22,'Heights Diff'!AC28,'Heights Diff'!AC34,'Heights Diff'!AC40,'Heights Diff'!AC46)</f>
        <v>0.61362364259275126</v>
      </c>
      <c r="AC29" s="78">
        <f>AVERAGE('Heights Diff'!AD4,'Heights Diff'!AD10,'Heights Diff'!AD16,'Heights Diff'!AD22,'Heights Diff'!AD28,'Heights Diff'!AD34,'Heights Diff'!AD40,'Heights Diff'!AD46)</f>
        <v>-7.0980475908049758</v>
      </c>
      <c r="AD29" s="78">
        <f>AVERAGE('Heights Diff'!AE4,'Heights Diff'!AE10,'Heights Diff'!AE16,'Heights Diff'!AE22,'Heights Diff'!AE28,'Heights Diff'!AE34,'Heights Diff'!AE40,'Heights Diff'!AE46)</f>
        <v>0.39923971905136502</v>
      </c>
      <c r="AE29" s="78">
        <f>AVERAGE('Heights Diff'!AF4,'Heights Diff'!AF10,'Heights Diff'!AF16,'Heights Diff'!AF22,'Heights Diff'!AF28,'Heights Diff'!AF34,'Heights Diff'!AF40,'Heights Diff'!AF46)</f>
        <v>-5.2743300744060999</v>
      </c>
      <c r="AF29" s="78">
        <f>AVERAGE('Heights Diff'!AG4,'Heights Diff'!AG10,'Heights Diff'!AG16,'Heights Diff'!AG22,'Heights Diff'!AG28,'Heights Diff'!AG34,'Heights Diff'!AG40,'Heights Diff'!AG46)</f>
        <v>-3.7490270729073005</v>
      </c>
      <c r="AG29" s="78">
        <f>AVERAGE('Heights Diff'!AH4,'Heights Diff'!AH10,'Heights Diff'!AH16,'Heights Diff'!AH22,'Heights Diff'!AH28,'Heights Diff'!AH34,'Heights Diff'!AH40,'Heights Diff'!AH46)</f>
        <v>-1.0098815930720482</v>
      </c>
      <c r="AH29" s="78">
        <f>AVERAGE('Heights Diff'!AI4,'Heights Diff'!AI10,'Heights Diff'!AI16,'Heights Diff'!AI22,'Heights Diff'!AI28,'Heights Diff'!AI34,'Heights Diff'!AI40,'Heights Diff'!AI46)</f>
        <v>-8.7215528264697735</v>
      </c>
      <c r="AI29" s="78">
        <f>AVERAGE('Heights Diff'!AJ4,'Heights Diff'!AJ10,'Heights Diff'!AJ16,'Heights Diff'!AJ22,'Heights Diff'!AJ28,'Heights Diff'!AJ34,'Heights Diff'!AJ40,'Heights Diff'!AJ46)</f>
        <v>-1.2242655166134324</v>
      </c>
      <c r="AJ29" s="78">
        <f>AVERAGE('Heights Diff'!AK4,'Heights Diff'!AK10,'Heights Diff'!AK16,'Heights Diff'!AK22,'Heights Diff'!AK28,'Heights Diff'!AK34,'Heights Diff'!AK40,'Heights Diff'!AK46)</f>
        <v>-6.8978353100708922</v>
      </c>
      <c r="AK29" s="78">
        <f>AVERAGE('Heights Diff'!AL4,'Heights Diff'!AL10,'Heights Diff'!AL16,'Heights Diff'!AL22,'Heights Diff'!AL28,'Heights Diff'!AL34,'Heights Diff'!AL40,'Heights Diff'!AL46)</f>
        <v>2.7391454798352552</v>
      </c>
      <c r="AL29" s="78">
        <f>AVERAGE('Heights Diff'!AM4,'Heights Diff'!AM10,'Heights Diff'!AM16,'Heights Diff'!AM22,'Heights Diff'!AM28,'Heights Diff'!AM34,'Heights Diff'!AM40,'Heights Diff'!AM46)</f>
        <v>-4.9725257535624783</v>
      </c>
      <c r="AM29" s="78">
        <f>AVERAGE('Heights Diff'!AN4,'Heights Diff'!AN10,'Heights Diff'!AN16,'Heights Diff'!AN22,'Heights Diff'!AN28,'Heights Diff'!AN34,'Heights Diff'!AN40,'Heights Diff'!AN46)</f>
        <v>2.5247615562938699</v>
      </c>
      <c r="AN29" s="78">
        <f>AVERAGE('Heights Diff'!AO4,'Heights Diff'!AO10,'Heights Diff'!AO16,'Heights Diff'!AO22,'Heights Diff'!AO28,'Heights Diff'!AO34,'Heights Diff'!AO40,'Heights Diff'!AO46)</f>
        <v>-3.148808237163593</v>
      </c>
      <c r="AO29" s="78">
        <f>AVERAGE('Heights Diff'!AP4,'Heights Diff'!AP10,'Heights Diff'!AP16,'Heights Diff'!AP22,'Heights Diff'!AP28,'Heights Diff'!AP34,'Heights Diff'!AP40,'Heights Diff'!AP46)</f>
        <v>-7.711671233397726</v>
      </c>
      <c r="AP29" s="78">
        <f>AVERAGE('Heights Diff'!AQ4,'Heights Diff'!AQ10,'Heights Diff'!AQ16,'Heights Diff'!AQ22,'Heights Diff'!AQ28,'Heights Diff'!AQ34,'Heights Diff'!AQ40,'Heights Diff'!AQ46)</f>
        <v>-0.21438392354138769</v>
      </c>
      <c r="AQ29" s="78">
        <f>AVERAGE('Heights Diff'!AR4,'Heights Diff'!AR10,'Heights Diff'!AR16,'Heights Diff'!AR22,'Heights Diff'!AR28,'Heights Diff'!AR34,'Heights Diff'!AR40,'Heights Diff'!AR46)</f>
        <v>-5.8879537169988518</v>
      </c>
      <c r="AR29" s="78">
        <f>AVERAGE('Heights Diff'!AS4,'Heights Diff'!AS10,'Heights Diff'!AS16,'Heights Diff'!AS22,'Heights Diff'!AS28,'Heights Diff'!AS34,'Heights Diff'!AS40,'Heights Diff'!AS46)</f>
        <v>7.4972873098563424</v>
      </c>
      <c r="AS29" s="78">
        <f>AVERAGE('Heights Diff'!AT4,'Heights Diff'!AT10,'Heights Diff'!AT16,'Heights Diff'!AT22,'Heights Diff'!AT28,'Heights Diff'!AT34,'Heights Diff'!AT40,'Heights Diff'!AT46)</f>
        <v>1.8237175163988804</v>
      </c>
      <c r="AT29" s="78">
        <f>AVERAGE('Heights Diff'!AU4,'Heights Diff'!AU10,'Heights Diff'!AU16,'Heights Diff'!AU22,'Heights Diff'!AU28,'Heights Diff'!AU34,'Heights Diff'!AU40,'Heights Diff'!AU46)</f>
        <v>-5.6735697934574603</v>
      </c>
    </row>
    <row r="30" spans="1:46" x14ac:dyDescent="0.3">
      <c r="A30" t="s">
        <v>81</v>
      </c>
      <c r="B30" s="78">
        <f>AVERAGE('Heights Diff'!C5,'Heights Diff'!C11,'Heights Diff'!C17,'Heights Diff'!C23,'Heights Diff'!C29,'Heights Diff'!C35,'Heights Diff'!C41,'Heights Diff'!C47)</f>
        <v>-5.2416477904552812</v>
      </c>
      <c r="C30" s="78">
        <f>AVERAGE('Heights Diff'!D5,'Heights Diff'!D11,'Heights Diff'!D17,'Heights Diff'!D23,'Heights Diff'!D29,'Heights Diff'!D35,'Heights Diff'!D41,'Heights Diff'!D47)</f>
        <v>-10.483791334070048</v>
      </c>
      <c r="D30" s="78">
        <f>AVERAGE('Heights Diff'!E5,'Heights Diff'!E11,'Heights Diff'!E17,'Heights Diff'!E23,'Heights Diff'!E29,'Heights Diff'!E35,'Heights Diff'!E41,'Heights Diff'!E47)</f>
        <v>-16.446056977746981</v>
      </c>
      <c r="E30" s="78">
        <f>AVERAGE('Heights Diff'!F5,'Heights Diff'!F11,'Heights Diff'!F17,'Heights Diff'!F23,'Heights Diff'!F29,'Heights Diff'!F35,'Heights Diff'!F41,'Heights Diff'!F47)</f>
        <v>-8.0220750261445968</v>
      </c>
      <c r="F30" s="78">
        <f>AVERAGE('Heights Diff'!G5,'Heights Diff'!G11,'Heights Diff'!G17,'Heights Diff'!G23,'Heights Diff'!G29,'Heights Diff'!G35,'Heights Diff'!G41,'Heights Diff'!G47)</f>
        <v>-12.025843355866163</v>
      </c>
      <c r="G30" s="78">
        <f>AVERAGE('Heights Diff'!H5,'Heights Diff'!H11,'Heights Diff'!H17,'Heights Diff'!H23,'Heights Diff'!H29,'Heights Diff'!H35,'Heights Diff'!H41,'Heights Diff'!H47)</f>
        <v>-18.405761211136806</v>
      </c>
      <c r="H30" s="78">
        <f>AVERAGE('Heights Diff'!I5,'Heights Diff'!I11,'Heights Diff'!I17,'Heights Diff'!I23,'Heights Diff'!I29,'Heights Diff'!I35,'Heights Diff'!I41,'Heights Diff'!I47)</f>
        <v>-18.969950026144602</v>
      </c>
      <c r="I30" s="78">
        <f>AVERAGE('Heights Diff'!J5,'Heights Diff'!J11,'Heights Diff'!J17,'Heights Diff'!J23,'Heights Diff'!J29,'Heights Diff'!J35,'Heights Diff'!J41,'Heights Diff'!J47)</f>
        <v>-18.593840314200023</v>
      </c>
      <c r="J30" s="78">
        <f>AVERAGE('Heights Diff'!K5,'Heights Diff'!K11,'Heights Diff'!K17,'Heights Diff'!K23,'Heights Diff'!K29,'Heights Diff'!K35,'Heights Diff'!K41,'Heights Diff'!K47)</f>
        <v>-19.282294368416725</v>
      </c>
      <c r="K30" s="78">
        <f>AVERAGE('Heights Diff'!L5,'Heights Diff'!L11,'Heights Diff'!L17,'Heights Diff'!L23,'Heights Diff'!L29,'Heights Diff'!L35,'Heights Diff'!L41,'Heights Diff'!L47)</f>
        <v>-5.242143543614759</v>
      </c>
      <c r="L30" s="78">
        <f>AVERAGE('Heights Diff'!M5,'Heights Diff'!M11,'Heights Diff'!M17,'Heights Diff'!M23,'Heights Diff'!M29,'Heights Diff'!M35,'Heights Diff'!M41,'Heights Diff'!M47)</f>
        <v>-11.204409187291729</v>
      </c>
      <c r="M30" s="78">
        <f>AVERAGE('Heights Diff'!N5,'Heights Diff'!N11,'Heights Diff'!N17,'Heights Diff'!N23,'Heights Diff'!N29,'Heights Diff'!N35,'Heights Diff'!N41,'Heights Diff'!N47)</f>
        <v>-2.780427235689312</v>
      </c>
      <c r="N30" s="78">
        <f>AVERAGE('Heights Diff'!O5,'Heights Diff'!O11,'Heights Diff'!O17,'Heights Diff'!O23,'Heights Diff'!O29,'Heights Diff'!O35,'Heights Diff'!O41,'Heights Diff'!O47)</f>
        <v>-6.7841955654108812</v>
      </c>
      <c r="O30" s="78">
        <f>AVERAGE('Heights Diff'!P5,'Heights Diff'!P11,'Heights Diff'!P17,'Heights Diff'!P23,'Heights Diff'!P29,'Heights Diff'!P35,'Heights Diff'!P41,'Heights Diff'!P47)</f>
        <v>-13.164113420681529</v>
      </c>
      <c r="P30" s="78">
        <f>AVERAGE('Heights Diff'!Q5,'Heights Diff'!Q11,'Heights Diff'!Q17,'Heights Diff'!Q23,'Heights Diff'!Q29,'Heights Diff'!Q35,'Heights Diff'!Q41,'Heights Diff'!Q47)</f>
        <v>-13.728302235689304</v>
      </c>
      <c r="Q30" s="78">
        <f>AVERAGE('Heights Diff'!R5,'Heights Diff'!R11,'Heights Diff'!R17,'Heights Diff'!R23,'Heights Diff'!R29,'Heights Diff'!R35,'Heights Diff'!R41,'Heights Diff'!R47)</f>
        <v>-13.35219252374478</v>
      </c>
      <c r="R30" s="78">
        <f>AVERAGE('Heights Diff'!S5,'Heights Diff'!S11,'Heights Diff'!S17,'Heights Diff'!S23,'Heights Diff'!S29,'Heights Diff'!S35,'Heights Diff'!S41,'Heights Diff'!S47)</f>
        <v>-14.040646577961429</v>
      </c>
      <c r="S30" s="78">
        <f>AVERAGE('Heights Diff'!T5,'Heights Diff'!T11,'Heights Diff'!T17,'Heights Diff'!T23,'Heights Diff'!T29,'Heights Diff'!T35,'Heights Diff'!T41,'Heights Diff'!T47)</f>
        <v>-5.9622656436769512</v>
      </c>
      <c r="T30" s="78">
        <f>AVERAGE('Heights Diff'!U5,'Heights Diff'!U11,'Heights Diff'!U17,'Heights Diff'!U23,'Heights Diff'!U29,'Heights Diff'!U35,'Heights Diff'!U41,'Heights Diff'!U47)</f>
        <v>2.461716307925446</v>
      </c>
      <c r="U30" s="78">
        <f>AVERAGE('Heights Diff'!V5,'Heights Diff'!V11,'Heights Diff'!V17,'Heights Diff'!V23,'Heights Diff'!V29,'Heights Diff'!V35,'Heights Diff'!V41,'Heights Diff'!V47)</f>
        <v>-1.5420520217961227</v>
      </c>
      <c r="V30" s="78">
        <f>AVERAGE('Heights Diff'!W5,'Heights Diff'!W11,'Heights Diff'!W17,'Heights Diff'!W23,'Heights Diff'!W29,'Heights Diff'!W35,'Heights Diff'!W41,'Heights Diff'!W47)</f>
        <v>-7.9219698770667737</v>
      </c>
      <c r="W30" s="78">
        <f>AVERAGE('Heights Diff'!X5,'Heights Diff'!X11,'Heights Diff'!X17,'Heights Diff'!X23,'Heights Diff'!X29,'Heights Diff'!X35,'Heights Diff'!X41,'Heights Diff'!X47)</f>
        <v>-8.486158692074552</v>
      </c>
      <c r="X30" s="78">
        <f>AVERAGE('Heights Diff'!Y5,'Heights Diff'!Y11,'Heights Diff'!Y17,'Heights Diff'!Y23,'Heights Diff'!Y29,'Heights Diff'!Y35,'Heights Diff'!Y41,'Heights Diff'!Y47)</f>
        <v>-8.1100489801300046</v>
      </c>
      <c r="Y30" s="78">
        <f>AVERAGE('Heights Diff'!Z5,'Heights Diff'!Z11,'Heights Diff'!Z17,'Heights Diff'!Z23,'Heights Diff'!Z29,'Heights Diff'!Z35,'Heights Diff'!Z41,'Heights Diff'!Z47)</f>
        <v>-8.7985030343466768</v>
      </c>
      <c r="Z30" s="78">
        <f>AVERAGE('Heights Diff'!AA5,'Heights Diff'!AA11,'Heights Diff'!AA17,'Heights Diff'!AA23,'Heights Diff'!AA29,'Heights Diff'!AA35,'Heights Diff'!AA41,'Heights Diff'!AA47)</f>
        <v>8.4239819516023999</v>
      </c>
      <c r="AA30" s="78">
        <f>AVERAGE('Heights Diff'!AB5,'Heights Diff'!AB11,'Heights Diff'!AB17,'Heights Diff'!AB23,'Heights Diff'!AB29,'Heights Diff'!AB35,'Heights Diff'!AB41,'Heights Diff'!AB47)</f>
        <v>4.4202136218808334</v>
      </c>
      <c r="AB30" s="78">
        <f>AVERAGE('Heights Diff'!AC5,'Heights Diff'!AC11,'Heights Diff'!AC17,'Heights Diff'!AC23,'Heights Diff'!AC29,'Heights Diff'!AC35,'Heights Diff'!AC41,'Heights Diff'!AC47)</f>
        <v>-1.9597042333898183</v>
      </c>
      <c r="AC30" s="78">
        <f>AVERAGE('Heights Diff'!AD5,'Heights Diff'!AD11,'Heights Diff'!AD17,'Heights Diff'!AD23,'Heights Diff'!AD29,'Heights Diff'!AD35,'Heights Diff'!AD41,'Heights Diff'!AD47)</f>
        <v>-2.5238930483975959</v>
      </c>
      <c r="AD30" s="78">
        <f>AVERAGE('Heights Diff'!AE5,'Heights Diff'!AE11,'Heights Diff'!AE17,'Heights Diff'!AE23,'Heights Diff'!AE29,'Heights Diff'!AE35,'Heights Diff'!AE41,'Heights Diff'!AE47)</f>
        <v>-2.1477833364530485</v>
      </c>
      <c r="AE30" s="78">
        <f>AVERAGE('Heights Diff'!AF5,'Heights Diff'!AF11,'Heights Diff'!AF17,'Heights Diff'!AF23,'Heights Diff'!AF29,'Heights Diff'!AF35,'Heights Diff'!AF41,'Heights Diff'!AF47)</f>
        <v>-2.8362373906697234</v>
      </c>
      <c r="AF30" s="78">
        <f>AVERAGE('Heights Diff'!AG5,'Heights Diff'!AG11,'Heights Diff'!AG17,'Heights Diff'!AG23,'Heights Diff'!AG29,'Heights Diff'!AG35,'Heights Diff'!AG41,'Heights Diff'!AG47)</f>
        <v>-4.0037683297215692</v>
      </c>
      <c r="AG30" s="78">
        <f>AVERAGE('Heights Diff'!AH5,'Heights Diff'!AH11,'Heights Diff'!AH17,'Heights Diff'!AH23,'Heights Diff'!AH29,'Heights Diff'!AH35,'Heights Diff'!AH41,'Heights Diff'!AH47)</f>
        <v>-10.383686184992218</v>
      </c>
      <c r="AH30" s="78">
        <f>AVERAGE('Heights Diff'!AI5,'Heights Diff'!AI11,'Heights Diff'!AI17,'Heights Diff'!AI23,'Heights Diff'!AI29,'Heights Diff'!AI35,'Heights Diff'!AI41,'Heights Diff'!AI47)</f>
        <v>-10.947875</v>
      </c>
      <c r="AI30" s="78">
        <f>AVERAGE('Heights Diff'!AJ5,'Heights Diff'!AJ11,'Heights Diff'!AJ17,'Heights Diff'!AJ23,'Heights Diff'!AJ29,'Heights Diff'!AJ35,'Heights Diff'!AJ41,'Heights Diff'!AJ47)</f>
        <v>-10.571765288055449</v>
      </c>
      <c r="AJ30" s="78">
        <f>AVERAGE('Heights Diff'!AK5,'Heights Diff'!AK11,'Heights Diff'!AK17,'Heights Diff'!AK23,'Heights Diff'!AK29,'Heights Diff'!AK35,'Heights Diff'!AK41,'Heights Diff'!AK47)</f>
        <v>-11.260219342272126</v>
      </c>
      <c r="AK30" s="78">
        <f>AVERAGE('Heights Diff'!AL5,'Heights Diff'!AL11,'Heights Diff'!AL17,'Heights Diff'!AL23,'Heights Diff'!AL29,'Heights Diff'!AL35,'Heights Diff'!AL41,'Heights Diff'!AL47)</f>
        <v>-6.3799178552706515</v>
      </c>
      <c r="AL30" s="78">
        <f>AVERAGE('Heights Diff'!AM5,'Heights Diff'!AM11,'Heights Diff'!AM17,'Heights Diff'!AM23,'Heights Diff'!AM29,'Heights Diff'!AM35,'Heights Diff'!AM41,'Heights Diff'!AM47)</f>
        <v>-6.9441066702784253</v>
      </c>
      <c r="AM30" s="78">
        <f>AVERAGE('Heights Diff'!AN5,'Heights Diff'!AN11,'Heights Diff'!AN17,'Heights Diff'!AN23,'Heights Diff'!AN29,'Heights Diff'!AN35,'Heights Diff'!AN41,'Heights Diff'!AN47)</f>
        <v>-6.5679969583338824</v>
      </c>
      <c r="AN30" s="78">
        <f>AVERAGE('Heights Diff'!AO5,'Heights Diff'!AO11,'Heights Diff'!AO17,'Heights Diff'!AO23,'Heights Diff'!AO29,'Heights Diff'!AO35,'Heights Diff'!AO41,'Heights Diff'!AO47)</f>
        <v>-7.2564510125505537</v>
      </c>
      <c r="AO30" s="78">
        <f>AVERAGE('Heights Diff'!AP5,'Heights Diff'!AP11,'Heights Diff'!AP17,'Heights Diff'!AP23,'Heights Diff'!AP29,'Heights Diff'!AP35,'Heights Diff'!AP41,'Heights Diff'!AP47)</f>
        <v>-0.56418881500777796</v>
      </c>
      <c r="AP30" s="78">
        <f>AVERAGE('Heights Diff'!AQ5,'Heights Diff'!AQ11,'Heights Diff'!AQ17,'Heights Diff'!AQ23,'Heights Diff'!AQ29,'Heights Diff'!AQ35,'Heights Diff'!AQ41,'Heights Diff'!AQ47)</f>
        <v>-0.18807910306323017</v>
      </c>
      <c r="AQ30" s="78">
        <f>AVERAGE('Heights Diff'!AR5,'Heights Diff'!AR11,'Heights Diff'!AR17,'Heights Diff'!AR23,'Heights Diff'!AR29,'Heights Diff'!AR35,'Heights Diff'!AR41,'Heights Diff'!AR47)</f>
        <v>-0.87653315727990599</v>
      </c>
      <c r="AR30" s="78">
        <f>AVERAGE('Heights Diff'!AS5,'Heights Diff'!AS11,'Heights Diff'!AS17,'Heights Diff'!AS23,'Heights Diff'!AS29,'Heights Diff'!AS35,'Heights Diff'!AS41,'Heights Diff'!AS47)</f>
        <v>0.3761097119445474</v>
      </c>
      <c r="AS30" s="78">
        <f>AVERAGE('Heights Diff'!AT5,'Heights Diff'!AT11,'Heights Diff'!AT17,'Heights Diff'!AT23,'Heights Diff'!AT29,'Heights Diff'!AT35,'Heights Diff'!AT41,'Heights Diff'!AT47)</f>
        <v>-0.31234434227212776</v>
      </c>
      <c r="AT30" s="78">
        <f>AVERAGE('Heights Diff'!AU5,'Heights Diff'!AU11,'Heights Diff'!AU17,'Heights Diff'!AU23,'Heights Diff'!AU29,'Heights Diff'!AU35,'Heights Diff'!AU41,'Heights Diff'!AU47)</f>
        <v>-0.68845405421667483</v>
      </c>
    </row>
    <row r="31" spans="1:46" x14ac:dyDescent="0.3">
      <c r="A31" t="s">
        <v>82</v>
      </c>
      <c r="B31" s="78">
        <f>AVERAGE('Heights Diff'!C6,'Heights Diff'!C12,'Heights Diff'!C18,'Heights Diff'!C24,'Heights Diff'!C30,'Heights Diff'!C36,'Heights Diff'!C42,'Heights Diff'!C48)</f>
        <v>-3.3146727904552762</v>
      </c>
      <c r="C31" s="78">
        <f>AVERAGE('Heights Diff'!D6,'Heights Diff'!D12,'Heights Diff'!D18,'Heights Diff'!D24,'Heights Diff'!D30,'Heights Diff'!D36,'Heights Diff'!D42,'Heights Diff'!D48)</f>
        <v>-6.9326048346486866</v>
      </c>
      <c r="D31" s="78">
        <f>AVERAGE('Heights Diff'!E6,'Heights Diff'!E12,'Heights Diff'!E18,'Heights Diff'!E24,'Heights Diff'!E30,'Heights Diff'!E36,'Heights Diff'!E42,'Heights Diff'!E48)</f>
        <v>-17.861101296636527</v>
      </c>
      <c r="E31" s="78">
        <f>AVERAGE('Heights Diff'!F6,'Heights Diff'!F12,'Heights Diff'!F18,'Heights Diff'!F24,'Heights Diff'!F30,'Heights Diff'!F36,'Heights Diff'!F42,'Heights Diff'!F48)</f>
        <v>-2.3875264023388478</v>
      </c>
      <c r="F31" s="78">
        <f>AVERAGE('Heights Diff'!G6,'Heights Diff'!G12,'Heights Diff'!G18,'Heights Diff'!G24,'Heights Diff'!G30,'Heights Diff'!G36,'Heights Diff'!G42,'Heights Diff'!G48)</f>
        <v>-9.8881193178937323</v>
      </c>
      <c r="G31" s="78">
        <f>AVERAGE('Heights Diff'!H6,'Heights Diff'!H12,'Heights Diff'!H18,'Heights Diff'!H24,'Heights Diff'!H30,'Heights Diff'!H36,'Heights Diff'!H42,'Heights Diff'!H48)</f>
        <v>-19.933226296636523</v>
      </c>
      <c r="H31" s="78">
        <f>AVERAGE('Heights Diff'!I6,'Heights Diff'!I12,'Heights Diff'!I18,'Heights Diff'!I24,'Heights Diff'!I30,'Heights Diff'!I36,'Heights Diff'!I42,'Heights Diff'!I48)</f>
        <v>-15.116401402338852</v>
      </c>
      <c r="I31" s="78">
        <f>AVERAGE('Heights Diff'!J6,'Heights Diff'!J12,'Heights Diff'!J18,'Heights Diff'!J24,'Heights Diff'!J30,'Heights Diff'!J36,'Heights Diff'!J42,'Heights Diff'!J48)</f>
        <v>-22.587927060590879</v>
      </c>
      <c r="J31" s="78">
        <f>AVERAGE('Heights Diff'!K6,'Heights Diff'!K12,'Heights Diff'!K18,'Heights Diff'!K24,'Heights Diff'!K30,'Heights Diff'!K36,'Heights Diff'!K42,'Heights Diff'!K48)</f>
        <v>-20.657843383702247</v>
      </c>
      <c r="K31" s="78">
        <f>AVERAGE('Heights Diff'!L6,'Heights Diff'!L12,'Heights Diff'!L18,'Heights Diff'!L24,'Heights Diff'!L30,'Heights Diff'!L36,'Heights Diff'!L42,'Heights Diff'!L48)</f>
        <v>-3.617932044193406</v>
      </c>
      <c r="L31" s="78">
        <f>AVERAGE('Heights Diff'!M6,'Heights Diff'!M12,'Heights Diff'!M18,'Heights Diff'!M24,'Heights Diff'!M30,'Heights Diff'!M36,'Heights Diff'!M42,'Heights Diff'!M48)</f>
        <v>-14.546428506181261</v>
      </c>
      <c r="M31" s="78">
        <f>AVERAGE('Heights Diff'!N6,'Heights Diff'!N12,'Heights Diff'!N18,'Heights Diff'!N24,'Heights Diff'!N30,'Heights Diff'!N36,'Heights Diff'!N42,'Heights Diff'!N48)</f>
        <v>0.92714638811642858</v>
      </c>
      <c r="N31" s="78">
        <f>AVERAGE('Heights Diff'!O6,'Heights Diff'!O12,'Heights Diff'!O18,'Heights Diff'!O24,'Heights Diff'!O30,'Heights Diff'!O36,'Heights Diff'!O42,'Heights Diff'!O48)</f>
        <v>-6.5734465274384455</v>
      </c>
      <c r="O31" s="78">
        <f>AVERAGE('Heights Diff'!P6,'Heights Diff'!P12,'Heights Diff'!P18,'Heights Diff'!P24,'Heights Diff'!P30,'Heights Diff'!P36,'Heights Diff'!P42,'Heights Diff'!P48)</f>
        <v>-16.61855350618125</v>
      </c>
      <c r="P31" s="78">
        <f>AVERAGE('Heights Diff'!Q6,'Heights Diff'!Q12,'Heights Diff'!Q18,'Heights Diff'!Q24,'Heights Diff'!Q30,'Heights Diff'!Q36,'Heights Diff'!Q42,'Heights Diff'!Q48)</f>
        <v>-11.801728611883556</v>
      </c>
      <c r="Q31" s="78">
        <f>AVERAGE('Heights Diff'!R6,'Heights Diff'!R12,'Heights Diff'!R18,'Heights Diff'!R24,'Heights Diff'!R30,'Heights Diff'!R36,'Heights Diff'!R42,'Heights Diff'!R48)</f>
        <v>-19.273254270135617</v>
      </c>
      <c r="R31" s="78">
        <f>AVERAGE('Heights Diff'!S6,'Heights Diff'!S12,'Heights Diff'!S18,'Heights Diff'!S24,'Heights Diff'!S30,'Heights Diff'!S36,'Heights Diff'!S42,'Heights Diff'!S48)</f>
        <v>-17.343170593246946</v>
      </c>
      <c r="S31" s="78">
        <f>AVERAGE('Heights Diff'!T6,'Heights Diff'!T12,'Heights Diff'!T18,'Heights Diff'!T24,'Heights Diff'!T30,'Heights Diff'!T36,'Heights Diff'!T42,'Heights Diff'!T48)</f>
        <v>-10.928496461987843</v>
      </c>
      <c r="T31" s="78">
        <f>AVERAGE('Heights Diff'!U6,'Heights Diff'!U12,'Heights Diff'!U18,'Heights Diff'!U24,'Heights Diff'!U30,'Heights Diff'!U36,'Heights Diff'!U42,'Heights Diff'!U48)</f>
        <v>4.5450784323098343</v>
      </c>
      <c r="U31" s="78">
        <f>AVERAGE('Heights Diff'!V6,'Heights Diff'!V12,'Heights Diff'!V18,'Heights Diff'!V24,'Heights Diff'!V30,'Heights Diff'!V36,'Heights Diff'!V42,'Heights Diff'!V48)</f>
        <v>-2.9555144832450408</v>
      </c>
      <c r="V31" s="78">
        <f>AVERAGE('Heights Diff'!W6,'Heights Diff'!W12,'Heights Diff'!W18,'Heights Diff'!W24,'Heights Diff'!W30,'Heights Diff'!W36,'Heights Diff'!W42,'Heights Diff'!W48)</f>
        <v>-13.000621461987846</v>
      </c>
      <c r="W31" s="78">
        <f>AVERAGE('Heights Diff'!X6,'Heights Diff'!X12,'Heights Diff'!X18,'Heights Diff'!X24,'Heights Diff'!X30,'Heights Diff'!X36,'Heights Diff'!X42,'Heights Diff'!X48)</f>
        <v>-8.1837965676901661</v>
      </c>
      <c r="X31" s="78">
        <f>AVERAGE('Heights Diff'!Y6,'Heights Diff'!Y12,'Heights Diff'!Y18,'Heights Diff'!Y24,'Heights Diff'!Y30,'Heights Diff'!Y36,'Heights Diff'!Y42,'Heights Diff'!Y48)</f>
        <v>-15.6553222259422</v>
      </c>
      <c r="Y31" s="78">
        <f>AVERAGE('Heights Diff'!Z6,'Heights Diff'!Z12,'Heights Diff'!Z18,'Heights Diff'!Z24,'Heights Diff'!Z30,'Heights Diff'!Z36,'Heights Diff'!Z42,'Heights Diff'!Z48)</f>
        <v>-13.72523854905354</v>
      </c>
      <c r="Z31" s="78">
        <f>AVERAGE('Heights Diff'!AA6,'Heights Diff'!AA12,'Heights Diff'!AA18,'Heights Diff'!AA24,'Heights Diff'!AA30,'Heights Diff'!AA36,'Heights Diff'!AA42,'Heights Diff'!AA48)</f>
        <v>15.473574894297702</v>
      </c>
      <c r="AA31" s="78">
        <f>AVERAGE('Heights Diff'!AB6,'Heights Diff'!AB12,'Heights Diff'!AB18,'Heights Diff'!AB24,'Heights Diff'!AB30,'Heights Diff'!AB36,'Heights Diff'!AB42,'Heights Diff'!AB48)</f>
        <v>7.9729819787428085</v>
      </c>
      <c r="AB31" s="78">
        <f>AVERAGE('Heights Diff'!AC6,'Heights Diff'!AC12,'Heights Diff'!AC18,'Heights Diff'!AC24,'Heights Diff'!AC30,'Heights Diff'!AC36,'Heights Diff'!AC42,'Heights Diff'!AC48)</f>
        <v>-2.0721249999999971</v>
      </c>
      <c r="AC31" s="78">
        <f>AVERAGE('Heights Diff'!AD6,'Heights Diff'!AD12,'Heights Diff'!AD18,'Heights Diff'!AD24,'Heights Diff'!AD30,'Heights Diff'!AD36,'Heights Diff'!AD42,'Heights Diff'!AD48)</f>
        <v>2.744699894297685</v>
      </c>
      <c r="AD31" s="78">
        <f>AVERAGE('Heights Diff'!AE6,'Heights Diff'!AE12,'Heights Diff'!AE18,'Heights Diff'!AE24,'Heights Diff'!AE30,'Heights Diff'!AE36,'Heights Diff'!AE42,'Heights Diff'!AE48)</f>
        <v>-4.7268257639543574</v>
      </c>
      <c r="AE31" s="78">
        <f>AVERAGE('Heights Diff'!AF6,'Heights Diff'!AF12,'Heights Diff'!AF18,'Heights Diff'!AF24,'Heights Diff'!AF30,'Heights Diff'!AF36,'Heights Diff'!AF42,'Heights Diff'!AF48)</f>
        <v>-2.7967420870657045</v>
      </c>
      <c r="AF31" s="78">
        <f>AVERAGE('Heights Diff'!AG6,'Heights Diff'!AG12,'Heights Diff'!AG18,'Heights Diff'!AG24,'Heights Diff'!AG30,'Heights Diff'!AG36,'Heights Diff'!AG42,'Heights Diff'!AG48)</f>
        <v>-7.5005929155548774</v>
      </c>
      <c r="AG31" s="78">
        <f>AVERAGE('Heights Diff'!AH6,'Heights Diff'!AH12,'Heights Diff'!AH18,'Heights Diff'!AH24,'Heights Diff'!AH30,'Heights Diff'!AH36,'Heights Diff'!AH42,'Heights Diff'!AH48)</f>
        <v>-17.545699894297702</v>
      </c>
      <c r="AH31" s="78">
        <f>AVERAGE('Heights Diff'!AI6,'Heights Diff'!AI12,'Heights Diff'!AI18,'Heights Diff'!AI24,'Heights Diff'!AI30,'Heights Diff'!AI36,'Heights Diff'!AI42,'Heights Diff'!AI48)</f>
        <v>-12.728875</v>
      </c>
      <c r="AI31" s="78">
        <f>AVERAGE('Heights Diff'!AJ6,'Heights Diff'!AJ12,'Heights Diff'!AJ18,'Heights Diff'!AJ24,'Heights Diff'!AJ30,'Heights Diff'!AJ36,'Heights Diff'!AJ42,'Heights Diff'!AJ48)</f>
        <v>-20.200400658252047</v>
      </c>
      <c r="AJ31" s="78">
        <f>AVERAGE('Heights Diff'!AK6,'Heights Diff'!AK12,'Heights Diff'!AK18,'Heights Diff'!AK24,'Heights Diff'!AK30,'Heights Diff'!AK36,'Heights Diff'!AK42,'Heights Diff'!AK48)</f>
        <v>-18.270316981363393</v>
      </c>
      <c r="AK31" s="78">
        <f>AVERAGE('Heights Diff'!AL6,'Heights Diff'!AL12,'Heights Diff'!AL18,'Heights Diff'!AL24,'Heights Diff'!AL30,'Heights Diff'!AL36,'Heights Diff'!AL42,'Heights Diff'!AL48)</f>
        <v>-10.045106978742801</v>
      </c>
      <c r="AL31" s="78">
        <f>AVERAGE('Heights Diff'!AM6,'Heights Diff'!AM12,'Heights Diff'!AM18,'Heights Diff'!AM24,'Heights Diff'!AM30,'Heights Diff'!AM36,'Heights Diff'!AM42,'Heights Diff'!AM48)</f>
        <v>-5.2282820844451265</v>
      </c>
      <c r="AM31" s="78">
        <f>AVERAGE('Heights Diff'!AN6,'Heights Diff'!AN12,'Heights Diff'!AN18,'Heights Diff'!AN24,'Heights Diff'!AN30,'Heights Diff'!AN36,'Heights Diff'!AN42,'Heights Diff'!AN48)</f>
        <v>-12.699807742697153</v>
      </c>
      <c r="AN31" s="78">
        <f>AVERAGE('Heights Diff'!AO6,'Heights Diff'!AO12,'Heights Diff'!AO18,'Heights Diff'!AO24,'Heights Diff'!AO30,'Heights Diff'!AO36,'Heights Diff'!AO42,'Heights Diff'!AO48)</f>
        <v>-10.769724065808507</v>
      </c>
      <c r="AO31" s="78">
        <f>AVERAGE('Heights Diff'!AP6,'Heights Diff'!AP12,'Heights Diff'!AP18,'Heights Diff'!AP24,'Heights Diff'!AP30,'Heights Diff'!AP36,'Heights Diff'!AP42,'Heights Diff'!AP48)</f>
        <v>4.8168248942976826</v>
      </c>
      <c r="AP31" s="78">
        <f>AVERAGE('Heights Diff'!AQ6,'Heights Diff'!AQ12,'Heights Diff'!AQ18,'Heights Diff'!AQ24,'Heights Diff'!AQ30,'Heights Diff'!AQ36,'Heights Diff'!AQ42,'Heights Diff'!AQ48)</f>
        <v>-2.6547007639543589</v>
      </c>
      <c r="AQ31" s="78">
        <f>AVERAGE('Heights Diff'!AR6,'Heights Diff'!AR12,'Heights Diff'!AR18,'Heights Diff'!AR24,'Heights Diff'!AR30,'Heights Diff'!AR36,'Heights Diff'!AR42,'Heights Diff'!AR48)</f>
        <v>-0.7246170870657066</v>
      </c>
      <c r="AR31" s="78">
        <f>AVERAGE('Heights Diff'!AS6,'Heights Diff'!AS12,'Heights Diff'!AS18,'Heights Diff'!AS24,'Heights Diff'!AS30,'Heights Diff'!AS36,'Heights Diff'!AS42,'Heights Diff'!AS48)</f>
        <v>-7.471525658252042</v>
      </c>
      <c r="AS31" s="78">
        <f>AVERAGE('Heights Diff'!AT6,'Heights Diff'!AT12,'Heights Diff'!AT18,'Heights Diff'!AT24,'Heights Diff'!AT30,'Heights Diff'!AT36,'Heights Diff'!AT42,'Heights Diff'!AT48)</f>
        <v>-5.5414419813633886</v>
      </c>
      <c r="AT31" s="78">
        <f>AVERAGE('Heights Diff'!AU6,'Heights Diff'!AU12,'Heights Diff'!AU18,'Heights Diff'!AU24,'Heights Diff'!AU30,'Heights Diff'!AU36,'Heights Diff'!AU42,'Heights Diff'!AU48)</f>
        <v>1.9300836768886529</v>
      </c>
    </row>
    <row r="32" spans="1:46" x14ac:dyDescent="0.3">
      <c r="A32" t="s">
        <v>83</v>
      </c>
      <c r="B32" s="78">
        <f>AVERAGE('Heights Diff'!C7,'Heights Diff'!C13,'Heights Diff'!C19,'Heights Diff'!C25,'Heights Diff'!C31,'Heights Diff'!C37,'Heights Diff'!C43,'Heights Diff'!C49)</f>
        <v>-1.5231477904552815</v>
      </c>
      <c r="C32" s="78">
        <f>AVERAGE('Heights Diff'!D7,'Heights Diff'!D13,'Heights Diff'!D19,'Heights Diff'!D25,'Heights Diff'!D31,'Heights Diff'!D37,'Heights Diff'!D43,'Heights Diff'!D49)</f>
        <v>-10.120647790455294</v>
      </c>
      <c r="D32" s="78">
        <f>AVERAGE('Heights Diff'!E7,'Heights Diff'!E13,'Heights Diff'!E19,'Heights Diff'!E25,'Heights Diff'!E31,'Heights Diff'!E37,'Heights Diff'!E43,'Heights Diff'!E49)</f>
        <v>-18.451964978766622</v>
      </c>
      <c r="E32" s="78">
        <f>AVERAGE('Heights Diff'!F7,'Heights Diff'!F13,'Heights Diff'!F19,'Heights Diff'!F25,'Heights Diff'!F31,'Heights Diff'!F37,'Heights Diff'!F43,'Heights Diff'!F49)</f>
        <v>-5.9164829376902253</v>
      </c>
      <c r="F32" s="78">
        <f>AVERAGE('Heights Diff'!G7,'Heights Diff'!G13,'Heights Diff'!G19,'Heights Diff'!G25,'Heights Diff'!G31,'Heights Diff'!G37,'Heights Diff'!G43,'Heights Diff'!G49)</f>
        <v>-11.978880728145517</v>
      </c>
      <c r="G32" s="78">
        <f>AVERAGE('Heights Diff'!H7,'Heights Diff'!H13,'Heights Diff'!H19,'Heights Diff'!H25,'Heights Diff'!H31,'Heights Diff'!H37,'Heights Diff'!H43,'Heights Diff'!H49)</f>
        <v>-21.691589978766622</v>
      </c>
      <c r="H32" s="78">
        <f>AVERAGE('Heights Diff'!I7,'Heights Diff'!I13,'Heights Diff'!I19,'Heights Diff'!I25,'Heights Diff'!I31,'Heights Diff'!I37,'Heights Diff'!I43,'Heights Diff'!I49)</f>
        <v>-14.848732937690226</v>
      </c>
      <c r="I32" s="78">
        <f>AVERAGE('Heights Diff'!J7,'Heights Diff'!J13,'Heights Diff'!J19,'Heights Diff'!J25,'Heights Diff'!J31,'Heights Diff'!J37,'Heights Diff'!J43,'Heights Diff'!J49)</f>
        <v>-27.675804010717453</v>
      </c>
      <c r="J32" s="78">
        <f>AVERAGE('Heights Diff'!K7,'Heights Diff'!K13,'Heights Diff'!K19,'Heights Diff'!K25,'Heights Diff'!K31,'Heights Diff'!K37,'Heights Diff'!K43,'Heights Diff'!K49)</f>
        <v>-29.179524014922976</v>
      </c>
      <c r="K32" s="78">
        <f>AVERAGE('Heights Diff'!L7,'Heights Diff'!L13,'Heights Diff'!L19,'Heights Diff'!L25,'Heights Diff'!L31,'Heights Diff'!L37,'Heights Diff'!L43,'Heights Diff'!L49)</f>
        <v>-8.5974999999999966</v>
      </c>
      <c r="L32" s="78">
        <f>AVERAGE('Heights Diff'!M7,'Heights Diff'!M13,'Heights Diff'!M19,'Heights Diff'!M25,'Heights Diff'!M31,'Heights Diff'!M37,'Heights Diff'!M43,'Heights Diff'!M49)</f>
        <v>-16.928817188311321</v>
      </c>
      <c r="M32" s="78">
        <f>AVERAGE('Heights Diff'!N7,'Heights Diff'!N13,'Heights Diff'!N19,'Heights Diff'!N25,'Heights Diff'!N31,'Heights Diff'!N37,'Heights Diff'!N43,'Heights Diff'!N49)</f>
        <v>-4.3933351472349438</v>
      </c>
      <c r="N32" s="78">
        <f>AVERAGE('Heights Diff'!O7,'Heights Diff'!O13,'Heights Diff'!O19,'Heights Diff'!O25,'Heights Diff'!O31,'Heights Diff'!O37,'Heights Diff'!O43,'Heights Diff'!O49)</f>
        <v>-10.455732937690223</v>
      </c>
      <c r="O32" s="78">
        <f>AVERAGE('Heights Diff'!P7,'Heights Diff'!P13,'Heights Diff'!P19,'Heights Diff'!P25,'Heights Diff'!P31,'Heights Diff'!P37,'Heights Diff'!P43,'Heights Diff'!P49)</f>
        <v>-20.168442188311325</v>
      </c>
      <c r="P32" s="78">
        <f>AVERAGE('Heights Diff'!Q7,'Heights Diff'!Q13,'Heights Diff'!Q19,'Heights Diff'!Q25,'Heights Diff'!Q31,'Heights Diff'!Q37,'Heights Diff'!Q43,'Heights Diff'!Q49)</f>
        <v>-13.325585147234934</v>
      </c>
      <c r="Q32" s="78">
        <f>AVERAGE('Heights Diff'!R7,'Heights Diff'!R13,'Heights Diff'!R19,'Heights Diff'!R25,'Heights Diff'!R31,'Heights Diff'!R37,'Heights Diff'!R43,'Heights Diff'!R49)</f>
        <v>-26.152656220262152</v>
      </c>
      <c r="R32" s="78">
        <f>AVERAGE('Heights Diff'!S7,'Heights Diff'!S13,'Heights Diff'!S19,'Heights Diff'!S25,'Heights Diff'!S31,'Heights Diff'!S37,'Heights Diff'!S43,'Heights Diff'!S49)</f>
        <v>-27.656376224467675</v>
      </c>
      <c r="S32" s="78">
        <f>AVERAGE('Heights Diff'!T7,'Heights Diff'!T13,'Heights Diff'!T19,'Heights Diff'!T25,'Heights Diff'!T31,'Heights Diff'!T37,'Heights Diff'!T43,'Heights Diff'!T49)</f>
        <v>-8.3313171883113277</v>
      </c>
      <c r="T32" s="78">
        <f>AVERAGE('Heights Diff'!U7,'Heights Diff'!U13,'Heights Diff'!U19,'Heights Diff'!U25,'Heights Diff'!U31,'Heights Diff'!U37,'Heights Diff'!U43,'Heights Diff'!U49)</f>
        <v>4.2041648527650608</v>
      </c>
      <c r="U32" s="78">
        <f>AVERAGE('Heights Diff'!V7,'Heights Diff'!V13,'Heights Diff'!V19,'Heights Diff'!V25,'Heights Diff'!V31,'Heights Diff'!V37,'Heights Diff'!V43,'Heights Diff'!V49)</f>
        <v>-1.8582329376902225</v>
      </c>
      <c r="V32" s="78">
        <f>AVERAGE('Heights Diff'!W7,'Heights Diff'!W13,'Heights Diff'!W19,'Heights Diff'!W25,'Heights Diff'!W31,'Heights Diff'!W37,'Heights Diff'!W43,'Heights Diff'!W49)</f>
        <v>-11.570942188311326</v>
      </c>
      <c r="W32" s="78">
        <f>AVERAGE('Heights Diff'!X7,'Heights Diff'!X13,'Heights Diff'!X19,'Heights Diff'!X25,'Heights Diff'!X31,'Heights Diff'!X37,'Heights Diff'!X43,'Heights Diff'!X49)</f>
        <v>-4.7280851472349532</v>
      </c>
      <c r="X32" s="78">
        <f>AVERAGE('Heights Diff'!Y7,'Heights Diff'!Y13,'Heights Diff'!Y19,'Heights Diff'!Y25,'Heights Diff'!Y31,'Heights Diff'!Y37,'Heights Diff'!Y43,'Heights Diff'!Y49)</f>
        <v>-17.555156220262166</v>
      </c>
      <c r="Y32" s="78">
        <f>AVERAGE('Heights Diff'!Z7,'Heights Diff'!Z13,'Heights Diff'!Z19,'Heights Diff'!Z25,'Heights Diff'!Z31,'Heights Diff'!Z37,'Heights Diff'!Z43,'Heights Diff'!Z49)</f>
        <v>-19.058876224467678</v>
      </c>
      <c r="Z32" s="78">
        <f>AVERAGE('Heights Diff'!AA7,'Heights Diff'!AA13,'Heights Diff'!AA19,'Heights Diff'!AA25,'Heights Diff'!AA31,'Heights Diff'!AA37,'Heights Diff'!AA43,'Heights Diff'!AA49)</f>
        <v>12.535482041076392</v>
      </c>
      <c r="AA32" s="78">
        <f>AVERAGE('Heights Diff'!AB7,'Heights Diff'!AB13,'Heights Diff'!AB19,'Heights Diff'!AB25,'Heights Diff'!AB31,'Heights Diff'!AB37,'Heights Diff'!AB43,'Heights Diff'!AB49)</f>
        <v>6.4730842506211079</v>
      </c>
      <c r="AB32" s="78">
        <f>AVERAGE('Heights Diff'!AC7,'Heights Diff'!AC13,'Heights Diff'!AC19,'Heights Diff'!AC25,'Heights Diff'!AC31,'Heights Diff'!AC37,'Heights Diff'!AC43,'Heights Diff'!AC49)</f>
        <v>-3.2396250000000033</v>
      </c>
      <c r="AC32" s="78">
        <f>AVERAGE('Heights Diff'!AD7,'Heights Diff'!AD13,'Heights Diff'!AD19,'Heights Diff'!AD25,'Heights Diff'!AD31,'Heights Diff'!AD37,'Heights Diff'!AD43,'Heights Diff'!AD49)</f>
        <v>3.6032320410763914</v>
      </c>
      <c r="AD32" s="78">
        <f>AVERAGE('Heights Diff'!AE7,'Heights Diff'!AE13,'Heights Diff'!AE19,'Heights Diff'!AE25,'Heights Diff'!AE31,'Heights Diff'!AE37,'Heights Diff'!AE43,'Heights Diff'!AE49)</f>
        <v>-9.2238390319508383</v>
      </c>
      <c r="AE32" s="78">
        <f>AVERAGE('Heights Diff'!AF7,'Heights Diff'!AF13,'Heights Diff'!AF19,'Heights Diff'!AF25,'Heights Diff'!AF31,'Heights Diff'!AF37,'Heights Diff'!AF43,'Heights Diff'!AF49)</f>
        <v>-10.727559036156363</v>
      </c>
      <c r="AF32" s="78">
        <f>AVERAGE('Heights Diff'!AG7,'Heights Diff'!AG13,'Heights Diff'!AG19,'Heights Diff'!AG25,'Heights Diff'!AG31,'Heights Diff'!AG37,'Heights Diff'!AG43,'Heights Diff'!AG49)</f>
        <v>-6.0623977904552753</v>
      </c>
      <c r="AG32" s="78">
        <f>AVERAGE('Heights Diff'!AH7,'Heights Diff'!AH13,'Heights Diff'!AH19,'Heights Diff'!AH25,'Heights Diff'!AH31,'Heights Diff'!AH37,'Heights Diff'!AH43,'Heights Diff'!AH49)</f>
        <v>-15.775107041076399</v>
      </c>
      <c r="AH32" s="78">
        <f>AVERAGE('Heights Diff'!AI7,'Heights Diff'!AI13,'Heights Diff'!AI19,'Heights Diff'!AI25,'Heights Diff'!AI31,'Heights Diff'!AI37,'Heights Diff'!AI43,'Heights Diff'!AI49)</f>
        <v>-8.9322499999999998</v>
      </c>
      <c r="AI32" s="78">
        <f>AVERAGE('Heights Diff'!AJ7,'Heights Diff'!AJ13,'Heights Diff'!AJ19,'Heights Diff'!AJ25,'Heights Diff'!AJ31,'Heights Diff'!AJ37,'Heights Diff'!AJ43,'Heights Diff'!AJ49)</f>
        <v>-21.759321073027223</v>
      </c>
      <c r="AJ32" s="78">
        <f>AVERAGE('Heights Diff'!AK7,'Heights Diff'!AK13,'Heights Diff'!AK19,'Heights Diff'!AK25,'Heights Diff'!AK31,'Heights Diff'!AK37,'Heights Diff'!AK43,'Heights Diff'!AK49)</f>
        <v>-23.263041077232749</v>
      </c>
      <c r="AK32" s="78">
        <f>AVERAGE('Heights Diff'!AL7,'Heights Diff'!AL13,'Heights Diff'!AL19,'Heights Diff'!AL25,'Heights Diff'!AL31,'Heights Diff'!AL37,'Heights Diff'!AL43,'Heights Diff'!AL49)</f>
        <v>-9.7127092506211135</v>
      </c>
      <c r="AL32" s="78">
        <f>AVERAGE('Heights Diff'!AM7,'Heights Diff'!AM13,'Heights Diff'!AM19,'Heights Diff'!AM25,'Heights Diff'!AM31,'Heights Diff'!AM37,'Heights Diff'!AM43,'Heights Diff'!AM49)</f>
        <v>-2.8698522095447254</v>
      </c>
      <c r="AM32" s="78">
        <f>AVERAGE('Heights Diff'!AN7,'Heights Diff'!AN13,'Heights Diff'!AN19,'Heights Diff'!AN25,'Heights Diff'!AN31,'Heights Diff'!AN37,'Heights Diff'!AN43,'Heights Diff'!AN49)</f>
        <v>-15.696923282571923</v>
      </c>
      <c r="AN32" s="78">
        <f>AVERAGE('Heights Diff'!AO7,'Heights Diff'!AO13,'Heights Diff'!AO19,'Heights Diff'!AO25,'Heights Diff'!AO31,'Heights Diff'!AO37,'Heights Diff'!AO43,'Heights Diff'!AO49)</f>
        <v>-17.200643286777449</v>
      </c>
      <c r="AO32" s="78">
        <f>AVERAGE('Heights Diff'!AP7,'Heights Diff'!AP13,'Heights Diff'!AP19,'Heights Diff'!AP25,'Heights Diff'!AP31,'Heights Diff'!AP37,'Heights Diff'!AP43,'Heights Diff'!AP49)</f>
        <v>6.8428570410763951</v>
      </c>
      <c r="AP32" s="78">
        <f>AVERAGE('Heights Diff'!AQ7,'Heights Diff'!AQ13,'Heights Diff'!AQ19,'Heights Diff'!AQ25,'Heights Diff'!AQ31,'Heights Diff'!AQ37,'Heights Diff'!AQ43,'Heights Diff'!AQ49)</f>
        <v>-5.9842140319508399</v>
      </c>
      <c r="AQ32" s="78">
        <f>AVERAGE('Heights Diff'!AR7,'Heights Diff'!AR13,'Heights Diff'!AR19,'Heights Diff'!AR25,'Heights Diff'!AR31,'Heights Diff'!AR37,'Heights Diff'!AR43,'Heights Diff'!AR49)</f>
        <v>-7.487934036156366</v>
      </c>
      <c r="AR32" s="78">
        <f>AVERAGE('Heights Diff'!AS7,'Heights Diff'!AS13,'Heights Diff'!AS19,'Heights Diff'!AS25,'Heights Diff'!AS31,'Heights Diff'!AS37,'Heights Diff'!AS43,'Heights Diff'!AS49)</f>
        <v>-12.827071073027225</v>
      </c>
      <c r="AS32" s="78">
        <f>AVERAGE('Heights Diff'!AT7,'Heights Diff'!AT13,'Heights Diff'!AT19,'Heights Diff'!AT25,'Heights Diff'!AT31,'Heights Diff'!AT37,'Heights Diff'!AT43,'Heights Diff'!AT49)</f>
        <v>-14.33079107723275</v>
      </c>
      <c r="AT32" s="78">
        <f>AVERAGE('Heights Diff'!AU7,'Heights Diff'!AU13,'Heights Diff'!AU19,'Heights Diff'!AU25,'Heights Diff'!AU31,'Heights Diff'!AU37,'Heights Diff'!AU43,'Heights Diff'!AU49)</f>
        <v>-1.5037200042055283</v>
      </c>
    </row>
    <row r="33" spans="1:46" x14ac:dyDescent="0.3">
      <c r="A33" t="s">
        <v>84</v>
      </c>
      <c r="B33" s="78">
        <f>AVERAGE('Heights Diff'!C8,'Heights Diff'!C14,'Heights Diff'!C20,'Heights Diff'!C26,'Heights Diff'!C32,'Heights Diff'!C38,'Heights Diff'!C44,'Heights Diff'!C50)</f>
        <v>-1.487147790455277</v>
      </c>
      <c r="C33" s="78">
        <f>AVERAGE('Heights Diff'!D8,'Heights Diff'!D14,'Heights Diff'!D20,'Heights Diff'!D26,'Heights Diff'!D32,'Heights Diff'!D38,'Heights Diff'!D44,'Heights Diff'!D50)</f>
        <v>-7.4826477904552755</v>
      </c>
      <c r="D33" s="78">
        <f>AVERAGE('Heights Diff'!E8,'Heights Diff'!E14,'Heights Diff'!E20,'Heights Diff'!E26,'Heights Diff'!E32,'Heights Diff'!E38,'Heights Diff'!E44,'Heights Diff'!E50)</f>
        <v>-8.6942994897293993</v>
      </c>
      <c r="E33" s="78">
        <f>AVERAGE('Heights Diff'!F8,'Heights Diff'!F14,'Heights Diff'!F20,'Heights Diff'!F26,'Heights Diff'!F32,'Heights Diff'!F38,'Heights Diff'!F44,'Heights Diff'!F50)</f>
        <v>-3.4617189590893318</v>
      </c>
      <c r="F33" s="78">
        <f>AVERAGE('Heights Diff'!G8,'Heights Diff'!G14,'Heights Diff'!G20,'Heights Diff'!G26,'Heights Diff'!G32,'Heights Diff'!G38,'Heights Diff'!G44,'Heights Diff'!G50)</f>
        <v>-9.3384917495446125</v>
      </c>
      <c r="G33" s="78">
        <f>AVERAGE('Heights Diff'!H8,'Heights Diff'!H14,'Heights Diff'!H20,'Heights Diff'!H26,'Heights Diff'!H32,'Heights Diff'!H38,'Heights Diff'!H44,'Heights Diff'!H50)</f>
        <v>-14.120674489729398</v>
      </c>
      <c r="H33" s="78">
        <f>AVERAGE('Heights Diff'!I8,'Heights Diff'!I14,'Heights Diff'!I20,'Heights Diff'!I26,'Heights Diff'!I32,'Heights Diff'!I38,'Heights Diff'!I44,'Heights Diff'!I50)</f>
        <v>-11.128093959089329</v>
      </c>
      <c r="I33" s="78">
        <f>AVERAGE('Heights Diff'!J8,'Heights Diff'!J14,'Heights Diff'!J20,'Heights Diff'!J26,'Heights Diff'!J32,'Heights Diff'!J38,'Heights Diff'!J44,'Heights Diff'!J50)</f>
        <v>-17.823424489729398</v>
      </c>
      <c r="J33" s="78">
        <f>AVERAGE('Heights Diff'!K8,'Heights Diff'!K14,'Heights Diff'!K20,'Heights Diff'!K26,'Heights Diff'!K32,'Heights Diff'!K38,'Heights Diff'!K44,'Heights Diff'!K50)</f>
        <v>-21.998843959089328</v>
      </c>
      <c r="K33" s="78">
        <f>AVERAGE('Heights Diff'!L8,'Heights Diff'!L14,'Heights Diff'!L20,'Heights Diff'!L26,'Heights Diff'!L32,'Heights Diff'!L38,'Heights Diff'!L44,'Heights Diff'!L50)</f>
        <v>-5.9954999999999998</v>
      </c>
      <c r="L33" s="78">
        <f>AVERAGE('Heights Diff'!M8,'Heights Diff'!M14,'Heights Diff'!M20,'Heights Diff'!M26,'Heights Diff'!M32,'Heights Diff'!M38,'Heights Diff'!M44,'Heights Diff'!M50)</f>
        <v>-7.2071516992741174</v>
      </c>
      <c r="M33" s="78">
        <f>AVERAGE('Heights Diff'!N8,'Heights Diff'!N14,'Heights Diff'!N20,'Heights Diff'!N26,'Heights Diff'!N32,'Heights Diff'!N38,'Heights Diff'!N44,'Heights Diff'!N50)</f>
        <v>-1.9745711686340497</v>
      </c>
      <c r="N33" s="78">
        <f>AVERAGE('Heights Diff'!O8,'Heights Diff'!O14,'Heights Diff'!O20,'Heights Diff'!O26,'Heights Diff'!O32,'Heights Diff'!O38,'Heights Diff'!O44,'Heights Diff'!O50)</f>
        <v>-7.851343959089327</v>
      </c>
      <c r="O33" s="78">
        <f>AVERAGE('Heights Diff'!P8,'Heights Diff'!P14,'Heights Diff'!P20,'Heights Diff'!P26,'Heights Diff'!P32,'Heights Diff'!P38,'Heights Diff'!P44,'Heights Diff'!P50)</f>
        <v>-12.633526699274119</v>
      </c>
      <c r="P33" s="78">
        <f>AVERAGE('Heights Diff'!Q8,'Heights Diff'!Q14,'Heights Diff'!Q20,'Heights Diff'!Q26,'Heights Diff'!Q32,'Heights Diff'!Q38,'Heights Diff'!Q44,'Heights Diff'!Q50)</f>
        <v>-9.6409461686340379</v>
      </c>
      <c r="Q33" s="78">
        <f>AVERAGE('Heights Diff'!R8,'Heights Diff'!R14,'Heights Diff'!R20,'Heights Diff'!R26,'Heights Diff'!R32,'Heights Diff'!R38,'Heights Diff'!R44,'Heights Diff'!R50)</f>
        <v>-16.336276699274123</v>
      </c>
      <c r="R33" s="78">
        <f>AVERAGE('Heights Diff'!S8,'Heights Diff'!S14,'Heights Diff'!S20,'Heights Diff'!S26,'Heights Diff'!S32,'Heights Diff'!S38,'Heights Diff'!S44,'Heights Diff'!S50)</f>
        <v>-20.511696168634032</v>
      </c>
      <c r="S33" s="78">
        <f>AVERAGE('Heights Diff'!T8,'Heights Diff'!T14,'Heights Diff'!T20,'Heights Diff'!T26,'Heights Diff'!T32,'Heights Diff'!T38,'Heights Diff'!T44,'Heights Diff'!T50)</f>
        <v>-1.2116516992741162</v>
      </c>
      <c r="T33" s="78">
        <f>AVERAGE('Heights Diff'!U8,'Heights Diff'!U14,'Heights Diff'!U20,'Heights Diff'!U26,'Heights Diff'!U32,'Heights Diff'!U38,'Heights Diff'!U44,'Heights Diff'!U50)</f>
        <v>4.0209288313659508</v>
      </c>
      <c r="U33" s="78">
        <f>AVERAGE('Heights Diff'!V8,'Heights Diff'!V14,'Heights Diff'!V20,'Heights Diff'!V26,'Heights Diff'!V32,'Heights Diff'!V38,'Heights Diff'!V44,'Heights Diff'!V50)</f>
        <v>-1.8558439590893252</v>
      </c>
      <c r="V33" s="78">
        <f>AVERAGE('Heights Diff'!W8,'Heights Diff'!W14,'Heights Diff'!W20,'Heights Diff'!W26,'Heights Diff'!W32,'Heights Diff'!W38,'Heights Diff'!W44,'Heights Diff'!W50)</f>
        <v>-6.6380266992741142</v>
      </c>
      <c r="W33" s="78">
        <f>AVERAGE('Heights Diff'!X8,'Heights Diff'!X14,'Heights Diff'!X20,'Heights Diff'!X26,'Heights Diff'!X32,'Heights Diff'!X38,'Heights Diff'!X44,'Heights Diff'!X50)</f>
        <v>-3.6454461686340358</v>
      </c>
      <c r="X33" s="78">
        <f>AVERAGE('Heights Diff'!Y8,'Heights Diff'!Y14,'Heights Diff'!Y20,'Heights Diff'!Y26,'Heights Diff'!Y32,'Heights Diff'!Y38,'Heights Diff'!Y44,'Heights Diff'!Y50)</f>
        <v>-10.340776699274119</v>
      </c>
      <c r="Y33" s="78">
        <f>AVERAGE('Heights Diff'!Z8,'Heights Diff'!Z14,'Heights Diff'!Z20,'Heights Diff'!Z26,'Heights Diff'!Z32,'Heights Diff'!Z38,'Heights Diff'!Z44,'Heights Diff'!Z50)</f>
        <v>-14.516196168634046</v>
      </c>
      <c r="Z33" s="78">
        <f>AVERAGE('Heights Diff'!AA8,'Heights Diff'!AA14,'Heights Diff'!AA20,'Heights Diff'!AA26,'Heights Diff'!AA32,'Heights Diff'!AA38,'Heights Diff'!AA44,'Heights Diff'!AA50)</f>
        <v>5.2325805306400666</v>
      </c>
      <c r="AA33" s="78">
        <f>AVERAGE('Heights Diff'!AB8,'Heights Diff'!AB14,'Heights Diff'!AB20,'Heights Diff'!AB26,'Heights Diff'!AB32,'Heights Diff'!AB38,'Heights Diff'!AB44,'Heights Diff'!AB50)</f>
        <v>-0.64419225981520833</v>
      </c>
      <c r="AB33" s="78">
        <f>AVERAGE('Heights Diff'!AC8,'Heights Diff'!AC14,'Heights Diff'!AC20,'Heights Diff'!AC26,'Heights Diff'!AC32,'Heights Diff'!AC38,'Heights Diff'!AC44,'Heights Diff'!AC50)</f>
        <v>-5.4263749999999984</v>
      </c>
      <c r="AC33" s="78">
        <f>AVERAGE('Heights Diff'!AD8,'Heights Diff'!AD14,'Heights Diff'!AD20,'Heights Diff'!AD26,'Heights Diff'!AD32,'Heights Diff'!AD38,'Heights Diff'!AD44,'Heights Diff'!AD50)</f>
        <v>-2.433794469359932</v>
      </c>
      <c r="AD33" s="78">
        <f>AVERAGE('Heights Diff'!AE8,'Heights Diff'!AE14,'Heights Diff'!AE20,'Heights Diff'!AE26,'Heights Diff'!AE32,'Heights Diff'!AE38,'Heights Diff'!AE44,'Heights Diff'!AE50)</f>
        <v>-9.1291249999999984</v>
      </c>
      <c r="AE33" s="78">
        <f>AVERAGE('Heights Diff'!AF8,'Heights Diff'!AF14,'Heights Diff'!AF20,'Heights Diff'!AF26,'Heights Diff'!AF32,'Heights Diff'!AF38,'Heights Diff'!AF44,'Heights Diff'!AF50)</f>
        <v>-13.304544469359932</v>
      </c>
      <c r="AF33" s="78">
        <f>AVERAGE('Heights Diff'!AG8,'Heights Diff'!AG14,'Heights Diff'!AG20,'Heights Diff'!AG26,'Heights Diff'!AG32,'Heights Diff'!AG38,'Heights Diff'!AG44,'Heights Diff'!AG50)</f>
        <v>-5.8767727904552816</v>
      </c>
      <c r="AG33" s="78">
        <f>AVERAGE('Heights Diff'!AH8,'Heights Diff'!AH14,'Heights Diff'!AH20,'Heights Diff'!AH26,'Heights Diff'!AH32,'Heights Diff'!AH38,'Heights Diff'!AH44,'Heights Diff'!AH50)</f>
        <v>-10.658955530640068</v>
      </c>
      <c r="AH33" s="78">
        <f>AVERAGE('Heights Diff'!AI8,'Heights Diff'!AI14,'Heights Diff'!AI20,'Heights Diff'!AI26,'Heights Diff'!AI32,'Heights Diff'!AI38,'Heights Diff'!AI44,'Heights Diff'!AI50)</f>
        <v>-7.6663750000000004</v>
      </c>
      <c r="AI33" s="78">
        <f>AVERAGE('Heights Diff'!AJ8,'Heights Diff'!AJ14,'Heights Diff'!AJ20,'Heights Diff'!AJ26,'Heights Diff'!AJ32,'Heights Diff'!AJ38,'Heights Diff'!AJ44,'Heights Diff'!AJ50)</f>
        <v>-14.361705530640062</v>
      </c>
      <c r="AJ33" s="78">
        <f>AVERAGE('Heights Diff'!AK8,'Heights Diff'!AK14,'Heights Diff'!AK20,'Heights Diff'!AK26,'Heights Diff'!AK32,'Heights Diff'!AK38,'Heights Diff'!AK44,'Heights Diff'!AK50)</f>
        <v>-18.537125</v>
      </c>
      <c r="AK33" s="78">
        <f>AVERAGE('Heights Diff'!AL8,'Heights Diff'!AL14,'Heights Diff'!AL20,'Heights Diff'!AL26,'Heights Diff'!AL32,'Heights Diff'!AL38,'Heights Diff'!AL44,'Heights Diff'!AL50)</f>
        <v>-4.7821827401847923</v>
      </c>
      <c r="AL33" s="78">
        <f>AVERAGE('Heights Diff'!AM8,'Heights Diff'!AM14,'Heights Diff'!AM20,'Heights Diff'!AM26,'Heights Diff'!AM32,'Heights Diff'!AM38,'Heights Diff'!AM44,'Heights Diff'!AM50)</f>
        <v>-1.7896022095447224</v>
      </c>
      <c r="AM33" s="78">
        <f>AVERAGE('Heights Diff'!AN8,'Heights Diff'!AN14,'Heights Diff'!AN20,'Heights Diff'!AN26,'Heights Diff'!AN32,'Heights Diff'!AN38,'Heights Diff'!AN44,'Heights Diff'!AN50)</f>
        <v>-8.4849327401847923</v>
      </c>
      <c r="AN33" s="78">
        <f>AVERAGE('Heights Diff'!AO8,'Heights Diff'!AO14,'Heights Diff'!AO20,'Heights Diff'!AO26,'Heights Diff'!AO32,'Heights Diff'!AO38,'Heights Diff'!AO44,'Heights Diff'!AO50)</f>
        <v>-12.660352209544726</v>
      </c>
      <c r="AO33" s="78">
        <f>AVERAGE('Heights Diff'!AP8,'Heights Diff'!AP14,'Heights Diff'!AP20,'Heights Diff'!AP26,'Heights Diff'!AP32,'Heights Diff'!AP38,'Heights Diff'!AP44,'Heights Diff'!AP50)</f>
        <v>2.992580530640069</v>
      </c>
      <c r="AP33" s="78">
        <f>AVERAGE('Heights Diff'!AQ8,'Heights Diff'!AQ14,'Heights Diff'!AQ20,'Heights Diff'!AQ26,'Heights Diff'!AQ32,'Heights Diff'!AQ38,'Heights Diff'!AQ44,'Heights Diff'!AQ50)</f>
        <v>-3.7027499999999987</v>
      </c>
      <c r="AQ33" s="78">
        <f>AVERAGE('Heights Diff'!AR8,'Heights Diff'!AR14,'Heights Diff'!AR20,'Heights Diff'!AR26,'Heights Diff'!AR32,'Heights Diff'!AR38,'Heights Diff'!AR44,'Heights Diff'!AR50)</f>
        <v>-7.8781694693599347</v>
      </c>
      <c r="AR33" s="78">
        <f>AVERAGE('Heights Diff'!AS8,'Heights Diff'!AS14,'Heights Diff'!AS20,'Heights Diff'!AS26,'Heights Diff'!AS32,'Heights Diff'!AS38,'Heights Diff'!AS44,'Heights Diff'!AS50)</f>
        <v>-6.695330530640069</v>
      </c>
      <c r="AS33" s="78">
        <f>AVERAGE('Heights Diff'!AT8,'Heights Diff'!AT14,'Heights Diff'!AT20,'Heights Diff'!AT26,'Heights Diff'!AT32,'Heights Diff'!AT38,'Heights Diff'!AT44,'Heights Diff'!AT50)</f>
        <v>-10.870749999999999</v>
      </c>
      <c r="AT33" s="78">
        <f>AVERAGE('Heights Diff'!AU8,'Heights Diff'!AU14,'Heights Diff'!AU20,'Heights Diff'!AU26,'Heights Diff'!AU32,'Heights Diff'!AU38,'Heights Diff'!AU44,'Heights Diff'!AU50)</f>
        <v>-4.1754194693599338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Meas</vt:lpstr>
      <vt:lpstr>Results</vt:lpstr>
      <vt:lpstr>Ant,Pol,Loc Diff</vt:lpstr>
      <vt:lpstr>Ant,Pol,Loc Results</vt:lpstr>
      <vt:lpstr>Dist Diff</vt:lpstr>
      <vt:lpstr>Dist Results</vt:lpstr>
      <vt:lpstr>Heights Diff</vt:lpstr>
      <vt:lpstr>Heights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Gotti</dc:creator>
  <cp:lastModifiedBy>Gotti</cp:lastModifiedBy>
  <dcterms:created xsi:type="dcterms:W3CDTF">2016-12-19T11:57:45Z</dcterms:created>
  <dcterms:modified xsi:type="dcterms:W3CDTF">2016-12-19T15:46:08Z</dcterms:modified>
</cp:coreProperties>
</file>