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kole\7. semester\P7\"/>
    </mc:Choice>
  </mc:AlternateContent>
  <bookViews>
    <workbookView xWindow="0" yWindow="0" windowWidth="12000" windowHeight="5424" activeTab="2"/>
  </bookViews>
  <sheets>
    <sheet name="Punkter" sheetId="1" r:id="rId1"/>
    <sheet name="Meas4" sheetId="8" r:id="rId2"/>
    <sheet name="Meas3" sheetId="6" r:id="rId3"/>
    <sheet name="Meas2" sheetId="5" r:id="rId4"/>
    <sheet name="Meas1" sheetId="2" r:id="rId5"/>
    <sheet name="Total" sheetId="3" r:id="rId6"/>
    <sheet name="Variance" sheetId="7" r:id="rId7"/>
    <sheet name="Friis" sheetId="4" r:id="rId8"/>
  </sheets>
  <externalReferences>
    <externalReference r:id="rId9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3" i="6" l="1"/>
  <c r="A13" i="6"/>
  <c r="A3" i="6"/>
  <c r="L2" i="6"/>
  <c r="K2" i="6"/>
  <c r="J2" i="6"/>
  <c r="I2" i="6"/>
  <c r="H2" i="6"/>
  <c r="G2" i="6"/>
  <c r="F2" i="6"/>
  <c r="E2" i="6"/>
  <c r="D2" i="6"/>
  <c r="C2" i="6"/>
  <c r="L1" i="6"/>
  <c r="J1" i="6"/>
  <c r="G1" i="6"/>
  <c r="C1" i="6"/>
  <c r="A53" i="8"/>
  <c r="A13" i="8"/>
  <c r="A3" i="8"/>
  <c r="L2" i="8"/>
  <c r="K2" i="8"/>
  <c r="J2" i="8"/>
  <c r="I2" i="8"/>
  <c r="H2" i="8"/>
  <c r="G2" i="8"/>
  <c r="F2" i="8"/>
  <c r="E2" i="8"/>
  <c r="D2" i="8"/>
  <c r="C2" i="8"/>
  <c r="L1" i="8"/>
  <c r="J1" i="8"/>
  <c r="G1" i="8"/>
  <c r="C1" i="8"/>
  <c r="I10" i="1" l="1"/>
  <c r="AM11" i="1"/>
  <c r="AM12" i="1"/>
  <c r="AM13" i="1"/>
  <c r="AM14" i="1"/>
  <c r="AM15" i="1"/>
  <c r="AM16" i="1"/>
  <c r="AE11" i="1"/>
  <c r="AF11" i="1"/>
  <c r="AG11" i="1"/>
  <c r="AH11" i="1"/>
  <c r="AI11" i="1"/>
  <c r="AJ11" i="1"/>
  <c r="AK11" i="1"/>
  <c r="AL11" i="1"/>
  <c r="AE12" i="1"/>
  <c r="AF12" i="1"/>
  <c r="AG12" i="1"/>
  <c r="AH12" i="1"/>
  <c r="AI12" i="1"/>
  <c r="AJ12" i="1"/>
  <c r="AK12" i="1"/>
  <c r="AL12" i="1"/>
  <c r="AE13" i="1"/>
  <c r="AF13" i="1"/>
  <c r="AG13" i="1"/>
  <c r="AH13" i="1"/>
  <c r="AI13" i="1"/>
  <c r="AJ13" i="1"/>
  <c r="AK13" i="1"/>
  <c r="AL13" i="1"/>
  <c r="AE14" i="1"/>
  <c r="AF14" i="1"/>
  <c r="AG14" i="1"/>
  <c r="AH14" i="1"/>
  <c r="AI14" i="1"/>
  <c r="AJ14" i="1"/>
  <c r="AK14" i="1"/>
  <c r="AL14" i="1"/>
  <c r="AE15" i="1"/>
  <c r="AF15" i="1"/>
  <c r="AG15" i="1"/>
  <c r="AH15" i="1"/>
  <c r="AI15" i="1"/>
  <c r="AJ15" i="1"/>
  <c r="AK15" i="1"/>
  <c r="AL15" i="1"/>
  <c r="AE16" i="1"/>
  <c r="AF16" i="1"/>
  <c r="AG16" i="1"/>
  <c r="AH16" i="1"/>
  <c r="AI16" i="1"/>
  <c r="AJ16" i="1"/>
  <c r="AK16" i="1"/>
  <c r="AL16" i="1"/>
  <c r="AD12" i="1"/>
  <c r="AD13" i="1"/>
  <c r="AD14" i="1"/>
  <c r="AD15" i="1"/>
  <c r="AD16" i="1"/>
  <c r="AD11" i="1"/>
  <c r="I15" i="1"/>
  <c r="I9" i="1"/>
  <c r="J10" i="1"/>
  <c r="J17" i="1"/>
  <c r="T12" i="1"/>
  <c r="T20" i="1" s="1"/>
  <c r="AB21" i="1"/>
  <c r="N9" i="1"/>
  <c r="O9" i="1"/>
  <c r="P9" i="1"/>
  <c r="Q9" i="1"/>
  <c r="X13" i="1"/>
  <c r="Y13" i="1"/>
  <c r="Y21" i="1" s="1"/>
  <c r="AA13" i="1"/>
  <c r="Z13" i="1"/>
  <c r="W13" i="1"/>
  <c r="AB13" i="1"/>
  <c r="AB15" i="1"/>
  <c r="AB14" i="1"/>
  <c r="AB16" i="1"/>
  <c r="AA14" i="1"/>
  <c r="AA15" i="1"/>
  <c r="AA16" i="1"/>
  <c r="Z16" i="1"/>
  <c r="J41" i="1"/>
  <c r="Z15" i="1"/>
  <c r="Z14" i="1"/>
  <c r="X14" i="1"/>
  <c r="Y14" i="1"/>
  <c r="X15" i="1"/>
  <c r="Y15" i="1"/>
  <c r="Y23" i="1" s="1"/>
  <c r="X16" i="1"/>
  <c r="Y16" i="1"/>
  <c r="W16" i="1"/>
  <c r="W15" i="1"/>
  <c r="W14" i="1"/>
  <c r="T14" i="1"/>
  <c r="U14" i="1"/>
  <c r="V14" i="1"/>
  <c r="V22" i="1" s="1"/>
  <c r="T15" i="1"/>
  <c r="T23" i="1" s="1"/>
  <c r="U15" i="1"/>
  <c r="V15" i="1"/>
  <c r="T16" i="1"/>
  <c r="U16" i="1"/>
  <c r="V16" i="1"/>
  <c r="S16" i="1"/>
  <c r="S15" i="1"/>
  <c r="S14" i="1"/>
  <c r="T13" i="1"/>
  <c r="U13" i="1"/>
  <c r="V13" i="1"/>
  <c r="S13" i="1"/>
  <c r="S21" i="1" s="1"/>
  <c r="AB12" i="1"/>
  <c r="AA12" i="1"/>
  <c r="AA20" i="1" s="1"/>
  <c r="Z12" i="1"/>
  <c r="Z20" i="1" s="1"/>
  <c r="X12" i="1"/>
  <c r="Y12" i="1"/>
  <c r="Y20" i="1" s="1"/>
  <c r="W12" i="1"/>
  <c r="U12" i="1"/>
  <c r="V12" i="1"/>
  <c r="S12" i="1"/>
  <c r="AA11" i="1"/>
  <c r="AA19" i="1" s="1"/>
  <c r="AB11" i="1"/>
  <c r="Z11" i="1"/>
  <c r="X11" i="1"/>
  <c r="Y11" i="1"/>
  <c r="W11" i="1"/>
  <c r="T11" i="1"/>
  <c r="U11" i="1"/>
  <c r="V11" i="1"/>
  <c r="S11" i="1"/>
  <c r="K24" i="1"/>
  <c r="S20" i="1"/>
  <c r="U20" i="1"/>
  <c r="V20" i="1"/>
  <c r="W20" i="1"/>
  <c r="X20" i="1"/>
  <c r="AB20" i="1"/>
  <c r="T21" i="1"/>
  <c r="U21" i="1"/>
  <c r="V21" i="1"/>
  <c r="W21" i="1"/>
  <c r="X21" i="1"/>
  <c r="Z21" i="1"/>
  <c r="AA21" i="1"/>
  <c r="S22" i="1"/>
  <c r="T22" i="1"/>
  <c r="U22" i="1"/>
  <c r="W22" i="1"/>
  <c r="X22" i="1"/>
  <c r="Y22" i="1"/>
  <c r="Z22" i="1"/>
  <c r="AA22" i="1"/>
  <c r="AB22" i="1"/>
  <c r="S23" i="1"/>
  <c r="U23" i="1"/>
  <c r="V23" i="1"/>
  <c r="W23" i="1"/>
  <c r="X23" i="1"/>
  <c r="Z23" i="1"/>
  <c r="AA23" i="1"/>
  <c r="AB23" i="1"/>
  <c r="S24" i="1"/>
  <c r="T24" i="1"/>
  <c r="U24" i="1"/>
  <c r="V24" i="1"/>
  <c r="W24" i="1"/>
  <c r="X24" i="1"/>
  <c r="Y24" i="1"/>
  <c r="Z24" i="1"/>
  <c r="AA24" i="1"/>
  <c r="AB24" i="1"/>
  <c r="T19" i="1"/>
  <c r="U19" i="1"/>
  <c r="V19" i="1"/>
  <c r="W19" i="1"/>
  <c r="X19" i="1"/>
  <c r="Y19" i="1"/>
  <c r="Z19" i="1"/>
  <c r="AB19" i="1"/>
  <c r="S19" i="1"/>
  <c r="J9" i="1"/>
  <c r="H9" i="1"/>
  <c r="C12" i="1" l="1"/>
  <c r="O5" i="4"/>
  <c r="D12" i="7"/>
  <c r="E12" i="7"/>
  <c r="F12" i="7"/>
  <c r="G12" i="7"/>
  <c r="H12" i="7"/>
  <c r="I12" i="7"/>
  <c r="J12" i="7"/>
  <c r="K12" i="7"/>
  <c r="L12" i="7"/>
  <c r="D13" i="7"/>
  <c r="E13" i="7"/>
  <c r="F13" i="7"/>
  <c r="G13" i="7"/>
  <c r="H13" i="7"/>
  <c r="I13" i="7"/>
  <c r="J13" i="7"/>
  <c r="K13" i="7"/>
  <c r="L13" i="7"/>
  <c r="D14" i="7"/>
  <c r="E14" i="7"/>
  <c r="F14" i="7"/>
  <c r="G14" i="7"/>
  <c r="H14" i="7"/>
  <c r="I14" i="7"/>
  <c r="J14" i="7"/>
  <c r="K14" i="7"/>
  <c r="L14" i="7"/>
  <c r="D15" i="7"/>
  <c r="E15" i="7"/>
  <c r="F15" i="7"/>
  <c r="G15" i="7"/>
  <c r="H15" i="7"/>
  <c r="I15" i="7"/>
  <c r="J15" i="7"/>
  <c r="K15" i="7"/>
  <c r="L15" i="7"/>
  <c r="D16" i="7"/>
  <c r="E16" i="7"/>
  <c r="F16" i="7"/>
  <c r="G16" i="7"/>
  <c r="H16" i="7"/>
  <c r="I16" i="7"/>
  <c r="J16" i="7"/>
  <c r="K16" i="7"/>
  <c r="L16" i="7"/>
  <c r="D17" i="7"/>
  <c r="E17" i="7"/>
  <c r="F17" i="7"/>
  <c r="G17" i="7"/>
  <c r="H17" i="7"/>
  <c r="I17" i="7"/>
  <c r="J17" i="7"/>
  <c r="K17" i="7"/>
  <c r="L17" i="7"/>
  <c r="C17" i="7"/>
  <c r="C16" i="7"/>
  <c r="C15" i="7"/>
  <c r="C14" i="7"/>
  <c r="C13" i="7"/>
  <c r="C12" i="7"/>
  <c r="D3" i="7"/>
  <c r="E3" i="7"/>
  <c r="F3" i="7"/>
  <c r="G3" i="7"/>
  <c r="H3" i="7"/>
  <c r="I3" i="7"/>
  <c r="J3" i="7"/>
  <c r="K3" i="7"/>
  <c r="L3" i="7"/>
  <c r="D4" i="7"/>
  <c r="E4" i="7"/>
  <c r="F4" i="7"/>
  <c r="G4" i="7"/>
  <c r="H4" i="7"/>
  <c r="I4" i="7"/>
  <c r="J4" i="7"/>
  <c r="K4" i="7"/>
  <c r="L4" i="7"/>
  <c r="D5" i="7"/>
  <c r="E5" i="7"/>
  <c r="F5" i="7"/>
  <c r="G5" i="7"/>
  <c r="H5" i="7"/>
  <c r="I5" i="7"/>
  <c r="J5" i="7"/>
  <c r="K5" i="7"/>
  <c r="L5" i="7"/>
  <c r="D6" i="7"/>
  <c r="E6" i="7"/>
  <c r="F6" i="7"/>
  <c r="G6" i="7"/>
  <c r="H6" i="7"/>
  <c r="I6" i="7"/>
  <c r="J6" i="7"/>
  <c r="K6" i="7"/>
  <c r="L6" i="7"/>
  <c r="D7" i="7"/>
  <c r="E7" i="7"/>
  <c r="F7" i="7"/>
  <c r="G7" i="7"/>
  <c r="H7" i="7"/>
  <c r="I7" i="7"/>
  <c r="J7" i="7"/>
  <c r="K7" i="7"/>
  <c r="L7" i="7"/>
  <c r="D8" i="7"/>
  <c r="E8" i="7"/>
  <c r="F8" i="7"/>
  <c r="G8" i="7"/>
  <c r="H8" i="7"/>
  <c r="I8" i="7"/>
  <c r="J8" i="7"/>
  <c r="K8" i="7"/>
  <c r="L8" i="7"/>
  <c r="C8" i="7"/>
  <c r="C7" i="7"/>
  <c r="C6" i="7"/>
  <c r="C5" i="7"/>
  <c r="C4" i="7"/>
  <c r="C3" i="7"/>
  <c r="D28" i="3"/>
  <c r="E28" i="3"/>
  <c r="F28" i="3"/>
  <c r="G28" i="3"/>
  <c r="H28" i="3"/>
  <c r="I28" i="3"/>
  <c r="J28" i="3"/>
  <c r="K28" i="3"/>
  <c r="L28" i="3"/>
  <c r="D29" i="3"/>
  <c r="E29" i="3"/>
  <c r="F29" i="3"/>
  <c r="G29" i="3"/>
  <c r="H29" i="3"/>
  <c r="I29" i="3"/>
  <c r="J29" i="3"/>
  <c r="K29" i="3"/>
  <c r="L29" i="3"/>
  <c r="D30" i="3"/>
  <c r="E30" i="3"/>
  <c r="F30" i="3"/>
  <c r="G30" i="3"/>
  <c r="H30" i="3"/>
  <c r="I30" i="3"/>
  <c r="J30" i="3"/>
  <c r="K30" i="3"/>
  <c r="L30" i="3"/>
  <c r="D31" i="3"/>
  <c r="E31" i="3"/>
  <c r="F31" i="3"/>
  <c r="G31" i="3"/>
  <c r="H31" i="3"/>
  <c r="I31" i="3"/>
  <c r="J31" i="3"/>
  <c r="K31" i="3"/>
  <c r="L31" i="3"/>
  <c r="D32" i="3"/>
  <c r="E32" i="3"/>
  <c r="F32" i="3"/>
  <c r="G32" i="3"/>
  <c r="H32" i="3"/>
  <c r="I32" i="3"/>
  <c r="J32" i="3"/>
  <c r="K32" i="3"/>
  <c r="L32" i="3"/>
  <c r="D33" i="3"/>
  <c r="E33" i="3"/>
  <c r="F33" i="3"/>
  <c r="G33" i="3"/>
  <c r="H33" i="3"/>
  <c r="I33" i="3"/>
  <c r="J33" i="3"/>
  <c r="K33" i="3"/>
  <c r="L33" i="3"/>
  <c r="C30" i="3"/>
  <c r="C33" i="3"/>
  <c r="C32" i="3"/>
  <c r="C31" i="3"/>
  <c r="C29" i="3"/>
  <c r="C28" i="3"/>
  <c r="O27" i="3" l="1"/>
  <c r="O28" i="3"/>
  <c r="O29" i="3"/>
  <c r="O30" i="3"/>
  <c r="O31" i="3"/>
  <c r="O32" i="3"/>
  <c r="O33" i="3"/>
  <c r="O26" i="3"/>
  <c r="N27" i="3"/>
  <c r="N28" i="3"/>
  <c r="N29" i="3"/>
  <c r="N30" i="3"/>
  <c r="N31" i="3"/>
  <c r="N32" i="3"/>
  <c r="N33" i="3"/>
  <c r="N26" i="3"/>
  <c r="A33" i="3"/>
  <c r="A32" i="3"/>
  <c r="A31" i="3"/>
  <c r="A30" i="3"/>
  <c r="A29" i="3"/>
  <c r="A28" i="3"/>
  <c r="L27" i="3"/>
  <c r="K27" i="3"/>
  <c r="J27" i="3"/>
  <c r="I27" i="3"/>
  <c r="H27" i="3"/>
  <c r="G27" i="3"/>
  <c r="F27" i="3"/>
  <c r="E27" i="3"/>
  <c r="D27" i="3"/>
  <c r="C27" i="3"/>
  <c r="L26" i="3"/>
  <c r="J26" i="3"/>
  <c r="G26" i="3"/>
  <c r="C26" i="3"/>
  <c r="O17" i="7"/>
  <c r="N17" i="7"/>
  <c r="A17" i="7"/>
  <c r="O16" i="7"/>
  <c r="N16" i="7"/>
  <c r="A16" i="7"/>
  <c r="O15" i="7"/>
  <c r="N15" i="7"/>
  <c r="A15" i="7"/>
  <c r="O14" i="7"/>
  <c r="N14" i="7"/>
  <c r="A14" i="7"/>
  <c r="O13" i="7"/>
  <c r="N13" i="7"/>
  <c r="A13" i="7"/>
  <c r="O12" i="7"/>
  <c r="N12" i="7"/>
  <c r="A12" i="7"/>
  <c r="O11" i="7"/>
  <c r="N11" i="7"/>
  <c r="L11" i="7"/>
  <c r="K11" i="7"/>
  <c r="J11" i="7"/>
  <c r="I11" i="7"/>
  <c r="H11" i="7"/>
  <c r="G11" i="7"/>
  <c r="F11" i="7"/>
  <c r="E11" i="7"/>
  <c r="D11" i="7"/>
  <c r="C11" i="7"/>
  <c r="O10" i="7"/>
  <c r="N10" i="7"/>
  <c r="L10" i="7"/>
  <c r="J10" i="7"/>
  <c r="G10" i="7"/>
  <c r="C10" i="7"/>
  <c r="O8" i="7"/>
  <c r="N8" i="7"/>
  <c r="A8" i="7"/>
  <c r="O7" i="7"/>
  <c r="N7" i="7"/>
  <c r="A7" i="7"/>
  <c r="O6" i="7"/>
  <c r="N6" i="7"/>
  <c r="A6" i="7"/>
  <c r="O5" i="7"/>
  <c r="N5" i="7"/>
  <c r="A5" i="7"/>
  <c r="O4" i="7"/>
  <c r="N4" i="7"/>
  <c r="A4" i="7"/>
  <c r="O3" i="7"/>
  <c r="N3" i="7"/>
  <c r="A3" i="7"/>
  <c r="O2" i="7"/>
  <c r="N2" i="7"/>
  <c r="L2" i="7"/>
  <c r="K2" i="7"/>
  <c r="J2" i="7"/>
  <c r="I2" i="7"/>
  <c r="H2" i="7"/>
  <c r="G2" i="7"/>
  <c r="F2" i="7"/>
  <c r="E2" i="7"/>
  <c r="D2" i="7"/>
  <c r="C2" i="7"/>
  <c r="O1" i="7"/>
  <c r="N1" i="7"/>
  <c r="L1" i="7"/>
  <c r="J1" i="7"/>
  <c r="G1" i="7"/>
  <c r="C1" i="7"/>
  <c r="X62" i="2"/>
  <c r="W62" i="2"/>
  <c r="V62" i="2"/>
  <c r="U62" i="2"/>
  <c r="T62" i="2"/>
  <c r="S62" i="2"/>
  <c r="R62" i="2"/>
  <c r="Q62" i="2"/>
  <c r="P62" i="2"/>
  <c r="O62" i="2"/>
  <c r="X61" i="2"/>
  <c r="W61" i="2"/>
  <c r="V61" i="2"/>
  <c r="U61" i="2"/>
  <c r="T61" i="2"/>
  <c r="S61" i="2"/>
  <c r="R61" i="2"/>
  <c r="Q61" i="2"/>
  <c r="P61" i="2"/>
  <c r="O61" i="2"/>
  <c r="X60" i="2"/>
  <c r="W60" i="2"/>
  <c r="V60" i="2"/>
  <c r="U60" i="2"/>
  <c r="T60" i="2"/>
  <c r="S60" i="2"/>
  <c r="R60" i="2"/>
  <c r="Q60" i="2"/>
  <c r="P60" i="2"/>
  <c r="O60" i="2"/>
  <c r="X59" i="2"/>
  <c r="W59" i="2"/>
  <c r="V59" i="2"/>
  <c r="U59" i="2"/>
  <c r="T59" i="2"/>
  <c r="S59" i="2"/>
  <c r="R59" i="2"/>
  <c r="Q59" i="2"/>
  <c r="P59" i="2"/>
  <c r="O59" i="2"/>
  <c r="X58" i="2"/>
  <c r="W58" i="2"/>
  <c r="V58" i="2"/>
  <c r="U58" i="2"/>
  <c r="T58" i="2"/>
  <c r="S58" i="2"/>
  <c r="R58" i="2"/>
  <c r="Q58" i="2"/>
  <c r="P58" i="2"/>
  <c r="O58" i="2"/>
  <c r="X57" i="2"/>
  <c r="W57" i="2"/>
  <c r="V57" i="2"/>
  <c r="U57" i="2"/>
  <c r="T57" i="2"/>
  <c r="S57" i="2"/>
  <c r="R57" i="2"/>
  <c r="Q57" i="2"/>
  <c r="P57" i="2"/>
  <c r="O57" i="2"/>
  <c r="X56" i="2"/>
  <c r="W56" i="2"/>
  <c r="V56" i="2"/>
  <c r="U56" i="2"/>
  <c r="T56" i="2"/>
  <c r="S56" i="2"/>
  <c r="R56" i="2"/>
  <c r="Q56" i="2"/>
  <c r="P56" i="2"/>
  <c r="O56" i="2"/>
  <c r="X55" i="2"/>
  <c r="W55" i="2"/>
  <c r="V55" i="2"/>
  <c r="U55" i="2"/>
  <c r="T55" i="2"/>
  <c r="S55" i="2"/>
  <c r="R55" i="2"/>
  <c r="Q55" i="2"/>
  <c r="P55" i="2"/>
  <c r="O55" i="2"/>
  <c r="X54" i="2"/>
  <c r="W54" i="2"/>
  <c r="V54" i="2"/>
  <c r="U54" i="2"/>
  <c r="T54" i="2"/>
  <c r="S54" i="2"/>
  <c r="R54" i="2"/>
  <c r="Q54" i="2"/>
  <c r="P54" i="2"/>
  <c r="O54" i="2"/>
  <c r="X53" i="2"/>
  <c r="W53" i="2"/>
  <c r="V53" i="2"/>
  <c r="U53" i="2"/>
  <c r="T53" i="2"/>
  <c r="S53" i="2"/>
  <c r="R53" i="2"/>
  <c r="Q53" i="2"/>
  <c r="P53" i="2"/>
  <c r="O53" i="2"/>
  <c r="X52" i="2"/>
  <c r="W52" i="2"/>
  <c r="V52" i="2"/>
  <c r="U52" i="2"/>
  <c r="T52" i="2"/>
  <c r="S52" i="2"/>
  <c r="R52" i="2"/>
  <c r="Q52" i="2"/>
  <c r="P52" i="2"/>
  <c r="O52" i="2"/>
  <c r="X51" i="2"/>
  <c r="W51" i="2"/>
  <c r="V51" i="2"/>
  <c r="U51" i="2"/>
  <c r="T51" i="2"/>
  <c r="S51" i="2"/>
  <c r="R51" i="2"/>
  <c r="Q51" i="2"/>
  <c r="P51" i="2"/>
  <c r="O51" i="2"/>
  <c r="X50" i="2"/>
  <c r="W50" i="2"/>
  <c r="V50" i="2"/>
  <c r="U50" i="2"/>
  <c r="T50" i="2"/>
  <c r="S50" i="2"/>
  <c r="R50" i="2"/>
  <c r="Q50" i="2"/>
  <c r="P50" i="2"/>
  <c r="O50" i="2"/>
  <c r="X49" i="2"/>
  <c r="W49" i="2"/>
  <c r="V49" i="2"/>
  <c r="U49" i="2"/>
  <c r="T49" i="2"/>
  <c r="S49" i="2"/>
  <c r="R49" i="2"/>
  <c r="Q49" i="2"/>
  <c r="P49" i="2"/>
  <c r="O49" i="2"/>
  <c r="X48" i="2"/>
  <c r="W48" i="2"/>
  <c r="V48" i="2"/>
  <c r="U48" i="2"/>
  <c r="T48" i="2"/>
  <c r="S48" i="2"/>
  <c r="R48" i="2"/>
  <c r="Q48" i="2"/>
  <c r="P48" i="2"/>
  <c r="O48" i="2"/>
  <c r="X47" i="2"/>
  <c r="W47" i="2"/>
  <c r="V47" i="2"/>
  <c r="U47" i="2"/>
  <c r="T47" i="2"/>
  <c r="S47" i="2"/>
  <c r="R47" i="2"/>
  <c r="Q47" i="2"/>
  <c r="P47" i="2"/>
  <c r="O47" i="2"/>
  <c r="X46" i="2"/>
  <c r="W46" i="2"/>
  <c r="V46" i="2"/>
  <c r="U46" i="2"/>
  <c r="T46" i="2"/>
  <c r="S46" i="2"/>
  <c r="R46" i="2"/>
  <c r="Q46" i="2"/>
  <c r="P46" i="2"/>
  <c r="O46" i="2"/>
  <c r="X45" i="2"/>
  <c r="W45" i="2"/>
  <c r="V45" i="2"/>
  <c r="U45" i="2"/>
  <c r="T45" i="2"/>
  <c r="S45" i="2"/>
  <c r="R45" i="2"/>
  <c r="Q45" i="2"/>
  <c r="P45" i="2"/>
  <c r="O45" i="2"/>
  <c r="X44" i="2"/>
  <c r="W44" i="2"/>
  <c r="V44" i="2"/>
  <c r="U44" i="2"/>
  <c r="T44" i="2"/>
  <c r="S44" i="2"/>
  <c r="R44" i="2"/>
  <c r="Q44" i="2"/>
  <c r="P44" i="2"/>
  <c r="O44" i="2"/>
  <c r="X43" i="2"/>
  <c r="W43" i="2"/>
  <c r="V43" i="2"/>
  <c r="U43" i="2"/>
  <c r="T43" i="2"/>
  <c r="S43" i="2"/>
  <c r="R43" i="2"/>
  <c r="Q43" i="2"/>
  <c r="P43" i="2"/>
  <c r="O43" i="2"/>
  <c r="X42" i="2"/>
  <c r="W42" i="2"/>
  <c r="V42" i="2"/>
  <c r="U42" i="2"/>
  <c r="T42" i="2"/>
  <c r="S42" i="2"/>
  <c r="R42" i="2"/>
  <c r="Q42" i="2"/>
  <c r="P42" i="2"/>
  <c r="O42" i="2"/>
  <c r="X41" i="2"/>
  <c r="W41" i="2"/>
  <c r="V41" i="2"/>
  <c r="U41" i="2"/>
  <c r="T41" i="2"/>
  <c r="S41" i="2"/>
  <c r="R41" i="2"/>
  <c r="Q41" i="2"/>
  <c r="P41" i="2"/>
  <c r="O41" i="2"/>
  <c r="X40" i="2"/>
  <c r="W40" i="2"/>
  <c r="V40" i="2"/>
  <c r="U40" i="2"/>
  <c r="T40" i="2"/>
  <c r="S40" i="2"/>
  <c r="R40" i="2"/>
  <c r="Q40" i="2"/>
  <c r="P40" i="2"/>
  <c r="O40" i="2"/>
  <c r="X39" i="2"/>
  <c r="W39" i="2"/>
  <c r="V39" i="2"/>
  <c r="U39" i="2"/>
  <c r="T39" i="2"/>
  <c r="S39" i="2"/>
  <c r="R39" i="2"/>
  <c r="Q39" i="2"/>
  <c r="P39" i="2"/>
  <c r="O39" i="2"/>
  <c r="X38" i="2"/>
  <c r="W38" i="2"/>
  <c r="V38" i="2"/>
  <c r="U38" i="2"/>
  <c r="T38" i="2"/>
  <c r="S38" i="2"/>
  <c r="R38" i="2"/>
  <c r="Q38" i="2"/>
  <c r="P38" i="2"/>
  <c r="O38" i="2"/>
  <c r="X37" i="2"/>
  <c r="W37" i="2"/>
  <c r="V37" i="2"/>
  <c r="U37" i="2"/>
  <c r="T37" i="2"/>
  <c r="S37" i="2"/>
  <c r="R37" i="2"/>
  <c r="Q37" i="2"/>
  <c r="P37" i="2"/>
  <c r="O37" i="2"/>
  <c r="X36" i="2"/>
  <c r="W36" i="2"/>
  <c r="V36" i="2"/>
  <c r="U36" i="2"/>
  <c r="T36" i="2"/>
  <c r="S36" i="2"/>
  <c r="R36" i="2"/>
  <c r="Q36" i="2"/>
  <c r="P36" i="2"/>
  <c r="O36" i="2"/>
  <c r="X35" i="2"/>
  <c r="W35" i="2"/>
  <c r="V35" i="2"/>
  <c r="U35" i="2"/>
  <c r="T35" i="2"/>
  <c r="S35" i="2"/>
  <c r="R35" i="2"/>
  <c r="Q35" i="2"/>
  <c r="P35" i="2"/>
  <c r="O35" i="2"/>
  <c r="X34" i="2"/>
  <c r="W34" i="2"/>
  <c r="V34" i="2"/>
  <c r="U34" i="2"/>
  <c r="T34" i="2"/>
  <c r="S34" i="2"/>
  <c r="R34" i="2"/>
  <c r="Q34" i="2"/>
  <c r="P34" i="2"/>
  <c r="O34" i="2"/>
  <c r="X33" i="2"/>
  <c r="W33" i="2"/>
  <c r="V33" i="2"/>
  <c r="U33" i="2"/>
  <c r="T33" i="2"/>
  <c r="S33" i="2"/>
  <c r="R33" i="2"/>
  <c r="Q33" i="2"/>
  <c r="P33" i="2"/>
  <c r="O33" i="2"/>
  <c r="X32" i="2"/>
  <c r="W32" i="2"/>
  <c r="V32" i="2"/>
  <c r="U32" i="2"/>
  <c r="T32" i="2"/>
  <c r="S32" i="2"/>
  <c r="R32" i="2"/>
  <c r="Q32" i="2"/>
  <c r="P32" i="2"/>
  <c r="O32" i="2"/>
  <c r="X31" i="2"/>
  <c r="W31" i="2"/>
  <c r="V31" i="2"/>
  <c r="U31" i="2"/>
  <c r="T31" i="2"/>
  <c r="S31" i="2"/>
  <c r="R31" i="2"/>
  <c r="Q31" i="2"/>
  <c r="P31" i="2"/>
  <c r="O31" i="2"/>
  <c r="X30" i="2"/>
  <c r="W30" i="2"/>
  <c r="V30" i="2"/>
  <c r="U30" i="2"/>
  <c r="T30" i="2"/>
  <c r="S30" i="2"/>
  <c r="R30" i="2"/>
  <c r="Q30" i="2"/>
  <c r="P30" i="2"/>
  <c r="O30" i="2"/>
  <c r="X29" i="2"/>
  <c r="W29" i="2"/>
  <c r="V29" i="2"/>
  <c r="U29" i="2"/>
  <c r="T29" i="2"/>
  <c r="S29" i="2"/>
  <c r="R29" i="2"/>
  <c r="Q29" i="2"/>
  <c r="P29" i="2"/>
  <c r="O29" i="2"/>
  <c r="X28" i="2"/>
  <c r="W28" i="2"/>
  <c r="V28" i="2"/>
  <c r="U28" i="2"/>
  <c r="T28" i="2"/>
  <c r="S28" i="2"/>
  <c r="R28" i="2"/>
  <c r="Q28" i="2"/>
  <c r="P28" i="2"/>
  <c r="O28" i="2"/>
  <c r="X27" i="2"/>
  <c r="W27" i="2"/>
  <c r="V27" i="2"/>
  <c r="U27" i="2"/>
  <c r="T27" i="2"/>
  <c r="S27" i="2"/>
  <c r="R27" i="2"/>
  <c r="Q27" i="2"/>
  <c r="P27" i="2"/>
  <c r="O27" i="2"/>
  <c r="X26" i="2"/>
  <c r="W26" i="2"/>
  <c r="V26" i="2"/>
  <c r="U26" i="2"/>
  <c r="T26" i="2"/>
  <c r="S26" i="2"/>
  <c r="R26" i="2"/>
  <c r="Q26" i="2"/>
  <c r="P26" i="2"/>
  <c r="O26" i="2"/>
  <c r="X25" i="2"/>
  <c r="W25" i="2"/>
  <c r="V25" i="2"/>
  <c r="U25" i="2"/>
  <c r="T25" i="2"/>
  <c r="S25" i="2"/>
  <c r="R25" i="2"/>
  <c r="Q25" i="2"/>
  <c r="P25" i="2"/>
  <c r="O25" i="2"/>
  <c r="X24" i="2"/>
  <c r="W24" i="2"/>
  <c r="V24" i="2"/>
  <c r="U24" i="2"/>
  <c r="T24" i="2"/>
  <c r="S24" i="2"/>
  <c r="R24" i="2"/>
  <c r="Q24" i="2"/>
  <c r="P24" i="2"/>
  <c r="O24" i="2"/>
  <c r="X23" i="2"/>
  <c r="W23" i="2"/>
  <c r="V23" i="2"/>
  <c r="U23" i="2"/>
  <c r="T23" i="2"/>
  <c r="S23" i="2"/>
  <c r="R23" i="2"/>
  <c r="Q23" i="2"/>
  <c r="P23" i="2"/>
  <c r="O23" i="2"/>
  <c r="X22" i="2"/>
  <c r="W22" i="2"/>
  <c r="V22" i="2"/>
  <c r="U22" i="2"/>
  <c r="T22" i="2"/>
  <c r="S22" i="2"/>
  <c r="R22" i="2"/>
  <c r="Q22" i="2"/>
  <c r="P22" i="2"/>
  <c r="O22" i="2"/>
  <c r="X21" i="2"/>
  <c r="W21" i="2"/>
  <c r="V21" i="2"/>
  <c r="U21" i="2"/>
  <c r="T21" i="2"/>
  <c r="S21" i="2"/>
  <c r="R21" i="2"/>
  <c r="Q21" i="2"/>
  <c r="P21" i="2"/>
  <c r="O21" i="2"/>
  <c r="X20" i="2"/>
  <c r="W20" i="2"/>
  <c r="V20" i="2"/>
  <c r="U20" i="2"/>
  <c r="T20" i="2"/>
  <c r="S20" i="2"/>
  <c r="R20" i="2"/>
  <c r="Q20" i="2"/>
  <c r="P20" i="2"/>
  <c r="O20" i="2"/>
  <c r="X19" i="2"/>
  <c r="W19" i="2"/>
  <c r="V19" i="2"/>
  <c r="U19" i="2"/>
  <c r="T19" i="2"/>
  <c r="S19" i="2"/>
  <c r="R19" i="2"/>
  <c r="Q19" i="2"/>
  <c r="P19" i="2"/>
  <c r="O19" i="2"/>
  <c r="X18" i="2"/>
  <c r="W18" i="2"/>
  <c r="V18" i="2"/>
  <c r="U18" i="2"/>
  <c r="T18" i="2"/>
  <c r="S18" i="2"/>
  <c r="R18" i="2"/>
  <c r="Q18" i="2"/>
  <c r="P18" i="2"/>
  <c r="O18" i="2"/>
  <c r="X17" i="2"/>
  <c r="W17" i="2"/>
  <c r="V17" i="2"/>
  <c r="U17" i="2"/>
  <c r="T17" i="2"/>
  <c r="S17" i="2"/>
  <c r="R17" i="2"/>
  <c r="Q17" i="2"/>
  <c r="P17" i="2"/>
  <c r="O17" i="2"/>
  <c r="X16" i="2"/>
  <c r="W16" i="2"/>
  <c r="V16" i="2"/>
  <c r="U16" i="2"/>
  <c r="T16" i="2"/>
  <c r="S16" i="2"/>
  <c r="R16" i="2"/>
  <c r="Q16" i="2"/>
  <c r="P16" i="2"/>
  <c r="O16" i="2"/>
  <c r="X15" i="2"/>
  <c r="W15" i="2"/>
  <c r="V15" i="2"/>
  <c r="U15" i="2"/>
  <c r="T15" i="2"/>
  <c r="S15" i="2"/>
  <c r="R15" i="2"/>
  <c r="Q15" i="2"/>
  <c r="P15" i="2"/>
  <c r="O15" i="2"/>
  <c r="X14" i="2"/>
  <c r="W14" i="2"/>
  <c r="V14" i="2"/>
  <c r="U14" i="2"/>
  <c r="T14" i="2"/>
  <c r="S14" i="2"/>
  <c r="R14" i="2"/>
  <c r="Q14" i="2"/>
  <c r="P14" i="2"/>
  <c r="O14" i="2"/>
  <c r="X13" i="2"/>
  <c r="W13" i="2"/>
  <c r="V13" i="2"/>
  <c r="U13" i="2"/>
  <c r="T13" i="2"/>
  <c r="S13" i="2"/>
  <c r="R13" i="2"/>
  <c r="Q13" i="2"/>
  <c r="P13" i="2"/>
  <c r="O13" i="2"/>
  <c r="X12" i="2"/>
  <c r="W12" i="2"/>
  <c r="V12" i="2"/>
  <c r="U12" i="2"/>
  <c r="T12" i="2"/>
  <c r="S12" i="2"/>
  <c r="R12" i="2"/>
  <c r="Q12" i="2"/>
  <c r="P12" i="2"/>
  <c r="O12" i="2"/>
  <c r="X11" i="2"/>
  <c r="W11" i="2"/>
  <c r="V11" i="2"/>
  <c r="U11" i="2"/>
  <c r="T11" i="2"/>
  <c r="S11" i="2"/>
  <c r="R11" i="2"/>
  <c r="Q11" i="2"/>
  <c r="P11" i="2"/>
  <c r="O11" i="2"/>
  <c r="X10" i="2"/>
  <c r="W10" i="2"/>
  <c r="V10" i="2"/>
  <c r="U10" i="2"/>
  <c r="T10" i="2"/>
  <c r="S10" i="2"/>
  <c r="R10" i="2"/>
  <c r="Q10" i="2"/>
  <c r="P10" i="2"/>
  <c r="O10" i="2"/>
  <c r="X9" i="2"/>
  <c r="W9" i="2"/>
  <c r="V9" i="2"/>
  <c r="U9" i="2"/>
  <c r="T9" i="2"/>
  <c r="S9" i="2"/>
  <c r="R9" i="2"/>
  <c r="Q9" i="2"/>
  <c r="P9" i="2"/>
  <c r="O9" i="2"/>
  <c r="X8" i="2"/>
  <c r="W8" i="2"/>
  <c r="V8" i="2"/>
  <c r="U8" i="2"/>
  <c r="T8" i="2"/>
  <c r="S8" i="2"/>
  <c r="R8" i="2"/>
  <c r="Q8" i="2"/>
  <c r="P8" i="2"/>
  <c r="O8" i="2"/>
  <c r="X7" i="2"/>
  <c r="W7" i="2"/>
  <c r="V7" i="2"/>
  <c r="U7" i="2"/>
  <c r="T7" i="2"/>
  <c r="S7" i="2"/>
  <c r="R7" i="2"/>
  <c r="Q7" i="2"/>
  <c r="P7" i="2"/>
  <c r="O7" i="2"/>
  <c r="X6" i="2"/>
  <c r="W6" i="2"/>
  <c r="V6" i="2"/>
  <c r="U6" i="2"/>
  <c r="T6" i="2"/>
  <c r="S6" i="2"/>
  <c r="R6" i="2"/>
  <c r="Q6" i="2"/>
  <c r="P6" i="2"/>
  <c r="O6" i="2"/>
  <c r="X5" i="2"/>
  <c r="W5" i="2"/>
  <c r="V5" i="2"/>
  <c r="U5" i="2"/>
  <c r="T5" i="2"/>
  <c r="S5" i="2"/>
  <c r="R5" i="2"/>
  <c r="Q5" i="2"/>
  <c r="P5" i="2"/>
  <c r="O5" i="2"/>
  <c r="X4" i="2"/>
  <c r="W4" i="2"/>
  <c r="V4" i="2"/>
  <c r="U4" i="2"/>
  <c r="T4" i="2"/>
  <c r="S4" i="2"/>
  <c r="R4" i="2"/>
  <c r="Q4" i="2"/>
  <c r="P4" i="2"/>
  <c r="O4" i="2"/>
  <c r="X3" i="2"/>
  <c r="W3" i="2"/>
  <c r="V3" i="2"/>
  <c r="U3" i="2"/>
  <c r="T3" i="2"/>
  <c r="S3" i="2"/>
  <c r="R3" i="2"/>
  <c r="Q3" i="2"/>
  <c r="P3" i="2"/>
  <c r="O3" i="2"/>
  <c r="X62" i="5"/>
  <c r="W62" i="5"/>
  <c r="V62" i="5"/>
  <c r="U62" i="5"/>
  <c r="T62" i="5"/>
  <c r="S62" i="5"/>
  <c r="R62" i="5"/>
  <c r="Q62" i="5"/>
  <c r="P62" i="5"/>
  <c r="O62" i="5"/>
  <c r="X61" i="5"/>
  <c r="W61" i="5"/>
  <c r="V61" i="5"/>
  <c r="U61" i="5"/>
  <c r="T61" i="5"/>
  <c r="S61" i="5"/>
  <c r="R61" i="5"/>
  <c r="Q61" i="5"/>
  <c r="P61" i="5"/>
  <c r="O61" i="5"/>
  <c r="X60" i="5"/>
  <c r="W60" i="5"/>
  <c r="V60" i="5"/>
  <c r="U60" i="5"/>
  <c r="T60" i="5"/>
  <c r="S60" i="5"/>
  <c r="R60" i="5"/>
  <c r="Q60" i="5"/>
  <c r="P60" i="5"/>
  <c r="O60" i="5"/>
  <c r="X59" i="5"/>
  <c r="W59" i="5"/>
  <c r="V59" i="5"/>
  <c r="U59" i="5"/>
  <c r="T59" i="5"/>
  <c r="S59" i="5"/>
  <c r="R59" i="5"/>
  <c r="Q59" i="5"/>
  <c r="P59" i="5"/>
  <c r="O59" i="5"/>
  <c r="X58" i="5"/>
  <c r="W58" i="5"/>
  <c r="V58" i="5"/>
  <c r="U58" i="5"/>
  <c r="T58" i="5"/>
  <c r="S58" i="5"/>
  <c r="R58" i="5"/>
  <c r="Q58" i="5"/>
  <c r="P58" i="5"/>
  <c r="O58" i="5"/>
  <c r="X57" i="5"/>
  <c r="W57" i="5"/>
  <c r="V57" i="5"/>
  <c r="U57" i="5"/>
  <c r="T57" i="5"/>
  <c r="S57" i="5"/>
  <c r="R57" i="5"/>
  <c r="Q57" i="5"/>
  <c r="P57" i="5"/>
  <c r="O57" i="5"/>
  <c r="X56" i="5"/>
  <c r="W56" i="5"/>
  <c r="V56" i="5"/>
  <c r="U56" i="5"/>
  <c r="T56" i="5"/>
  <c r="S56" i="5"/>
  <c r="R56" i="5"/>
  <c r="Q56" i="5"/>
  <c r="P56" i="5"/>
  <c r="O56" i="5"/>
  <c r="X55" i="5"/>
  <c r="W55" i="5"/>
  <c r="V55" i="5"/>
  <c r="U55" i="5"/>
  <c r="T55" i="5"/>
  <c r="S55" i="5"/>
  <c r="R55" i="5"/>
  <c r="Q55" i="5"/>
  <c r="P55" i="5"/>
  <c r="O55" i="5"/>
  <c r="X54" i="5"/>
  <c r="W54" i="5"/>
  <c r="V54" i="5"/>
  <c r="U54" i="5"/>
  <c r="T54" i="5"/>
  <c r="S54" i="5"/>
  <c r="R54" i="5"/>
  <c r="Q54" i="5"/>
  <c r="P54" i="5"/>
  <c r="O54" i="5"/>
  <c r="X53" i="5"/>
  <c r="W53" i="5"/>
  <c r="V53" i="5"/>
  <c r="U53" i="5"/>
  <c r="T53" i="5"/>
  <c r="S53" i="5"/>
  <c r="R53" i="5"/>
  <c r="Q53" i="5"/>
  <c r="P53" i="5"/>
  <c r="O53" i="5"/>
  <c r="X52" i="5"/>
  <c r="W52" i="5"/>
  <c r="V52" i="5"/>
  <c r="U52" i="5"/>
  <c r="T52" i="5"/>
  <c r="S52" i="5"/>
  <c r="R52" i="5"/>
  <c r="Q52" i="5"/>
  <c r="P52" i="5"/>
  <c r="O52" i="5"/>
  <c r="X51" i="5"/>
  <c r="W51" i="5"/>
  <c r="V51" i="5"/>
  <c r="U51" i="5"/>
  <c r="T51" i="5"/>
  <c r="S51" i="5"/>
  <c r="R51" i="5"/>
  <c r="Q51" i="5"/>
  <c r="P51" i="5"/>
  <c r="O51" i="5"/>
  <c r="X50" i="5"/>
  <c r="W50" i="5"/>
  <c r="V50" i="5"/>
  <c r="U50" i="5"/>
  <c r="T50" i="5"/>
  <c r="S50" i="5"/>
  <c r="R50" i="5"/>
  <c r="Q50" i="5"/>
  <c r="P50" i="5"/>
  <c r="O50" i="5"/>
  <c r="X49" i="5"/>
  <c r="W49" i="5"/>
  <c r="V49" i="5"/>
  <c r="U49" i="5"/>
  <c r="T49" i="5"/>
  <c r="S49" i="5"/>
  <c r="R49" i="5"/>
  <c r="Q49" i="5"/>
  <c r="P49" i="5"/>
  <c r="O49" i="5"/>
  <c r="X48" i="5"/>
  <c r="W48" i="5"/>
  <c r="V48" i="5"/>
  <c r="U48" i="5"/>
  <c r="T48" i="5"/>
  <c r="S48" i="5"/>
  <c r="R48" i="5"/>
  <c r="Q48" i="5"/>
  <c r="P48" i="5"/>
  <c r="O48" i="5"/>
  <c r="X47" i="5"/>
  <c r="W47" i="5"/>
  <c r="V47" i="5"/>
  <c r="U47" i="5"/>
  <c r="T47" i="5"/>
  <c r="S47" i="5"/>
  <c r="R47" i="5"/>
  <c r="Q47" i="5"/>
  <c r="P47" i="5"/>
  <c r="O47" i="5"/>
  <c r="X46" i="5"/>
  <c r="W46" i="5"/>
  <c r="V46" i="5"/>
  <c r="U46" i="5"/>
  <c r="T46" i="5"/>
  <c r="S46" i="5"/>
  <c r="R46" i="5"/>
  <c r="Q46" i="5"/>
  <c r="P46" i="5"/>
  <c r="O46" i="5"/>
  <c r="X45" i="5"/>
  <c r="W45" i="5"/>
  <c r="V45" i="5"/>
  <c r="U45" i="5"/>
  <c r="T45" i="5"/>
  <c r="S45" i="5"/>
  <c r="R45" i="5"/>
  <c r="Q45" i="5"/>
  <c r="P45" i="5"/>
  <c r="O45" i="5"/>
  <c r="X44" i="5"/>
  <c r="W44" i="5"/>
  <c r="V44" i="5"/>
  <c r="U44" i="5"/>
  <c r="T44" i="5"/>
  <c r="S44" i="5"/>
  <c r="R44" i="5"/>
  <c r="Q44" i="5"/>
  <c r="P44" i="5"/>
  <c r="O44" i="5"/>
  <c r="X43" i="5"/>
  <c r="W43" i="5"/>
  <c r="V43" i="5"/>
  <c r="U43" i="5"/>
  <c r="T43" i="5"/>
  <c r="S43" i="5"/>
  <c r="R43" i="5"/>
  <c r="Q43" i="5"/>
  <c r="P43" i="5"/>
  <c r="O43" i="5"/>
  <c r="X42" i="5"/>
  <c r="W42" i="5"/>
  <c r="V42" i="5"/>
  <c r="U42" i="5"/>
  <c r="T42" i="5"/>
  <c r="S42" i="5"/>
  <c r="R42" i="5"/>
  <c r="Q42" i="5"/>
  <c r="P42" i="5"/>
  <c r="O42" i="5"/>
  <c r="X41" i="5"/>
  <c r="W41" i="5"/>
  <c r="V41" i="5"/>
  <c r="U41" i="5"/>
  <c r="T41" i="5"/>
  <c r="S41" i="5"/>
  <c r="R41" i="5"/>
  <c r="Q41" i="5"/>
  <c r="P41" i="5"/>
  <c r="O41" i="5"/>
  <c r="X40" i="5"/>
  <c r="W40" i="5"/>
  <c r="V40" i="5"/>
  <c r="U40" i="5"/>
  <c r="T40" i="5"/>
  <c r="S40" i="5"/>
  <c r="R40" i="5"/>
  <c r="Q40" i="5"/>
  <c r="P40" i="5"/>
  <c r="O40" i="5"/>
  <c r="X39" i="5"/>
  <c r="W39" i="5"/>
  <c r="V39" i="5"/>
  <c r="U39" i="5"/>
  <c r="T39" i="5"/>
  <c r="S39" i="5"/>
  <c r="R39" i="5"/>
  <c r="Q39" i="5"/>
  <c r="P39" i="5"/>
  <c r="O39" i="5"/>
  <c r="X38" i="5"/>
  <c r="W38" i="5"/>
  <c r="V38" i="5"/>
  <c r="U38" i="5"/>
  <c r="T38" i="5"/>
  <c r="S38" i="5"/>
  <c r="R38" i="5"/>
  <c r="Q38" i="5"/>
  <c r="P38" i="5"/>
  <c r="O38" i="5"/>
  <c r="X37" i="5"/>
  <c r="W37" i="5"/>
  <c r="V37" i="5"/>
  <c r="U37" i="5"/>
  <c r="T37" i="5"/>
  <c r="S37" i="5"/>
  <c r="R37" i="5"/>
  <c r="Q37" i="5"/>
  <c r="P37" i="5"/>
  <c r="O37" i="5"/>
  <c r="X36" i="5"/>
  <c r="W36" i="5"/>
  <c r="V36" i="5"/>
  <c r="U36" i="5"/>
  <c r="T36" i="5"/>
  <c r="S36" i="5"/>
  <c r="R36" i="5"/>
  <c r="Q36" i="5"/>
  <c r="P36" i="5"/>
  <c r="O36" i="5"/>
  <c r="X35" i="5"/>
  <c r="W35" i="5"/>
  <c r="V35" i="5"/>
  <c r="U35" i="5"/>
  <c r="T35" i="5"/>
  <c r="S35" i="5"/>
  <c r="R35" i="5"/>
  <c r="Q35" i="5"/>
  <c r="P35" i="5"/>
  <c r="O35" i="5"/>
  <c r="X34" i="5"/>
  <c r="W34" i="5"/>
  <c r="V34" i="5"/>
  <c r="U34" i="5"/>
  <c r="T34" i="5"/>
  <c r="S34" i="5"/>
  <c r="R34" i="5"/>
  <c r="Q34" i="5"/>
  <c r="P34" i="5"/>
  <c r="O34" i="5"/>
  <c r="X33" i="5"/>
  <c r="W33" i="5"/>
  <c r="V33" i="5"/>
  <c r="U33" i="5"/>
  <c r="T33" i="5"/>
  <c r="S33" i="5"/>
  <c r="R33" i="5"/>
  <c r="Q33" i="5"/>
  <c r="P33" i="5"/>
  <c r="O33" i="5"/>
  <c r="X32" i="5"/>
  <c r="W32" i="5"/>
  <c r="V32" i="5"/>
  <c r="U32" i="5"/>
  <c r="T32" i="5"/>
  <c r="S32" i="5"/>
  <c r="R32" i="5"/>
  <c r="Q32" i="5"/>
  <c r="P32" i="5"/>
  <c r="O32" i="5"/>
  <c r="X31" i="5"/>
  <c r="W31" i="5"/>
  <c r="V31" i="5"/>
  <c r="U31" i="5"/>
  <c r="T31" i="5"/>
  <c r="S31" i="5"/>
  <c r="R31" i="5"/>
  <c r="Q31" i="5"/>
  <c r="P31" i="5"/>
  <c r="O31" i="5"/>
  <c r="X30" i="5"/>
  <c r="W30" i="5"/>
  <c r="V30" i="5"/>
  <c r="U30" i="5"/>
  <c r="T30" i="5"/>
  <c r="S30" i="5"/>
  <c r="R30" i="5"/>
  <c r="Q30" i="5"/>
  <c r="P30" i="5"/>
  <c r="O30" i="5"/>
  <c r="X29" i="5"/>
  <c r="W29" i="5"/>
  <c r="V29" i="5"/>
  <c r="U29" i="5"/>
  <c r="T29" i="5"/>
  <c r="S29" i="5"/>
  <c r="R29" i="5"/>
  <c r="Q29" i="5"/>
  <c r="P29" i="5"/>
  <c r="O29" i="5"/>
  <c r="X28" i="5"/>
  <c r="W28" i="5"/>
  <c r="V28" i="5"/>
  <c r="U28" i="5"/>
  <c r="T28" i="5"/>
  <c r="S28" i="5"/>
  <c r="R28" i="5"/>
  <c r="Q28" i="5"/>
  <c r="P28" i="5"/>
  <c r="O28" i="5"/>
  <c r="X27" i="5"/>
  <c r="W27" i="5"/>
  <c r="V27" i="5"/>
  <c r="U27" i="5"/>
  <c r="T27" i="5"/>
  <c r="S27" i="5"/>
  <c r="R27" i="5"/>
  <c r="Q27" i="5"/>
  <c r="P27" i="5"/>
  <c r="O27" i="5"/>
  <c r="X26" i="5"/>
  <c r="W26" i="5"/>
  <c r="V26" i="5"/>
  <c r="U26" i="5"/>
  <c r="T26" i="5"/>
  <c r="S26" i="5"/>
  <c r="R26" i="5"/>
  <c r="Q26" i="5"/>
  <c r="P26" i="5"/>
  <c r="O26" i="5"/>
  <c r="X25" i="5"/>
  <c r="W25" i="5"/>
  <c r="V25" i="5"/>
  <c r="U25" i="5"/>
  <c r="T25" i="5"/>
  <c r="S25" i="5"/>
  <c r="R25" i="5"/>
  <c r="Q25" i="5"/>
  <c r="P25" i="5"/>
  <c r="O25" i="5"/>
  <c r="X24" i="5"/>
  <c r="W24" i="5"/>
  <c r="V24" i="5"/>
  <c r="U24" i="5"/>
  <c r="T24" i="5"/>
  <c r="S24" i="5"/>
  <c r="R24" i="5"/>
  <c r="Q24" i="5"/>
  <c r="P24" i="5"/>
  <c r="O24" i="5"/>
  <c r="X23" i="5"/>
  <c r="W23" i="5"/>
  <c r="V23" i="5"/>
  <c r="U23" i="5"/>
  <c r="T23" i="5"/>
  <c r="S23" i="5"/>
  <c r="R23" i="5"/>
  <c r="Q23" i="5"/>
  <c r="P23" i="5"/>
  <c r="O23" i="5"/>
  <c r="X22" i="5"/>
  <c r="W22" i="5"/>
  <c r="V22" i="5"/>
  <c r="U22" i="5"/>
  <c r="T22" i="5"/>
  <c r="S22" i="5"/>
  <c r="R22" i="5"/>
  <c r="Q22" i="5"/>
  <c r="P22" i="5"/>
  <c r="O22" i="5"/>
  <c r="X21" i="5"/>
  <c r="W21" i="5"/>
  <c r="V21" i="5"/>
  <c r="U21" i="5"/>
  <c r="T21" i="5"/>
  <c r="S21" i="5"/>
  <c r="R21" i="5"/>
  <c r="Q21" i="5"/>
  <c r="P21" i="5"/>
  <c r="O21" i="5"/>
  <c r="X20" i="5"/>
  <c r="W20" i="5"/>
  <c r="V20" i="5"/>
  <c r="U20" i="5"/>
  <c r="T20" i="5"/>
  <c r="S20" i="5"/>
  <c r="R20" i="5"/>
  <c r="Q20" i="5"/>
  <c r="P20" i="5"/>
  <c r="O20" i="5"/>
  <c r="X19" i="5"/>
  <c r="W19" i="5"/>
  <c r="V19" i="5"/>
  <c r="U19" i="5"/>
  <c r="T19" i="5"/>
  <c r="S19" i="5"/>
  <c r="R19" i="5"/>
  <c r="Q19" i="5"/>
  <c r="P19" i="5"/>
  <c r="O19" i="5"/>
  <c r="X18" i="5"/>
  <c r="W18" i="5"/>
  <c r="V18" i="5"/>
  <c r="U18" i="5"/>
  <c r="T18" i="5"/>
  <c r="S18" i="5"/>
  <c r="R18" i="5"/>
  <c r="Q18" i="5"/>
  <c r="P18" i="5"/>
  <c r="O18" i="5"/>
  <c r="X17" i="5"/>
  <c r="W17" i="5"/>
  <c r="V17" i="5"/>
  <c r="U17" i="5"/>
  <c r="T17" i="5"/>
  <c r="S17" i="5"/>
  <c r="R17" i="5"/>
  <c r="Q17" i="5"/>
  <c r="P17" i="5"/>
  <c r="O17" i="5"/>
  <c r="X16" i="5"/>
  <c r="W16" i="5"/>
  <c r="V16" i="5"/>
  <c r="U16" i="5"/>
  <c r="T16" i="5"/>
  <c r="S16" i="5"/>
  <c r="R16" i="5"/>
  <c r="Q16" i="5"/>
  <c r="P16" i="5"/>
  <c r="O16" i="5"/>
  <c r="X15" i="5"/>
  <c r="W15" i="5"/>
  <c r="V15" i="5"/>
  <c r="U15" i="5"/>
  <c r="T15" i="5"/>
  <c r="S15" i="5"/>
  <c r="R15" i="5"/>
  <c r="Q15" i="5"/>
  <c r="P15" i="5"/>
  <c r="O15" i="5"/>
  <c r="X14" i="5"/>
  <c r="W14" i="5"/>
  <c r="V14" i="5"/>
  <c r="U14" i="5"/>
  <c r="T14" i="5"/>
  <c r="S14" i="5"/>
  <c r="R14" i="5"/>
  <c r="Q14" i="5"/>
  <c r="P14" i="5"/>
  <c r="O14" i="5"/>
  <c r="X13" i="5"/>
  <c r="W13" i="5"/>
  <c r="V13" i="5"/>
  <c r="U13" i="5"/>
  <c r="T13" i="5"/>
  <c r="S13" i="5"/>
  <c r="R13" i="5"/>
  <c r="Q13" i="5"/>
  <c r="P13" i="5"/>
  <c r="O13" i="5"/>
  <c r="X12" i="5"/>
  <c r="W12" i="5"/>
  <c r="V12" i="5"/>
  <c r="U12" i="5"/>
  <c r="T12" i="5"/>
  <c r="S12" i="5"/>
  <c r="R12" i="5"/>
  <c r="Q12" i="5"/>
  <c r="P12" i="5"/>
  <c r="O12" i="5"/>
  <c r="X11" i="5"/>
  <c r="W11" i="5"/>
  <c r="V11" i="5"/>
  <c r="U11" i="5"/>
  <c r="T11" i="5"/>
  <c r="S11" i="5"/>
  <c r="R11" i="5"/>
  <c r="Q11" i="5"/>
  <c r="P11" i="5"/>
  <c r="O11" i="5"/>
  <c r="X10" i="5"/>
  <c r="W10" i="5"/>
  <c r="V10" i="5"/>
  <c r="U10" i="5"/>
  <c r="T10" i="5"/>
  <c r="S10" i="5"/>
  <c r="R10" i="5"/>
  <c r="Q10" i="5"/>
  <c r="P10" i="5"/>
  <c r="O10" i="5"/>
  <c r="X9" i="5"/>
  <c r="W9" i="5"/>
  <c r="V9" i="5"/>
  <c r="U9" i="5"/>
  <c r="T9" i="5"/>
  <c r="S9" i="5"/>
  <c r="R9" i="5"/>
  <c r="Q9" i="5"/>
  <c r="P9" i="5"/>
  <c r="O9" i="5"/>
  <c r="X8" i="5"/>
  <c r="W8" i="5"/>
  <c r="V8" i="5"/>
  <c r="U8" i="5"/>
  <c r="T8" i="5"/>
  <c r="S8" i="5"/>
  <c r="R8" i="5"/>
  <c r="Q8" i="5"/>
  <c r="P8" i="5"/>
  <c r="O8" i="5"/>
  <c r="X7" i="5"/>
  <c r="W7" i="5"/>
  <c r="V7" i="5"/>
  <c r="U7" i="5"/>
  <c r="T7" i="5"/>
  <c r="S7" i="5"/>
  <c r="R7" i="5"/>
  <c r="Q7" i="5"/>
  <c r="P7" i="5"/>
  <c r="O7" i="5"/>
  <c r="X6" i="5"/>
  <c r="W6" i="5"/>
  <c r="V6" i="5"/>
  <c r="U6" i="5"/>
  <c r="T6" i="5"/>
  <c r="S6" i="5"/>
  <c r="R6" i="5"/>
  <c r="Q6" i="5"/>
  <c r="P6" i="5"/>
  <c r="O6" i="5"/>
  <c r="X5" i="5"/>
  <c r="W5" i="5"/>
  <c r="V5" i="5"/>
  <c r="U5" i="5"/>
  <c r="T5" i="5"/>
  <c r="S5" i="5"/>
  <c r="R5" i="5"/>
  <c r="Q5" i="5"/>
  <c r="P5" i="5"/>
  <c r="O5" i="5"/>
  <c r="X4" i="5"/>
  <c r="W4" i="5"/>
  <c r="V4" i="5"/>
  <c r="U4" i="5"/>
  <c r="T4" i="5"/>
  <c r="S4" i="5"/>
  <c r="R4" i="5"/>
  <c r="Q4" i="5"/>
  <c r="P4" i="5"/>
  <c r="O4" i="5"/>
  <c r="X3" i="5"/>
  <c r="W3" i="5"/>
  <c r="V3" i="5"/>
  <c r="U3" i="5"/>
  <c r="T3" i="5"/>
  <c r="S3" i="5"/>
  <c r="R3" i="5"/>
  <c r="Q3" i="5"/>
  <c r="P3" i="5"/>
  <c r="O3" i="5"/>
  <c r="M42" i="1"/>
  <c r="K42" i="1"/>
  <c r="G42" i="1"/>
  <c r="M41" i="1"/>
  <c r="K41" i="1"/>
  <c r="G41" i="1"/>
  <c r="Q40" i="1"/>
  <c r="P40" i="1"/>
  <c r="M40" i="1"/>
  <c r="K40" i="1"/>
  <c r="J40" i="1"/>
  <c r="G40" i="1"/>
  <c r="P39" i="1"/>
  <c r="M39" i="1"/>
  <c r="Q39" i="1" s="1"/>
  <c r="K39" i="1"/>
  <c r="G39" i="1"/>
  <c r="Q38" i="1"/>
  <c r="P38" i="1"/>
  <c r="O38" i="1"/>
  <c r="N38" i="1"/>
  <c r="K38" i="1"/>
  <c r="J38" i="1"/>
  <c r="I38" i="1"/>
  <c r="H38" i="1"/>
  <c r="M36" i="1"/>
  <c r="K36" i="1"/>
  <c r="G36" i="1"/>
  <c r="M35" i="1"/>
  <c r="K35" i="1"/>
  <c r="G35" i="1"/>
  <c r="Q34" i="1"/>
  <c r="P34" i="1"/>
  <c r="M34" i="1"/>
  <c r="K34" i="1"/>
  <c r="J34" i="1"/>
  <c r="G34" i="1"/>
  <c r="P33" i="1"/>
  <c r="M33" i="1"/>
  <c r="Q33" i="1" s="1"/>
  <c r="K33" i="1"/>
  <c r="G33" i="1"/>
  <c r="Q32" i="1"/>
  <c r="P32" i="1"/>
  <c r="O32" i="1"/>
  <c r="N32" i="1"/>
  <c r="K32" i="1"/>
  <c r="J32" i="1"/>
  <c r="I32" i="1"/>
  <c r="H32" i="1"/>
  <c r="M30" i="1"/>
  <c r="K30" i="1"/>
  <c r="G30" i="1"/>
  <c r="M29" i="1"/>
  <c r="K29" i="1"/>
  <c r="G29" i="1"/>
  <c r="Q28" i="1"/>
  <c r="P28" i="1"/>
  <c r="M28" i="1"/>
  <c r="K28" i="1"/>
  <c r="J28" i="1"/>
  <c r="G28" i="1"/>
  <c r="P27" i="1"/>
  <c r="M27" i="1"/>
  <c r="Q27" i="1" s="1"/>
  <c r="K27" i="1"/>
  <c r="G27" i="1"/>
  <c r="Q26" i="1"/>
  <c r="P26" i="1"/>
  <c r="O26" i="1"/>
  <c r="N26" i="1"/>
  <c r="K26" i="1"/>
  <c r="J26" i="1"/>
  <c r="I26" i="1"/>
  <c r="H26" i="1"/>
  <c r="M24" i="1"/>
  <c r="G24" i="1"/>
  <c r="M23" i="1"/>
  <c r="K23" i="1"/>
  <c r="G23" i="1"/>
  <c r="Q22" i="1"/>
  <c r="P22" i="1"/>
  <c r="M22" i="1"/>
  <c r="K22" i="1"/>
  <c r="J22" i="1"/>
  <c r="G22" i="1"/>
  <c r="P21" i="1"/>
  <c r="M21" i="1"/>
  <c r="Q21" i="1" s="1"/>
  <c r="K21" i="1"/>
  <c r="G21" i="1"/>
  <c r="Q20" i="1"/>
  <c r="P20" i="1"/>
  <c r="O20" i="1"/>
  <c r="N20" i="1"/>
  <c r="K20" i="1"/>
  <c r="J20" i="1"/>
  <c r="I20" i="1"/>
  <c r="H20" i="1"/>
  <c r="M18" i="1"/>
  <c r="K18" i="1"/>
  <c r="G18" i="1"/>
  <c r="M17" i="1"/>
  <c r="K17" i="1"/>
  <c r="G17" i="1"/>
  <c r="Q16" i="1"/>
  <c r="P16" i="1"/>
  <c r="M16" i="1"/>
  <c r="K16" i="1"/>
  <c r="J16" i="1"/>
  <c r="G16" i="1"/>
  <c r="P15" i="1"/>
  <c r="M15" i="1"/>
  <c r="Q15" i="1" s="1"/>
  <c r="K15" i="1"/>
  <c r="G15" i="1"/>
  <c r="Q14" i="1"/>
  <c r="P14" i="1"/>
  <c r="O14" i="1"/>
  <c r="N14" i="1"/>
  <c r="K14" i="1"/>
  <c r="J14" i="1"/>
  <c r="I14" i="1"/>
  <c r="H14" i="1"/>
  <c r="M12" i="1"/>
  <c r="K12" i="1"/>
  <c r="G12" i="1"/>
  <c r="M11" i="1"/>
  <c r="K11" i="1"/>
  <c r="G11" i="1"/>
  <c r="Q10" i="1"/>
  <c r="P10" i="1"/>
  <c r="M10" i="1"/>
  <c r="K10" i="1"/>
  <c r="G10" i="1"/>
  <c r="M9" i="1"/>
  <c r="K9" i="1"/>
  <c r="G9" i="1"/>
  <c r="Q8" i="1"/>
  <c r="Q42" i="1" s="1"/>
  <c r="P8" i="1"/>
  <c r="P41" i="1" s="1"/>
  <c r="O8" i="1"/>
  <c r="O40" i="1" s="1"/>
  <c r="N8" i="1"/>
  <c r="N39" i="1" s="1"/>
  <c r="K8" i="1"/>
  <c r="J8" i="1"/>
  <c r="I8" i="1"/>
  <c r="H8" i="1"/>
  <c r="G6" i="1"/>
  <c r="G5" i="1"/>
  <c r="G4" i="1"/>
  <c r="G3" i="1"/>
  <c r="K2" i="1"/>
  <c r="J2" i="1"/>
  <c r="I2" i="1"/>
  <c r="I40" i="1" s="1"/>
  <c r="H2" i="1"/>
  <c r="H27" i="1" s="1"/>
  <c r="H21" i="1" l="1"/>
  <c r="H33" i="1"/>
  <c r="H39" i="1"/>
  <c r="P11" i="1"/>
  <c r="N15" i="1"/>
  <c r="P17" i="1"/>
  <c r="I21" i="1"/>
  <c r="N21" i="1"/>
  <c r="P23" i="1"/>
  <c r="I27" i="1"/>
  <c r="N27" i="1"/>
  <c r="P29" i="1"/>
  <c r="I33" i="1"/>
  <c r="N33" i="1"/>
  <c r="P35" i="1"/>
  <c r="I39" i="1"/>
  <c r="H15" i="1"/>
  <c r="O10" i="1"/>
  <c r="J11" i="1"/>
  <c r="Q11" i="1"/>
  <c r="Q12" i="1"/>
  <c r="J15" i="1"/>
  <c r="O15" i="1"/>
  <c r="I16" i="1"/>
  <c r="O16" i="1"/>
  <c r="Q17" i="1"/>
  <c r="Q18" i="1"/>
  <c r="J21" i="1"/>
  <c r="O21" i="1"/>
  <c r="I22" i="1"/>
  <c r="O22" i="1"/>
  <c r="J23" i="1"/>
  <c r="Q23" i="1"/>
  <c r="Q24" i="1"/>
  <c r="J27" i="1"/>
  <c r="O27" i="1"/>
  <c r="I28" i="1"/>
  <c r="O28" i="1"/>
  <c r="J29" i="1"/>
  <c r="Q29" i="1"/>
  <c r="Q30" i="1"/>
  <c r="J33" i="1"/>
  <c r="O33" i="1"/>
  <c r="I34" i="1"/>
  <c r="O34" i="1"/>
  <c r="J35" i="1"/>
  <c r="Q35" i="1"/>
  <c r="Q36" i="1"/>
  <c r="J39" i="1"/>
  <c r="O39" i="1"/>
  <c r="Q41" i="1"/>
  <c r="U3" i="3"/>
  <c r="U18" i="3" s="1"/>
  <c r="V3" i="3"/>
  <c r="V18" i="3" s="1"/>
  <c r="W3" i="3"/>
  <c r="W18" i="3" s="1"/>
  <c r="X3" i="3"/>
  <c r="X18" i="3" s="1"/>
  <c r="Y3" i="3"/>
  <c r="Y18" i="3" s="1"/>
  <c r="Z3" i="3"/>
  <c r="Z18" i="3" s="1"/>
  <c r="AA3" i="3"/>
  <c r="AA18" i="3" s="1"/>
  <c r="AB3" i="3"/>
  <c r="AB18" i="3" s="1"/>
  <c r="AC3" i="3"/>
  <c r="AC18" i="3" s="1"/>
  <c r="U4" i="3"/>
  <c r="U19" i="3" s="1"/>
  <c r="V4" i="3"/>
  <c r="V19" i="3" s="1"/>
  <c r="W4" i="3"/>
  <c r="W19" i="3" s="1"/>
  <c r="X4" i="3"/>
  <c r="X19" i="3" s="1"/>
  <c r="Y4" i="3"/>
  <c r="Y19" i="3" s="1"/>
  <c r="Z4" i="3"/>
  <c r="Z19" i="3" s="1"/>
  <c r="AA4" i="3"/>
  <c r="AA19" i="3" s="1"/>
  <c r="AB4" i="3"/>
  <c r="AB19" i="3" s="1"/>
  <c r="AC4" i="3"/>
  <c r="AC19" i="3" s="1"/>
  <c r="U5" i="3"/>
  <c r="U20" i="3" s="1"/>
  <c r="V5" i="3"/>
  <c r="V20" i="3" s="1"/>
  <c r="W5" i="3"/>
  <c r="W20" i="3" s="1"/>
  <c r="X5" i="3"/>
  <c r="X20" i="3" s="1"/>
  <c r="Y5" i="3"/>
  <c r="Y20" i="3" s="1"/>
  <c r="Z5" i="3"/>
  <c r="Z20" i="3" s="1"/>
  <c r="AA5" i="3"/>
  <c r="AA20" i="3" s="1"/>
  <c r="AB5" i="3"/>
  <c r="AB20" i="3" s="1"/>
  <c r="AC5" i="3"/>
  <c r="AC20" i="3" s="1"/>
  <c r="U6" i="3"/>
  <c r="U21" i="3" s="1"/>
  <c r="V6" i="3"/>
  <c r="V21" i="3" s="1"/>
  <c r="W6" i="3"/>
  <c r="W21" i="3" s="1"/>
  <c r="X6" i="3"/>
  <c r="X21" i="3" s="1"/>
  <c r="Y6" i="3"/>
  <c r="Y21" i="3" s="1"/>
  <c r="Z6" i="3"/>
  <c r="Z21" i="3" s="1"/>
  <c r="AA6" i="3"/>
  <c r="AA21" i="3" s="1"/>
  <c r="AB6" i="3"/>
  <c r="AB21" i="3" s="1"/>
  <c r="AC6" i="3"/>
  <c r="AC21" i="3" s="1"/>
  <c r="U7" i="3"/>
  <c r="U22" i="3" s="1"/>
  <c r="V7" i="3"/>
  <c r="V22" i="3" s="1"/>
  <c r="W7" i="3"/>
  <c r="W22" i="3" s="1"/>
  <c r="X7" i="3"/>
  <c r="X22" i="3" s="1"/>
  <c r="Y7" i="3"/>
  <c r="Y22" i="3" s="1"/>
  <c r="Z7" i="3"/>
  <c r="Z22" i="3" s="1"/>
  <c r="AA7" i="3"/>
  <c r="AA22" i="3" s="1"/>
  <c r="AB7" i="3"/>
  <c r="AB22" i="3" s="1"/>
  <c r="AC7" i="3"/>
  <c r="AC22" i="3" s="1"/>
  <c r="U8" i="3"/>
  <c r="U23" i="3" s="1"/>
  <c r="V8" i="3"/>
  <c r="V23" i="3" s="1"/>
  <c r="W8" i="3"/>
  <c r="W23" i="3" s="1"/>
  <c r="X8" i="3"/>
  <c r="X23" i="3" s="1"/>
  <c r="Y8" i="3"/>
  <c r="Y23" i="3" s="1"/>
  <c r="Z8" i="3"/>
  <c r="Z23" i="3" s="1"/>
  <c r="AA8" i="3"/>
  <c r="AA23" i="3" s="1"/>
  <c r="AB8" i="3"/>
  <c r="AB23" i="3" s="1"/>
  <c r="AC8" i="3"/>
  <c r="AC23" i="3" s="1"/>
  <c r="T8" i="3"/>
  <c r="T23" i="3" s="1"/>
  <c r="T7" i="3"/>
  <c r="T22" i="3" s="1"/>
  <c r="T6" i="3"/>
  <c r="T21" i="3" s="1"/>
  <c r="T5" i="3"/>
  <c r="T20" i="3" s="1"/>
  <c r="T4" i="3"/>
  <c r="T19" i="3" s="1"/>
  <c r="T3" i="3"/>
  <c r="T18" i="3" s="1"/>
  <c r="R8" i="3"/>
  <c r="R7" i="3"/>
  <c r="R6" i="3"/>
  <c r="R5" i="3"/>
  <c r="R4" i="3"/>
  <c r="R3" i="3"/>
  <c r="AC2" i="3"/>
  <c r="AB2" i="3"/>
  <c r="AA2" i="3"/>
  <c r="Z2" i="3"/>
  <c r="Y2" i="3"/>
  <c r="X2" i="3"/>
  <c r="W2" i="3"/>
  <c r="V2" i="3"/>
  <c r="U2" i="3"/>
  <c r="T2" i="3"/>
  <c r="AC1" i="3"/>
  <c r="AA1" i="3"/>
  <c r="X1" i="3"/>
  <c r="T1" i="3"/>
  <c r="H3" i="3" l="1"/>
  <c r="H18" i="3" s="1"/>
  <c r="X27" i="3" s="1"/>
  <c r="H4" i="3"/>
  <c r="H19" i="3" s="1"/>
  <c r="X28" i="3" s="1"/>
  <c r="H5" i="3"/>
  <c r="H20" i="3" s="1"/>
  <c r="X29" i="3" s="1"/>
  <c r="H6" i="3"/>
  <c r="H21" i="3" s="1"/>
  <c r="X30" i="3" s="1"/>
  <c r="C3" i="3"/>
  <c r="C18" i="3" s="1"/>
  <c r="S27" i="3" s="1"/>
  <c r="C4" i="3"/>
  <c r="C19" i="3" s="1"/>
  <c r="S28" i="3" s="1"/>
  <c r="C5" i="3"/>
  <c r="C20" i="3" s="1"/>
  <c r="S29" i="3" s="1"/>
  <c r="C6" i="3"/>
  <c r="C21" i="3" s="1"/>
  <c r="S30" i="3" s="1"/>
  <c r="D5" i="3"/>
  <c r="D20" i="3" s="1"/>
  <c r="T29" i="3" s="1"/>
  <c r="D6" i="3"/>
  <c r="D21" i="3" s="1"/>
  <c r="T30" i="3" s="1"/>
  <c r="D4" i="3"/>
  <c r="D19" i="3" s="1"/>
  <c r="T28" i="3" s="1"/>
  <c r="D3" i="3"/>
  <c r="D18" i="3" s="1"/>
  <c r="T27" i="3" s="1"/>
  <c r="N63" i="2"/>
  <c r="A53" i="5"/>
  <c r="A13" i="5"/>
  <c r="A3" i="5"/>
  <c r="L2" i="5"/>
  <c r="K2" i="5"/>
  <c r="J2" i="5"/>
  <c r="I2" i="5"/>
  <c r="H2" i="5"/>
  <c r="G2" i="5"/>
  <c r="F2" i="5"/>
  <c r="E2" i="5"/>
  <c r="D2" i="5"/>
  <c r="C2" i="5"/>
  <c r="L1" i="5"/>
  <c r="J1" i="5"/>
  <c r="G1" i="5"/>
  <c r="C1" i="5"/>
  <c r="A18" i="4" l="1"/>
  <c r="A17" i="4"/>
  <c r="A16" i="4"/>
  <c r="O15" i="4"/>
  <c r="A15" i="4"/>
  <c r="A14" i="4"/>
  <c r="A13" i="4"/>
  <c r="F13" i="4" s="1"/>
  <c r="L12" i="4"/>
  <c r="K12" i="4"/>
  <c r="J12" i="4"/>
  <c r="I12" i="4"/>
  <c r="H12" i="4"/>
  <c r="G12" i="4"/>
  <c r="F12" i="4"/>
  <c r="E12" i="4"/>
  <c r="D12" i="4"/>
  <c r="C12" i="4"/>
  <c r="L11" i="4"/>
  <c r="J11" i="4"/>
  <c r="G11" i="4"/>
  <c r="C11" i="4"/>
  <c r="L18" i="4"/>
  <c r="A8" i="4"/>
  <c r="A7" i="4"/>
  <c r="A6" i="4"/>
  <c r="A5" i="4"/>
  <c r="A4" i="4"/>
  <c r="A3" i="4"/>
  <c r="C3" i="4" s="1"/>
  <c r="A8" i="3"/>
  <c r="A7" i="3"/>
  <c r="A6" i="3"/>
  <c r="A5" i="3"/>
  <c r="A4" i="3"/>
  <c r="A3" i="3"/>
  <c r="A3" i="2"/>
  <c r="L2" i="4"/>
  <c r="K2" i="4"/>
  <c r="J2" i="4"/>
  <c r="I2" i="4"/>
  <c r="H2" i="4"/>
  <c r="G2" i="4"/>
  <c r="F2" i="4"/>
  <c r="E2" i="4"/>
  <c r="D2" i="4"/>
  <c r="C2" i="4"/>
  <c r="L1" i="4"/>
  <c r="J1" i="4"/>
  <c r="G1" i="4"/>
  <c r="C1" i="4"/>
  <c r="J13" i="4" l="1"/>
  <c r="G13" i="4"/>
  <c r="L13" i="4"/>
  <c r="H14" i="4"/>
  <c r="E15" i="4"/>
  <c r="E16" i="4"/>
  <c r="C18" i="4"/>
  <c r="H18" i="4"/>
  <c r="G4" i="4"/>
  <c r="C13" i="4"/>
  <c r="H13" i="4"/>
  <c r="K14" i="4"/>
  <c r="I14" i="4"/>
  <c r="I15" i="4"/>
  <c r="I16" i="4"/>
  <c r="D18" i="4"/>
  <c r="I18" i="4"/>
  <c r="I17" i="4"/>
  <c r="E18" i="4"/>
  <c r="K18" i="4"/>
  <c r="D13" i="4"/>
  <c r="I13" i="4"/>
  <c r="D14" i="4"/>
  <c r="L14" i="4"/>
  <c r="D4" i="4"/>
  <c r="E13" i="4"/>
  <c r="K13" i="4"/>
  <c r="E14" i="4"/>
  <c r="L15" i="4"/>
  <c r="L16" i="4"/>
  <c r="J18" i="4"/>
  <c r="G18" i="4"/>
  <c r="F17" i="4"/>
  <c r="J17" i="4"/>
  <c r="F15" i="4"/>
  <c r="J15" i="4"/>
  <c r="F16" i="4"/>
  <c r="J16" i="4"/>
  <c r="C17" i="4"/>
  <c r="G17" i="4"/>
  <c r="K17" i="4"/>
  <c r="F14" i="4"/>
  <c r="J14" i="4"/>
  <c r="C15" i="4"/>
  <c r="G15" i="4"/>
  <c r="K15" i="4"/>
  <c r="C16" i="4"/>
  <c r="G16" i="4"/>
  <c r="K16" i="4"/>
  <c r="D17" i="4"/>
  <c r="H17" i="4"/>
  <c r="L17" i="4"/>
  <c r="C14" i="4"/>
  <c r="G14" i="4"/>
  <c r="D15" i="4"/>
  <c r="H15" i="4"/>
  <c r="D16" i="4"/>
  <c r="H16" i="4"/>
  <c r="E17" i="4"/>
  <c r="F18" i="4"/>
  <c r="D3" i="4"/>
  <c r="H3" i="4"/>
  <c r="K3" i="4"/>
  <c r="I8" i="4"/>
  <c r="E8" i="4"/>
  <c r="K7" i="4"/>
  <c r="G7" i="4"/>
  <c r="C7" i="4"/>
  <c r="I6" i="4"/>
  <c r="E6" i="4"/>
  <c r="K5" i="4"/>
  <c r="G5" i="4"/>
  <c r="C5" i="4"/>
  <c r="I4" i="4"/>
  <c r="E4" i="4"/>
  <c r="F3" i="4"/>
  <c r="J3" i="4"/>
  <c r="K8" i="4"/>
  <c r="G8" i="4"/>
  <c r="C8" i="4"/>
  <c r="I7" i="4"/>
  <c r="E7" i="4"/>
  <c r="K6" i="4"/>
  <c r="G6" i="4"/>
  <c r="C6" i="4"/>
  <c r="I5" i="4"/>
  <c r="E5" i="4"/>
  <c r="K4" i="4"/>
  <c r="C4" i="4"/>
  <c r="G3" i="4"/>
  <c r="L3" i="4"/>
  <c r="J8" i="4"/>
  <c r="F8" i="4"/>
  <c r="L7" i="4"/>
  <c r="H7" i="4"/>
  <c r="D7" i="4"/>
  <c r="J6" i="4"/>
  <c r="F6" i="4"/>
  <c r="L5" i="4"/>
  <c r="H5" i="4"/>
  <c r="D5" i="4"/>
  <c r="J4" i="4"/>
  <c r="F4" i="4"/>
  <c r="E3" i="4"/>
  <c r="I3" i="4"/>
  <c r="L8" i="4"/>
  <c r="H8" i="4"/>
  <c r="D8" i="4"/>
  <c r="J7" i="4"/>
  <c r="F7" i="4"/>
  <c r="L6" i="4"/>
  <c r="H6" i="4"/>
  <c r="D6" i="4"/>
  <c r="J5" i="4"/>
  <c r="F5" i="4"/>
  <c r="L4" i="4"/>
  <c r="H4" i="4"/>
  <c r="O1" i="3" l="1"/>
  <c r="O2" i="3"/>
  <c r="O3" i="3"/>
  <c r="O4" i="3"/>
  <c r="O5" i="3"/>
  <c r="O6" i="3"/>
  <c r="O7" i="3"/>
  <c r="O8" i="3"/>
  <c r="N2" i="3"/>
  <c r="N3" i="3"/>
  <c r="N4" i="3"/>
  <c r="N5" i="3"/>
  <c r="N6" i="3"/>
  <c r="N7" i="3"/>
  <c r="N8" i="3"/>
  <c r="N1" i="3"/>
  <c r="L2" i="3"/>
  <c r="K2" i="3"/>
  <c r="J2" i="3"/>
  <c r="I2" i="3"/>
  <c r="H2" i="3"/>
  <c r="G2" i="3"/>
  <c r="F2" i="3"/>
  <c r="E2" i="3"/>
  <c r="D2" i="3"/>
  <c r="C2" i="3"/>
  <c r="L1" i="3"/>
  <c r="J1" i="3"/>
  <c r="G1" i="3"/>
  <c r="C1" i="3"/>
  <c r="L8" i="3" l="1"/>
  <c r="L7" i="3"/>
  <c r="L6" i="3"/>
  <c r="L5" i="3"/>
  <c r="L4" i="3"/>
  <c r="L3" i="3"/>
  <c r="K8" i="3"/>
  <c r="J8" i="3"/>
  <c r="K7" i="3"/>
  <c r="J7" i="3"/>
  <c r="K6" i="3"/>
  <c r="J6" i="3"/>
  <c r="K5" i="3"/>
  <c r="J5" i="3"/>
  <c r="K4" i="3"/>
  <c r="J4" i="3"/>
  <c r="K3" i="3"/>
  <c r="J3" i="3"/>
  <c r="I8" i="3"/>
  <c r="H8" i="3"/>
  <c r="G8" i="3"/>
  <c r="I7" i="3"/>
  <c r="H7" i="3"/>
  <c r="G7" i="3"/>
  <c r="I6" i="3"/>
  <c r="G6" i="3"/>
  <c r="I5" i="3"/>
  <c r="G5" i="3"/>
  <c r="I4" i="3"/>
  <c r="G4" i="3"/>
  <c r="I3" i="3"/>
  <c r="G3" i="3"/>
  <c r="F8" i="3"/>
  <c r="F7" i="3"/>
  <c r="F6" i="3"/>
  <c r="F5" i="3"/>
  <c r="F4" i="3"/>
  <c r="F3" i="3"/>
  <c r="E8" i="3"/>
  <c r="E7" i="3"/>
  <c r="E6" i="3"/>
  <c r="E5" i="3"/>
  <c r="E4" i="3"/>
  <c r="E3" i="3"/>
  <c r="D8" i="3"/>
  <c r="D7" i="3"/>
  <c r="C8" i="3"/>
  <c r="C7" i="3"/>
  <c r="E18" i="3" l="1"/>
  <c r="U27" i="3" s="1"/>
  <c r="F20" i="3"/>
  <c r="V29" i="3" s="1"/>
  <c r="G20" i="3"/>
  <c r="W29" i="3" s="1"/>
  <c r="H23" i="3"/>
  <c r="X32" i="3" s="1"/>
  <c r="J21" i="3"/>
  <c r="Z30" i="3" s="1"/>
  <c r="L20" i="3"/>
  <c r="AB29" i="3" s="1"/>
  <c r="E19" i="3"/>
  <c r="U28" i="3" s="1"/>
  <c r="F21" i="3"/>
  <c r="V30" i="3" s="1"/>
  <c r="H22" i="3"/>
  <c r="X31" i="3" s="1"/>
  <c r="K19" i="3"/>
  <c r="AA28" i="3" s="1"/>
  <c r="K21" i="3"/>
  <c r="AA30" i="3" s="1"/>
  <c r="L21" i="3"/>
  <c r="AB30" i="3" s="1"/>
  <c r="E20" i="3"/>
  <c r="U29" i="3" s="1"/>
  <c r="F18" i="3"/>
  <c r="V27" i="3" s="1"/>
  <c r="F22" i="3"/>
  <c r="V31" i="3" s="1"/>
  <c r="G19" i="3"/>
  <c r="W28" i="3" s="1"/>
  <c r="G21" i="3"/>
  <c r="W30" i="3" s="1"/>
  <c r="I22" i="3"/>
  <c r="Y31" i="3" s="1"/>
  <c r="J18" i="3"/>
  <c r="Z27" i="3" s="1"/>
  <c r="J20" i="3"/>
  <c r="Z29" i="3" s="1"/>
  <c r="J22" i="3"/>
  <c r="Z31" i="3" s="1"/>
  <c r="L18" i="3"/>
  <c r="AB27" i="3" s="1"/>
  <c r="L22" i="3"/>
  <c r="AB31" i="3" s="1"/>
  <c r="C22" i="3"/>
  <c r="S31" i="3" s="1"/>
  <c r="E22" i="3"/>
  <c r="U31" i="3" s="1"/>
  <c r="G18" i="3"/>
  <c r="W27" i="3" s="1"/>
  <c r="G22" i="3"/>
  <c r="W31" i="3" s="1"/>
  <c r="J19" i="3"/>
  <c r="Z28" i="3" s="1"/>
  <c r="J23" i="3"/>
  <c r="Z32" i="3" s="1"/>
  <c r="C23" i="3"/>
  <c r="S32" i="3" s="1"/>
  <c r="E23" i="3"/>
  <c r="U32" i="3" s="1"/>
  <c r="I18" i="3"/>
  <c r="Y27" i="3" s="1"/>
  <c r="I20" i="3"/>
  <c r="Y29" i="3" s="1"/>
  <c r="I23" i="3"/>
  <c r="Y32" i="3" s="1"/>
  <c r="K23" i="3"/>
  <c r="AA32" i="3" s="1"/>
  <c r="D22" i="3"/>
  <c r="T31" i="3" s="1"/>
  <c r="T38" i="3" s="1"/>
  <c r="D23" i="3"/>
  <c r="T32" i="3" s="1"/>
  <c r="E21" i="3"/>
  <c r="U30" i="3" s="1"/>
  <c r="F19" i="3"/>
  <c r="V28" i="3" s="1"/>
  <c r="F23" i="3"/>
  <c r="V32" i="3" s="1"/>
  <c r="I19" i="3"/>
  <c r="Y28" i="3" s="1"/>
  <c r="I21" i="3"/>
  <c r="Y30" i="3" s="1"/>
  <c r="G23" i="3"/>
  <c r="W32" i="3" s="1"/>
  <c r="K18" i="3"/>
  <c r="AA27" i="3" s="1"/>
  <c r="K20" i="3"/>
  <c r="AA29" i="3" s="1"/>
  <c r="K22" i="3"/>
  <c r="AA31" i="3" s="1"/>
  <c r="L19" i="3"/>
  <c r="AB28" i="3" s="1"/>
  <c r="L23" i="3"/>
  <c r="AB32" i="3" s="1"/>
  <c r="A53" i="2"/>
  <c r="A13" i="2"/>
  <c r="L2" i="2"/>
  <c r="K2" i="2"/>
  <c r="J2" i="2"/>
  <c r="I2" i="2"/>
  <c r="H2" i="2"/>
  <c r="G2" i="2"/>
  <c r="D2" i="2"/>
  <c r="E2" i="2"/>
  <c r="F2" i="2"/>
  <c r="C2" i="2"/>
  <c r="L1" i="2"/>
  <c r="J1" i="2"/>
  <c r="G1" i="2"/>
  <c r="C1" i="2"/>
  <c r="T37" i="3" l="1"/>
  <c r="U37" i="3"/>
  <c r="X36" i="3"/>
</calcChain>
</file>

<file path=xl/sharedStrings.xml><?xml version="1.0" encoding="utf-8"?>
<sst xmlns="http://schemas.openxmlformats.org/spreadsheetml/2006/main" count="253" uniqueCount="58">
  <si>
    <t>Højde punkter</t>
  </si>
  <si>
    <t>Distance punkter</t>
  </si>
  <si>
    <t>Tx</t>
  </si>
  <si>
    <t>Rx</t>
  </si>
  <si>
    <t>Distance</t>
  </si>
  <si>
    <t>Meas1</t>
  </si>
  <si>
    <t>Info</t>
  </si>
  <si>
    <t>TX</t>
  </si>
  <si>
    <t>RX</t>
  </si>
  <si>
    <t>Polar</t>
  </si>
  <si>
    <t>Frekvens</t>
  </si>
  <si>
    <t>Date</t>
  </si>
  <si>
    <t>Start time</t>
  </si>
  <si>
    <t>End time</t>
  </si>
  <si>
    <t>Place</t>
  </si>
  <si>
    <t>Total Points</t>
  </si>
  <si>
    <t>Friis</t>
  </si>
  <si>
    <t>Pt</t>
  </si>
  <si>
    <t>Gt</t>
  </si>
  <si>
    <t>Gr</t>
  </si>
  <si>
    <t>Lamda</t>
  </si>
  <si>
    <t>dB</t>
  </si>
  <si>
    <t>Two ray</t>
  </si>
  <si>
    <t>patch</t>
  </si>
  <si>
    <t>vertical</t>
  </si>
  <si>
    <t>2,58GHz</t>
  </si>
  <si>
    <t>P-Plads</t>
  </si>
  <si>
    <t>Res</t>
  </si>
  <si>
    <t>Vid</t>
  </si>
  <si>
    <t>center</t>
  </si>
  <si>
    <t>span</t>
  </si>
  <si>
    <t>amp</t>
  </si>
  <si>
    <t>on</t>
  </si>
  <si>
    <t>56,57,</t>
  </si>
  <si>
    <t>horizontal</t>
  </si>
  <si>
    <t>10kHz</t>
  </si>
  <si>
    <t>Antenna</t>
  </si>
  <si>
    <t>gain</t>
  </si>
  <si>
    <t>per direct</t>
  </si>
  <si>
    <t>angle</t>
  </si>
  <si>
    <t>vertikalt</t>
  </si>
  <si>
    <t>horisontalt</t>
  </si>
  <si>
    <t>Vertikal</t>
  </si>
  <si>
    <t>Horisontal</t>
  </si>
  <si>
    <t>Reflektions vinklen</t>
  </si>
  <si>
    <t>Vinklen mellem Rx og Tx</t>
  </si>
  <si>
    <t>X</t>
  </si>
  <si>
    <t>Dist 1</t>
  </si>
  <si>
    <t>Dist 2</t>
  </si>
  <si>
    <t>Dist 4</t>
  </si>
  <si>
    <t>Dist 8</t>
  </si>
  <si>
    <t>Dist 15</t>
  </si>
  <si>
    <t>Dist 30</t>
  </si>
  <si>
    <t>Meas2</t>
  </si>
  <si>
    <t>Forhold</t>
  </si>
  <si>
    <t>demo</t>
  </si>
  <si>
    <t>OOR</t>
  </si>
  <si>
    <t>x*0.556-120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</si>
</sst>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kr.&quot;\ * #,##0.00_ ;_ &quot;kr.&quot;\ * \-#,##0.00_ ;_ &quot;kr.&quot;\ * &quot;-&quot;??_ ;_ @_ "/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91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/>
    <xf numFmtId="0" fontId="0" fillId="0" borderId="4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0" borderId="5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2" xfId="0" applyNumberFormat="1" applyBorder="1"/>
    <xf numFmtId="2" fontId="0" fillId="0" borderId="6" xfId="0" applyNumberFormat="1" applyBorder="1"/>
    <xf numFmtId="2" fontId="0" fillId="0" borderId="3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25" xfId="0" applyNumberFormat="1" applyBorder="1"/>
    <xf numFmtId="2" fontId="0" fillId="0" borderId="9" xfId="0" applyNumberFormat="1" applyBorder="1"/>
    <xf numFmtId="2" fontId="0" fillId="0" borderId="0" xfId="0" applyNumberFormat="1" applyBorder="1"/>
    <xf numFmtId="2" fontId="0" fillId="0" borderId="8" xfId="0" applyNumberFormat="1" applyBorder="1"/>
    <xf numFmtId="2" fontId="0" fillId="0" borderId="27" xfId="0" applyNumberFormat="1" applyBorder="1"/>
    <xf numFmtId="2" fontId="0" fillId="0" borderId="28" xfId="0" applyNumberFormat="1" applyBorder="1"/>
    <xf numFmtId="2" fontId="0" fillId="0" borderId="29" xfId="0" applyNumberFormat="1" applyBorder="1"/>
    <xf numFmtId="2" fontId="0" fillId="0" borderId="4" xfId="0" applyNumberFormat="1" applyBorder="1"/>
    <xf numFmtId="2" fontId="0" fillId="0" borderId="7" xfId="0" applyNumberFormat="1" applyBorder="1"/>
    <xf numFmtId="2" fontId="0" fillId="0" borderId="5" xfId="0" applyNumberFormat="1" applyBorder="1"/>
    <xf numFmtId="11" fontId="0" fillId="0" borderId="0" xfId="0" applyNumberFormat="1"/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3" fillId="3" borderId="0" xfId="3"/>
    <xf numFmtId="0" fontId="4" fillId="4" borderId="0" xfId="4"/>
    <xf numFmtId="0" fontId="2" fillId="2" borderId="0" xfId="2"/>
    <xf numFmtId="2" fontId="2" fillId="2" borderId="0" xfId="2" applyNumberFormat="1"/>
    <xf numFmtId="2" fontId="3" fillId="3" borderId="0" xfId="3" applyNumberFormat="1"/>
    <xf numFmtId="2" fontId="0" fillId="0" borderId="0" xfId="0" applyNumberFormat="1"/>
    <xf numFmtId="164" fontId="0" fillId="0" borderId="0" xfId="0" applyNumberFormat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2" fontId="0" fillId="0" borderId="34" xfId="0" applyNumberFormat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30" xfId="0" applyBorder="1" applyAlignment="1">
      <alignment horizontal="center" vertical="center"/>
    </xf>
    <xf numFmtId="14" fontId="0" fillId="0" borderId="3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1" applyNumberFormat="1" applyFont="1" applyBorder="1" applyAlignment="1">
      <alignment horizontal="center" vertical="center"/>
    </xf>
    <xf numFmtId="0" fontId="0" fillId="0" borderId="3" xfId="1" applyNumberFormat="1" applyFont="1" applyBorder="1" applyAlignment="1">
      <alignment horizontal="center" vertical="center"/>
    </xf>
    <xf numFmtId="0" fontId="0" fillId="0" borderId="9" xfId="1" applyNumberFormat="1" applyFont="1" applyBorder="1" applyAlignment="1">
      <alignment horizontal="center" vertical="center"/>
    </xf>
    <xf numFmtId="0" fontId="0" fillId="0" borderId="8" xfId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1" applyNumberFormat="1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6" xfId="0" applyBorder="1" applyAlignment="1">
      <alignment horizontal="center"/>
    </xf>
    <xf numFmtId="20" fontId="0" fillId="0" borderId="30" xfId="0" applyNumberFormat="1" applyBorder="1" applyAlignment="1">
      <alignment horizontal="center" vertical="center"/>
    </xf>
  </cellXfs>
  <cellStyles count="5">
    <cellStyle name="God" xfId="2" builtinId="26"/>
    <cellStyle name="Neutral" xfId="4" builtinId="28"/>
    <cellStyle name="Normal" xfId="0" builtinId="0"/>
    <cellStyle name="Ugyldig" xfId="3" builtinId="27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otti\Documents\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nkter"/>
      <sheetName val="Meas3"/>
      <sheetName val="Meas2"/>
      <sheetName val="Meas1"/>
      <sheetName val="Total"/>
      <sheetName val="Variance"/>
      <sheetName val="Friis"/>
    </sheetNames>
    <sheetDataSet>
      <sheetData sheetId="0">
        <row r="2">
          <cell r="A2">
            <v>0.01</v>
          </cell>
          <cell r="C2">
            <v>1</v>
          </cell>
        </row>
        <row r="3">
          <cell r="A3">
            <v>0.08</v>
          </cell>
          <cell r="C3">
            <v>2</v>
          </cell>
        </row>
        <row r="4">
          <cell r="A4">
            <v>0.34</v>
          </cell>
          <cell r="C4">
            <v>4</v>
          </cell>
        </row>
        <row r="5">
          <cell r="A5">
            <v>2</v>
          </cell>
          <cell r="C5">
            <v>8</v>
          </cell>
        </row>
        <row r="6">
          <cell r="C6">
            <v>15</v>
          </cell>
        </row>
        <row r="7">
          <cell r="C7">
            <v>30</v>
          </cell>
        </row>
      </sheetData>
      <sheetData sheetId="1"/>
      <sheetData sheetId="2">
        <row r="3">
          <cell r="C3">
            <v>48.76</v>
          </cell>
        </row>
        <row r="66">
          <cell r="E66" t="str">
            <v>patch</v>
          </cell>
        </row>
        <row r="67">
          <cell r="E67" t="str">
            <v>patch</v>
          </cell>
        </row>
        <row r="68">
          <cell r="E68" t="str">
            <v>horizontal</v>
          </cell>
        </row>
        <row r="69">
          <cell r="E69" t="str">
            <v>2,58GHz</v>
          </cell>
        </row>
        <row r="70">
          <cell r="E70">
            <v>42661</v>
          </cell>
        </row>
        <row r="71">
          <cell r="E71">
            <v>18</v>
          </cell>
        </row>
        <row r="73">
          <cell r="E73" t="str">
            <v>P-Plads</v>
          </cell>
        </row>
      </sheetData>
      <sheetData sheetId="3">
        <row r="3">
          <cell r="O3">
            <v>7.5690000000005735E-3</v>
          </cell>
        </row>
        <row r="66">
          <cell r="C66" t="str">
            <v>TX</v>
          </cell>
          <cell r="E66" t="str">
            <v>patch</v>
          </cell>
        </row>
        <row r="67">
          <cell r="C67" t="str">
            <v>RX</v>
          </cell>
          <cell r="E67" t="str">
            <v>patch</v>
          </cell>
        </row>
        <row r="68">
          <cell r="C68" t="str">
            <v>Polar</v>
          </cell>
          <cell r="E68" t="str">
            <v>vertical</v>
          </cell>
        </row>
        <row r="69">
          <cell r="C69" t="str">
            <v>Frekvens</v>
          </cell>
          <cell r="E69" t="str">
            <v>2,58GHz</v>
          </cell>
        </row>
        <row r="70">
          <cell r="C70" t="str">
            <v>Date</v>
          </cell>
          <cell r="E70">
            <v>42661</v>
          </cell>
        </row>
        <row r="71">
          <cell r="C71" t="str">
            <v>Start time</v>
          </cell>
          <cell r="E71">
            <v>18</v>
          </cell>
        </row>
        <row r="72">
          <cell r="C72" t="str">
            <v>End time</v>
          </cell>
        </row>
        <row r="73">
          <cell r="C73" t="str">
            <v>Place</v>
          </cell>
          <cell r="E73" t="str">
            <v>P-Plads</v>
          </cell>
        </row>
      </sheetData>
      <sheetData sheetId="4">
        <row r="3">
          <cell r="C3">
            <v>45.207000000000001</v>
          </cell>
          <cell r="D3">
            <v>41.497</v>
          </cell>
          <cell r="E3">
            <v>38.173000000000009</v>
          </cell>
          <cell r="F3">
            <v>60.750999999999991</v>
          </cell>
          <cell r="G3">
            <v>39.731999999999999</v>
          </cell>
          <cell r="H3">
            <v>36.045000000000002</v>
          </cell>
          <cell r="I3">
            <v>51.803000000000011</v>
          </cell>
          <cell r="J3">
            <v>37.628</v>
          </cell>
          <cell r="K3">
            <v>55.86</v>
          </cell>
          <cell r="L3">
            <v>38.292999999999992</v>
          </cell>
        </row>
        <row r="4">
          <cell r="C4">
            <v>56.898999999999987</v>
          </cell>
          <cell r="D4">
            <v>49.820000000000007</v>
          </cell>
          <cell r="E4">
            <v>45.097999999999999</v>
          </cell>
          <cell r="F4">
            <v>55.157000000000004</v>
          </cell>
          <cell r="G4">
            <v>46.772000000000006</v>
          </cell>
          <cell r="H4">
            <v>41.415000000000006</v>
          </cell>
          <cell r="I4">
            <v>51.410000000000004</v>
          </cell>
          <cell r="J4">
            <v>44.79</v>
          </cell>
          <cell r="K4">
            <v>50.539000000000001</v>
          </cell>
          <cell r="L4">
            <v>44.448</v>
          </cell>
        </row>
        <row r="5">
          <cell r="C5">
            <v>67.641000000000005</v>
          </cell>
          <cell r="D5">
            <v>60.209000000000003</v>
          </cell>
          <cell r="E5">
            <v>55.090999999999994</v>
          </cell>
          <cell r="F5">
            <v>52.978999999999999</v>
          </cell>
          <cell r="G5">
            <v>56.715999999999994</v>
          </cell>
          <cell r="H5">
            <v>50.511000000000003</v>
          </cell>
          <cell r="I5">
            <v>50.904999999999994</v>
          </cell>
          <cell r="J5">
            <v>47.451999999999998</v>
          </cell>
          <cell r="K5">
            <v>51.021000000000001</v>
          </cell>
          <cell r="L5">
            <v>51.222000000000001</v>
          </cell>
        </row>
        <row r="6">
          <cell r="C6">
            <v>80.333999999999989</v>
          </cell>
          <cell r="D6">
            <v>72.054000000000002</v>
          </cell>
          <cell r="E6">
            <v>65.764999999999986</v>
          </cell>
          <cell r="F6">
            <v>56.403000000000006</v>
          </cell>
          <cell r="G6">
            <v>66.966999999999999</v>
          </cell>
          <cell r="H6">
            <v>58.657999999999994</v>
          </cell>
          <cell r="I6">
            <v>54.882999999999996</v>
          </cell>
          <cell r="J6">
            <v>54.537999999999997</v>
          </cell>
          <cell r="K6">
            <v>54.847999999999999</v>
          </cell>
          <cell r="L6">
            <v>56.864000000000011</v>
          </cell>
        </row>
        <row r="7">
          <cell r="C7">
            <v>87.852000000000004</v>
          </cell>
          <cell r="D7">
            <v>83.38300000000001</v>
          </cell>
          <cell r="E7">
            <v>76.120999999999995</v>
          </cell>
          <cell r="F7">
            <v>64.370999999999995</v>
          </cell>
          <cell r="G7">
            <v>78.759999999999991</v>
          </cell>
          <cell r="H7">
            <v>71.412999999999997</v>
          </cell>
          <cell r="I7">
            <v>59.641999999999996</v>
          </cell>
          <cell r="J7">
            <v>62.597000000000001</v>
          </cell>
          <cell r="K7">
            <v>59.144999999999996</v>
          </cell>
          <cell r="L7">
            <v>62.113</v>
          </cell>
        </row>
        <row r="8">
          <cell r="C8">
            <v>101.535</v>
          </cell>
          <cell r="D8">
            <v>95.524000000000001</v>
          </cell>
          <cell r="E8">
            <v>88.821999999999989</v>
          </cell>
          <cell r="F8">
            <v>74.712999999999994</v>
          </cell>
          <cell r="G8">
            <v>92.375999999999991</v>
          </cell>
          <cell r="H8">
            <v>83.112999999999985</v>
          </cell>
          <cell r="I8">
            <v>69.565000000000012</v>
          </cell>
          <cell r="J8">
            <v>73.47999999999999</v>
          </cell>
          <cell r="K8">
            <v>66.442000000000007</v>
          </cell>
          <cell r="L8">
            <v>67.51700000000001</v>
          </cell>
        </row>
        <row r="12">
          <cell r="C12">
            <v>49.122999999999998</v>
          </cell>
          <cell r="D12">
            <v>41.067999999999998</v>
          </cell>
          <cell r="E12">
            <v>37.385999999999996</v>
          </cell>
          <cell r="F12">
            <v>65.032999999999987</v>
          </cell>
          <cell r="G12">
            <v>36.999999999999993</v>
          </cell>
          <cell r="H12">
            <v>36.036000000000008</v>
          </cell>
          <cell r="I12">
            <v>63.816999999999993</v>
          </cell>
          <cell r="J12">
            <v>37.580999999999996</v>
          </cell>
          <cell r="K12">
            <v>62.842000000000006</v>
          </cell>
          <cell r="L12">
            <v>38.210999999999999</v>
          </cell>
        </row>
        <row r="13">
          <cell r="C13">
            <v>62.575000000000003</v>
          </cell>
          <cell r="D13">
            <v>52.777000000000001</v>
          </cell>
          <cell r="E13">
            <v>46.013999999999996</v>
          </cell>
          <cell r="F13">
            <v>53.177999999999997</v>
          </cell>
          <cell r="G13">
            <v>46.825000000000003</v>
          </cell>
          <cell r="H13">
            <v>41.280999999999999</v>
          </cell>
          <cell r="I13">
            <v>53.386000000000003</v>
          </cell>
          <cell r="J13">
            <v>51.722000000000001</v>
          </cell>
          <cell r="K13">
            <v>56.79699999999999</v>
          </cell>
          <cell r="L13">
            <v>45.293000000000006</v>
          </cell>
        </row>
        <row r="14">
          <cell r="C14">
            <v>71.236999999999995</v>
          </cell>
          <cell r="D14">
            <v>62.907999999999994</v>
          </cell>
          <cell r="E14">
            <v>57.809999999999988</v>
          </cell>
          <cell r="F14">
            <v>49.581000000000003</v>
          </cell>
          <cell r="G14">
            <v>56.940000000000012</v>
          </cell>
          <cell r="H14">
            <v>49.869</v>
          </cell>
          <cell r="I14">
            <v>64.385000000000005</v>
          </cell>
          <cell r="J14">
            <v>44.567</v>
          </cell>
          <cell r="K14">
            <v>50.616</v>
          </cell>
          <cell r="L14">
            <v>50.674999999999997</v>
          </cell>
        </row>
        <row r="15">
          <cell r="C15">
            <v>83.478000000000009</v>
          </cell>
          <cell r="D15">
            <v>73.734999999999999</v>
          </cell>
          <cell r="E15">
            <v>73.103999999999999</v>
          </cell>
          <cell r="F15">
            <v>55.960999999999999</v>
          </cell>
          <cell r="G15">
            <v>67.781000000000006</v>
          </cell>
          <cell r="H15">
            <v>61.506999999999991</v>
          </cell>
          <cell r="I15">
            <v>52.059000000000005</v>
          </cell>
          <cell r="J15">
            <v>53.896000000000001</v>
          </cell>
          <cell r="K15">
            <v>52.946000000000012</v>
          </cell>
          <cell r="L15">
            <v>56.272000000000006</v>
          </cell>
        </row>
        <row r="16">
          <cell r="C16">
            <v>94.597000000000008</v>
          </cell>
          <cell r="D16">
            <v>87.367999999999995</v>
          </cell>
          <cell r="E16">
            <v>80.753000000000014</v>
          </cell>
          <cell r="F16">
            <v>65.278000000000006</v>
          </cell>
          <cell r="G16">
            <v>80.451000000000008</v>
          </cell>
          <cell r="H16">
            <v>72.635000000000005</v>
          </cell>
          <cell r="I16">
            <v>58.686999999999998</v>
          </cell>
          <cell r="J16">
            <v>63.410000000000004</v>
          </cell>
          <cell r="K16">
            <v>59.944000000000003</v>
          </cell>
          <cell r="L16">
            <v>57.016999999999996</v>
          </cell>
        </row>
        <row r="17">
          <cell r="C17">
            <v>104.026</v>
          </cell>
          <cell r="D17">
            <v>95.846000000000004</v>
          </cell>
          <cell r="E17">
            <v>90.4</v>
          </cell>
          <cell r="F17">
            <v>75.587000000000003</v>
          </cell>
          <cell r="G17">
            <v>94.425000000000011</v>
          </cell>
          <cell r="H17">
            <v>82.491</v>
          </cell>
          <cell r="I17">
            <v>69.808999999999997</v>
          </cell>
          <cell r="J17">
            <v>73.486999999999995</v>
          </cell>
          <cell r="K17">
            <v>62.951999999999998</v>
          </cell>
          <cell r="L17">
            <v>62.786000000000001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2"/>
  <sheetViews>
    <sheetView topLeftCell="Q1" workbookViewId="0">
      <selection activeCell="Y8" sqref="Y8"/>
    </sheetView>
  </sheetViews>
  <sheetFormatPr defaultRowHeight="14.4" x14ac:dyDescent="0.3"/>
  <cols>
    <col min="30" max="30" width="9.44140625" bestFit="1" customWidth="1"/>
  </cols>
  <sheetData>
    <row r="1" spans="1:39" x14ac:dyDescent="0.3">
      <c r="A1" t="s">
        <v>0</v>
      </c>
      <c r="C1" t="s">
        <v>1</v>
      </c>
      <c r="G1" s="74" t="s">
        <v>44</v>
      </c>
      <c r="H1" s="74"/>
      <c r="I1" s="74"/>
      <c r="J1" s="74"/>
      <c r="K1" s="74"/>
      <c r="M1" s="74" t="s">
        <v>45</v>
      </c>
      <c r="N1" s="74"/>
      <c r="O1" s="74"/>
      <c r="P1" s="74"/>
      <c r="Q1" s="74"/>
    </row>
    <row r="2" spans="1:39" x14ac:dyDescent="0.3">
      <c r="A2">
        <v>0.01</v>
      </c>
      <c r="C2">
        <v>1</v>
      </c>
      <c r="G2" t="s">
        <v>54</v>
      </c>
      <c r="H2" s="63">
        <f>A$2</f>
        <v>0.01</v>
      </c>
      <c r="I2" s="63">
        <f>A$3</f>
        <v>0.08</v>
      </c>
      <c r="J2" s="63">
        <f>A$4</f>
        <v>0.34</v>
      </c>
      <c r="K2" s="63">
        <f>A$5</f>
        <v>2</v>
      </c>
    </row>
    <row r="3" spans="1:39" x14ac:dyDescent="0.3">
      <c r="A3">
        <v>0.08</v>
      </c>
      <c r="C3">
        <v>2</v>
      </c>
      <c r="G3" s="63">
        <f>A$2</f>
        <v>0.01</v>
      </c>
      <c r="H3" s="63">
        <v>1</v>
      </c>
      <c r="I3" s="63">
        <v>8</v>
      </c>
      <c r="J3" s="63">
        <v>34</v>
      </c>
      <c r="K3" s="63">
        <v>200</v>
      </c>
    </row>
    <row r="4" spans="1:39" x14ac:dyDescent="0.3">
      <c r="A4">
        <v>0.34</v>
      </c>
      <c r="C4">
        <v>4</v>
      </c>
      <c r="G4" s="63">
        <f>A$3</f>
        <v>0.08</v>
      </c>
      <c r="H4" s="63" t="s">
        <v>46</v>
      </c>
      <c r="I4" s="63">
        <v>1</v>
      </c>
      <c r="J4" s="63">
        <v>4.25</v>
      </c>
      <c r="K4" s="63">
        <v>25</v>
      </c>
    </row>
    <row r="5" spans="1:39" x14ac:dyDescent="0.3">
      <c r="A5">
        <v>2</v>
      </c>
      <c r="C5">
        <v>8</v>
      </c>
      <c r="G5" s="63">
        <f>A$4</f>
        <v>0.34</v>
      </c>
      <c r="H5" s="63" t="s">
        <v>46</v>
      </c>
      <c r="I5" s="63" t="s">
        <v>46</v>
      </c>
      <c r="J5" s="63">
        <v>1</v>
      </c>
      <c r="K5" s="63">
        <v>5.88</v>
      </c>
    </row>
    <row r="6" spans="1:39" x14ac:dyDescent="0.3">
      <c r="C6">
        <v>15</v>
      </c>
      <c r="G6" s="63">
        <f>A$5</f>
        <v>2</v>
      </c>
      <c r="H6" s="63" t="s">
        <v>46</v>
      </c>
      <c r="I6" s="63" t="s">
        <v>46</v>
      </c>
      <c r="J6" s="63" t="s">
        <v>46</v>
      </c>
      <c r="K6" s="63">
        <v>1</v>
      </c>
    </row>
    <row r="7" spans="1:39" x14ac:dyDescent="0.3">
      <c r="C7">
        <v>30</v>
      </c>
    </row>
    <row r="8" spans="1:39" x14ac:dyDescent="0.3">
      <c r="G8" t="s">
        <v>47</v>
      </c>
      <c r="H8" s="64">
        <f>A$2</f>
        <v>0.01</v>
      </c>
      <c r="I8" s="64">
        <f>A$3</f>
        <v>0.08</v>
      </c>
      <c r="J8" s="64">
        <f>A$4</f>
        <v>0.34</v>
      </c>
      <c r="K8" s="64">
        <f>A$5</f>
        <v>2</v>
      </c>
      <c r="M8" t="s">
        <v>47</v>
      </c>
      <c r="N8" s="64">
        <f>A$2</f>
        <v>0.01</v>
      </c>
      <c r="O8" s="64">
        <f>A$3</f>
        <v>0.08</v>
      </c>
      <c r="P8" s="64">
        <f>A$4</f>
        <v>0.34</v>
      </c>
      <c r="Q8" s="64">
        <f>A$5</f>
        <v>2</v>
      </c>
    </row>
    <row r="9" spans="1:39" x14ac:dyDescent="0.3">
      <c r="G9" s="64">
        <f>A$2</f>
        <v>0.01</v>
      </c>
      <c r="H9" s="64">
        <f>(ATAN(H$2/($C$2/(H$3+1))))/(2*PI())*360</f>
        <v>1.1457628381751035</v>
      </c>
      <c r="I9" s="64">
        <f>(ATAN(I$2/($C$2/(I$3+1))))/(2*PI())*360</f>
        <v>35.753887254436755</v>
      </c>
      <c r="J9" s="64">
        <f>(ATAN(J$2/($C$2/(J$3+1))))/(2*PI())*360</f>
        <v>85.196514240930924</v>
      </c>
      <c r="K9" s="64">
        <f t="shared" ref="K9" si="0">(ATAN(K$2/($C$2/(K$3+1))))/(2*PI())*360</f>
        <v>89.857473479273423</v>
      </c>
      <c r="L9" s="64"/>
      <c r="M9" s="64">
        <f>A$2</f>
        <v>0.01</v>
      </c>
      <c r="N9" s="64">
        <f>(ATAN((N$8-$M9)/$C$2))/(2*PI())*360</f>
        <v>0</v>
      </c>
      <c r="O9" s="64">
        <f>(ATAN((O$8-$M9)/$C$2))/(2*PI())*360</f>
        <v>4.0041729407093882</v>
      </c>
      <c r="P9" s="64">
        <f t="shared" ref="P9:Q12" si="1">(ATAN((P$8-$M9)/$C$2))/(2*PI())*360</f>
        <v>18.262889942194128</v>
      </c>
      <c r="Q9" s="64">
        <f t="shared" si="1"/>
        <v>63.319897211468088</v>
      </c>
    </row>
    <row r="10" spans="1:39" x14ac:dyDescent="0.3">
      <c r="G10" s="64">
        <f>A$3</f>
        <v>0.08</v>
      </c>
      <c r="H10" s="64" t="s">
        <v>46</v>
      </c>
      <c r="I10" s="64">
        <f>(ATAN(I$2/($C$2/(I$4+1))))/(2*PI())*360</f>
        <v>9.0902769208223226</v>
      </c>
      <c r="J10" s="64">
        <f>(ATAN(J$2/($C$2/(J$4+1))))/(2*PI())*360</f>
        <v>60.741400396253475</v>
      </c>
      <c r="K10" s="64">
        <f t="shared" ref="K10" si="2">(ATAN(K$2/($C$2/(K$4+1))))/(2*PI())*360</f>
        <v>88.898293884793631</v>
      </c>
      <c r="L10" s="64"/>
      <c r="M10" s="64">
        <f>A$3</f>
        <v>0.08</v>
      </c>
      <c r="N10" s="64" t="s">
        <v>46</v>
      </c>
      <c r="O10" s="64">
        <f>(ATAN((O$8-$M10)/$C$2))/(2*PI())*360</f>
        <v>0</v>
      </c>
      <c r="P10" s="64">
        <f t="shared" si="1"/>
        <v>14.574216198038741</v>
      </c>
      <c r="Q10" s="64">
        <f t="shared" si="1"/>
        <v>62.487997376148556</v>
      </c>
    </row>
    <row r="11" spans="1:39" x14ac:dyDescent="0.3">
      <c r="G11" s="64">
        <f>A$4</f>
        <v>0.34</v>
      </c>
      <c r="H11" s="64" t="s">
        <v>46</v>
      </c>
      <c r="I11" s="64" t="s">
        <v>46</v>
      </c>
      <c r="J11" s="64">
        <f>(ATAN(J$2/($C$2/(J$5+1))))/(2*PI())*360</f>
        <v>34.215702132437407</v>
      </c>
      <c r="K11" s="64">
        <f>(ATAN(K$2/($C$2/(K$5+1))))/(2*PI())*360</f>
        <v>85.843370102683792</v>
      </c>
      <c r="L11" s="64"/>
      <c r="M11" s="64">
        <f>A$4</f>
        <v>0.34</v>
      </c>
      <c r="N11" s="64" t="s">
        <v>46</v>
      </c>
      <c r="O11" s="64" t="s">
        <v>46</v>
      </c>
      <c r="P11" s="64">
        <f t="shared" si="1"/>
        <v>0</v>
      </c>
      <c r="Q11" s="64">
        <f t="shared" si="1"/>
        <v>58.934835114501347</v>
      </c>
      <c r="S11" s="64">
        <f>H9</f>
        <v>1.1457628381751035</v>
      </c>
      <c r="T11" s="64">
        <f t="shared" ref="T11:V11" si="3">I9</f>
        <v>35.753887254436755</v>
      </c>
      <c r="U11" s="64">
        <f t="shared" si="3"/>
        <v>85.196514240930924</v>
      </c>
      <c r="V11" s="64">
        <f t="shared" si="3"/>
        <v>89.857473479273423</v>
      </c>
      <c r="W11">
        <f>I10</f>
        <v>9.0902769208223226</v>
      </c>
      <c r="X11">
        <f t="shared" ref="X11:Y11" si="4">J10</f>
        <v>60.741400396253475</v>
      </c>
      <c r="Y11">
        <f t="shared" si="4"/>
        <v>88.898293884793631</v>
      </c>
      <c r="Z11" s="64">
        <f>J11</f>
        <v>34.215702132437407</v>
      </c>
      <c r="AA11" s="64">
        <f>K11</f>
        <v>85.843370102683792</v>
      </c>
      <c r="AB11" s="64">
        <f>K12</f>
        <v>75.963756532073532</v>
      </c>
      <c r="AD11" s="73">
        <f>S11*PI()/180</f>
        <v>1.9997333973150531E-2</v>
      </c>
      <c r="AE11">
        <f t="shared" ref="AE11:AM16" si="5">T11*PI()/180</f>
        <v>0.62402305297675698</v>
      </c>
      <c r="AF11">
        <f t="shared" si="5"/>
        <v>1.4869596847264821</v>
      </c>
      <c r="AG11">
        <f t="shared" si="5"/>
        <v>1.5683087697368059</v>
      </c>
      <c r="AH11">
        <f t="shared" si="5"/>
        <v>0.15865526218640141</v>
      </c>
      <c r="AI11">
        <f t="shared" si="5"/>
        <v>1.0601374291868115</v>
      </c>
      <c r="AJ11">
        <f t="shared" si="5"/>
        <v>1.5515679276951895</v>
      </c>
      <c r="AK11">
        <f t="shared" si="5"/>
        <v>0.59717665809267761</v>
      </c>
      <c r="AL11">
        <f t="shared" si="5"/>
        <v>1.4982494492998948</v>
      </c>
      <c r="AM11">
        <f>AB11*PI()/180</f>
        <v>1.3258176636680326</v>
      </c>
    </row>
    <row r="12" spans="1:39" x14ac:dyDescent="0.3">
      <c r="A12" t="s">
        <v>15</v>
      </c>
      <c r="C12">
        <f>(COUNT(A2:A10)*COUNT(A2:A10)/2 +COUNT(A2:A10)/2)*COUNT(C2:C10)</f>
        <v>60</v>
      </c>
      <c r="G12" s="64">
        <f>A$5</f>
        <v>2</v>
      </c>
      <c r="H12" s="64" t="s">
        <v>46</v>
      </c>
      <c r="I12" s="64" t="s">
        <v>46</v>
      </c>
      <c r="J12" s="64" t="s">
        <v>46</v>
      </c>
      <c r="K12" s="64">
        <f>(ATAN(K$2/($C$2/(K$6+1))))/(2*PI())*360</f>
        <v>75.963756532073532</v>
      </c>
      <c r="L12" s="64"/>
      <c r="M12" s="64">
        <f>A$5</f>
        <v>2</v>
      </c>
      <c r="N12" s="64" t="s">
        <v>46</v>
      </c>
      <c r="O12" s="64" t="s">
        <v>46</v>
      </c>
      <c r="P12" s="64" t="s">
        <v>46</v>
      </c>
      <c r="Q12" s="64">
        <f t="shared" si="1"/>
        <v>0</v>
      </c>
      <c r="S12" s="64">
        <f>H15</f>
        <v>0.57293869768348593</v>
      </c>
      <c r="T12" s="64">
        <f t="shared" ref="T12:V12" si="6">I15</f>
        <v>19.798876354524928</v>
      </c>
      <c r="U12" s="64">
        <f t="shared" si="6"/>
        <v>80.459618195157375</v>
      </c>
      <c r="V12" s="64">
        <f t="shared" si="6"/>
        <v>89.714948722416182</v>
      </c>
      <c r="W12" s="64">
        <f>I16</f>
        <v>4.5739212599008612</v>
      </c>
      <c r="X12" s="64">
        <f t="shared" ref="X12:Y12" si="7">J16</f>
        <v>41.748911723026602</v>
      </c>
      <c r="Y12" s="64">
        <f t="shared" si="7"/>
        <v>87.797401838234194</v>
      </c>
      <c r="Z12" s="64">
        <f>J17</f>
        <v>18.778033222445544</v>
      </c>
      <c r="AA12" s="64">
        <f>K17</f>
        <v>81.730038413018846</v>
      </c>
      <c r="AB12" s="64">
        <f>K18</f>
        <v>63.43494882292201</v>
      </c>
      <c r="AD12" s="73">
        <f t="shared" ref="AD12:AD16" si="8">S12*PI()/180</f>
        <v>9.9996666866652376E-3</v>
      </c>
      <c r="AE12">
        <f t="shared" si="5"/>
        <v>0.34555558058171215</v>
      </c>
      <c r="AF12">
        <f t="shared" si="5"/>
        <v>1.4042852524030338</v>
      </c>
      <c r="AG12">
        <f t="shared" si="5"/>
        <v>1.5658212434640426</v>
      </c>
      <c r="AH12">
        <f t="shared" si="5"/>
        <v>7.9829985712237317E-2</v>
      </c>
      <c r="AI12">
        <f t="shared" si="5"/>
        <v>0.72865596869127303</v>
      </c>
      <c r="AJ12">
        <f t="shared" si="5"/>
        <v>1.5323537367737086</v>
      </c>
      <c r="AK12">
        <f t="shared" si="5"/>
        <v>0.32773850678055549</v>
      </c>
      <c r="AL12">
        <f t="shared" si="5"/>
        <v>1.42645826808862</v>
      </c>
      <c r="AM12">
        <f t="shared" si="5"/>
        <v>1.1071487177940904</v>
      </c>
    </row>
    <row r="13" spans="1:39" x14ac:dyDescent="0.3">
      <c r="H13" s="64"/>
      <c r="I13" s="64"/>
      <c r="J13" s="64"/>
      <c r="K13" s="64"/>
      <c r="N13" s="64"/>
      <c r="O13" s="64"/>
      <c r="P13" s="64"/>
      <c r="Q13" s="64"/>
      <c r="S13" s="64">
        <f>H21</f>
        <v>0.28647651027707449</v>
      </c>
      <c r="T13" s="64">
        <f t="shared" ref="T13:V13" si="9">I21</f>
        <v>10.203973721731685</v>
      </c>
      <c r="U13" s="64">
        <f t="shared" si="9"/>
        <v>71.420729619555331</v>
      </c>
      <c r="V13" s="64">
        <f t="shared" si="9"/>
        <v>89.429911555001112</v>
      </c>
      <c r="W13" s="64">
        <f>I22</f>
        <v>2.2906100426385301</v>
      </c>
      <c r="X13" s="64">
        <f t="shared" ref="X13:Y13" si="10">J22</f>
        <v>24.048817737909051</v>
      </c>
      <c r="Y13" s="64">
        <f t="shared" si="10"/>
        <v>85.601294645004472</v>
      </c>
      <c r="Z13" s="64">
        <f>J23</f>
        <v>9.6480453160981572</v>
      </c>
      <c r="AA13" s="64">
        <f>K23</f>
        <v>73.790975072192026</v>
      </c>
      <c r="AB13" s="64">
        <f>K24</f>
        <v>45</v>
      </c>
      <c r="AD13" s="73">
        <f t="shared" si="8"/>
        <v>4.9999583339583225E-3</v>
      </c>
      <c r="AE13">
        <f t="shared" si="5"/>
        <v>0.17809293823119757</v>
      </c>
      <c r="AF13">
        <f t="shared" si="5"/>
        <v>1.2465268860378775</v>
      </c>
      <c r="AG13">
        <f t="shared" si="5"/>
        <v>1.5608464064020913</v>
      </c>
      <c r="AH13">
        <f t="shared" si="5"/>
        <v>3.9978687123290051E-2</v>
      </c>
      <c r="AI13">
        <f t="shared" si="5"/>
        <v>0.41973105073852768</v>
      </c>
      <c r="AJ13">
        <f t="shared" si="5"/>
        <v>1.4940244355251187</v>
      </c>
      <c r="AK13">
        <f t="shared" si="5"/>
        <v>0.16839015714752989</v>
      </c>
      <c r="AL13">
        <f t="shared" si="5"/>
        <v>1.2878954732668113</v>
      </c>
      <c r="AM13">
        <f t="shared" si="5"/>
        <v>0.78539816339744828</v>
      </c>
    </row>
    <row r="14" spans="1:39" x14ac:dyDescent="0.3">
      <c r="G14" t="s">
        <v>48</v>
      </c>
      <c r="H14" s="64">
        <f>A$2</f>
        <v>0.01</v>
      </c>
      <c r="I14" s="64">
        <f>A$3</f>
        <v>0.08</v>
      </c>
      <c r="J14" s="64">
        <f>A$4</f>
        <v>0.34</v>
      </c>
      <c r="K14" s="64">
        <f>A$5</f>
        <v>2</v>
      </c>
      <c r="M14" t="s">
        <v>47</v>
      </c>
      <c r="N14" s="64">
        <f>A$2</f>
        <v>0.01</v>
      </c>
      <c r="O14" s="64">
        <f>A$3</f>
        <v>0.08</v>
      </c>
      <c r="P14" s="64">
        <f>A$4</f>
        <v>0.34</v>
      </c>
      <c r="Q14" s="64">
        <f>A$5</f>
        <v>2</v>
      </c>
      <c r="S14" s="64">
        <f>H27</f>
        <v>0.14323915036830656</v>
      </c>
      <c r="T14" s="64">
        <f t="shared" ref="T14:V14" si="11">I27</f>
        <v>5.1427645578842425</v>
      </c>
      <c r="U14" s="64">
        <f t="shared" si="11"/>
        <v>56.088286463560777</v>
      </c>
      <c r="V14" s="64">
        <f t="shared" si="11"/>
        <v>88.859935966213612</v>
      </c>
      <c r="W14" s="64">
        <f>I28</f>
        <v>1.1457628381751035</v>
      </c>
      <c r="X14" s="64">
        <f t="shared" ref="X14:Y14" si="12">J28</f>
        <v>12.578089497558658</v>
      </c>
      <c r="Y14" s="64">
        <f t="shared" si="12"/>
        <v>81.253837737444798</v>
      </c>
      <c r="Z14" s="64">
        <f>J29</f>
        <v>4.8584629190342881</v>
      </c>
      <c r="AA14" s="64">
        <f>K29</f>
        <v>59.826479970355678</v>
      </c>
      <c r="AB14" s="64">
        <f>K30</f>
        <v>26.565051177077986</v>
      </c>
      <c r="AD14" s="73">
        <f t="shared" si="8"/>
        <v>2.4999947916861981E-3</v>
      </c>
      <c r="AE14">
        <f t="shared" si="5"/>
        <v>8.9758174189950538E-2</v>
      </c>
      <c r="AF14">
        <f t="shared" si="5"/>
        <v>0.97892527059090217</v>
      </c>
      <c r="AG14">
        <f t="shared" si="5"/>
        <v>1.5508984557217562</v>
      </c>
      <c r="AH14">
        <f t="shared" si="5"/>
        <v>1.9997333973150531E-2</v>
      </c>
      <c r="AI14">
        <f t="shared" si="5"/>
        <v>0.21952907534291782</v>
      </c>
      <c r="AJ14">
        <f t="shared" si="5"/>
        <v>1.4181469983996315</v>
      </c>
      <c r="AK14">
        <f t="shared" si="5"/>
        <v>8.4796174523203011E-2</v>
      </c>
      <c r="AL14">
        <f t="shared" si="5"/>
        <v>1.044169055361146</v>
      </c>
      <c r="AM14">
        <f t="shared" si="5"/>
        <v>0.46364760900080604</v>
      </c>
    </row>
    <row r="15" spans="1:39" x14ac:dyDescent="0.3">
      <c r="G15" s="64">
        <f>A$2</f>
        <v>0.01</v>
      </c>
      <c r="H15" s="64">
        <f>(ATAN(H$2/($C$3/(H$3+1))))/(2*PI())*360</f>
        <v>0.57293869768348593</v>
      </c>
      <c r="I15" s="64">
        <f>(ATAN(I$2/($C$3/(I$3+1))))/(2*PI())*360</f>
        <v>19.798876354524928</v>
      </c>
      <c r="J15" s="64">
        <f t="shared" ref="J15:K15" si="13">(ATAN(J$2/($C$3/(J$3+1))))/(2*PI())*360</f>
        <v>80.459618195157375</v>
      </c>
      <c r="K15" s="64">
        <f t="shared" si="13"/>
        <v>89.714948722416182</v>
      </c>
      <c r="L15" s="64"/>
      <c r="M15" s="64">
        <f>A$2</f>
        <v>0.01</v>
      </c>
      <c r="N15" s="64">
        <f>(ATAN((N$8-$M15)/$C$3))/(2*PI())*360</f>
        <v>0</v>
      </c>
      <c r="O15" s="64">
        <f t="shared" ref="O15:Q16" si="14">(ATAN((O$8-$M15)/$C$3))/(2*PI())*360</f>
        <v>2.0045340321059046</v>
      </c>
      <c r="P15" s="64">
        <f t="shared" si="14"/>
        <v>9.3693850964874841</v>
      </c>
      <c r="Q15" s="64">
        <f t="shared" si="14"/>
        <v>44.856401855768794</v>
      </c>
      <c r="S15" s="64">
        <f>H33</f>
        <v>7.6394327413418686E-2</v>
      </c>
      <c r="T15" s="64">
        <f t="shared" ref="T15:V15" si="15">I33</f>
        <v>2.7480881800537502</v>
      </c>
      <c r="U15" s="64">
        <f t="shared" si="15"/>
        <v>38.426139975714165</v>
      </c>
      <c r="V15" s="64">
        <f t="shared" si="15"/>
        <v>87.863089146242743</v>
      </c>
      <c r="W15" s="64">
        <f>I34</f>
        <v>0.61113180443651982</v>
      </c>
      <c r="X15" s="64">
        <f t="shared" ref="X15:Y15" si="16">J34</f>
        <v>6.7862843159825896</v>
      </c>
      <c r="Y15" s="64">
        <f t="shared" si="16"/>
        <v>73.909183651147828</v>
      </c>
      <c r="Z15" s="64">
        <f>J35</f>
        <v>2.5956315409256403</v>
      </c>
      <c r="AA15" s="64">
        <f>K35</f>
        <v>42.53119639367263</v>
      </c>
      <c r="AB15" s="64">
        <f>K36</f>
        <v>14.931417178137552</v>
      </c>
      <c r="AD15" s="73">
        <f t="shared" si="8"/>
        <v>1.3333325432107193E-3</v>
      </c>
      <c r="AE15">
        <f t="shared" si="5"/>
        <v>4.7963186877076701E-2</v>
      </c>
      <c r="AF15">
        <f t="shared" si="5"/>
        <v>0.67066266140842601</v>
      </c>
      <c r="AG15">
        <f t="shared" si="5"/>
        <v>1.5335001965752295</v>
      </c>
      <c r="AH15">
        <f t="shared" si="5"/>
        <v>1.066626215107136E-2</v>
      </c>
      <c r="AI15">
        <f t="shared" si="5"/>
        <v>0.11844300529034743</v>
      </c>
      <c r="AJ15">
        <f t="shared" si="5"/>
        <v>1.2899586021736937</v>
      </c>
      <c r="AK15">
        <f t="shared" si="5"/>
        <v>4.5302316557766363E-2</v>
      </c>
      <c r="AL15">
        <f t="shared" si="5"/>
        <v>0.74230941188192578</v>
      </c>
      <c r="AM15">
        <f t="shared" si="5"/>
        <v>0.26060239174734096</v>
      </c>
    </row>
    <row r="16" spans="1:39" x14ac:dyDescent="0.3">
      <c r="G16" s="64">
        <f>A$3</f>
        <v>0.08</v>
      </c>
      <c r="H16" s="64" t="s">
        <v>46</v>
      </c>
      <c r="I16" s="64">
        <f>(ATAN(I$2/($C$3/(I$4+1))))/(2*PI())*360</f>
        <v>4.5739212599008612</v>
      </c>
      <c r="J16" s="64">
        <f t="shared" ref="J16:K16" si="17">(ATAN(J$2/($C$3/(J$4+1))))/(2*PI())*360</f>
        <v>41.748911723026602</v>
      </c>
      <c r="K16" s="64">
        <f t="shared" si="17"/>
        <v>87.797401838234194</v>
      </c>
      <c r="L16" s="64"/>
      <c r="M16" s="64">
        <f>A$3</f>
        <v>0.08</v>
      </c>
      <c r="N16" s="64" t="s">
        <v>46</v>
      </c>
      <c r="O16" s="64">
        <f>(ATAN((O$8-$M16)/$C$3))/(2*PI())*360</f>
        <v>0</v>
      </c>
      <c r="P16" s="64">
        <f t="shared" si="14"/>
        <v>7.4069121284952297</v>
      </c>
      <c r="Q16" s="64">
        <f t="shared" si="14"/>
        <v>43.830860672092584</v>
      </c>
      <c r="S16" s="64">
        <f>H39</f>
        <v>3.8197180683213969E-2</v>
      </c>
      <c r="T16" s="64">
        <f t="shared" ref="T16:V16" si="18">I39</f>
        <v>1.3748347805694054</v>
      </c>
      <c r="U16" s="64">
        <f t="shared" si="18"/>
        <v>21.636577433858612</v>
      </c>
      <c r="V16" s="64">
        <f t="shared" si="18"/>
        <v>85.732106699709192</v>
      </c>
      <c r="W16" s="64">
        <f>I40</f>
        <v>0.30557459345856619</v>
      </c>
      <c r="X16" s="64">
        <f t="shared" ref="X16:Y16" si="19">J40</f>
        <v>3.4050843842066811</v>
      </c>
      <c r="Y16" s="64">
        <f t="shared" si="19"/>
        <v>60.018360631150664</v>
      </c>
      <c r="Z16" s="64">
        <f>J41</f>
        <v>1.2984819890253725</v>
      </c>
      <c r="AA16" s="64">
        <f>K41</f>
        <v>24.639345848796061</v>
      </c>
      <c r="AB16" s="64">
        <f>K42</f>
        <v>7.594643368591445</v>
      </c>
      <c r="AD16" s="73">
        <f t="shared" si="8"/>
        <v>6.6666656790126096E-4</v>
      </c>
      <c r="AE16">
        <f t="shared" si="5"/>
        <v>2.3995393591869883E-2</v>
      </c>
      <c r="AF16">
        <f t="shared" si="5"/>
        <v>0.37762951508353837</v>
      </c>
      <c r="AG16">
        <f t="shared" si="5"/>
        <v>1.4963075365810148</v>
      </c>
      <c r="AH16">
        <f t="shared" si="5"/>
        <v>5.3332827662951063E-3</v>
      </c>
      <c r="AI16">
        <f t="shared" si="5"/>
        <v>5.9429933812650187E-2</v>
      </c>
      <c r="AJ16">
        <f t="shared" si="5"/>
        <v>1.0475180046629211</v>
      </c>
      <c r="AK16">
        <f t="shared" si="5"/>
        <v>2.2662785986337624E-2</v>
      </c>
      <c r="AL16">
        <f t="shared" si="5"/>
        <v>0.43003771059908819</v>
      </c>
      <c r="AM16">
        <f t="shared" si="5"/>
        <v>0.13255153229667402</v>
      </c>
    </row>
    <row r="17" spans="7:28" x14ac:dyDescent="0.3">
      <c r="G17" s="64">
        <f>A$4</f>
        <v>0.34</v>
      </c>
      <c r="H17" s="64" t="s">
        <v>46</v>
      </c>
      <c r="I17" s="64" t="s">
        <v>46</v>
      </c>
      <c r="J17" s="64">
        <f>(ATAN(J$2/($C$3/(J$5+1))))/(2*PI())*360</f>
        <v>18.778033222445544</v>
      </c>
      <c r="K17" s="64">
        <f>(ATAN(K$2/($C$3/(K$5+1))))/(2*PI())*360</f>
        <v>81.730038413018846</v>
      </c>
      <c r="L17" s="64"/>
      <c r="M17" s="64">
        <f>A$4</f>
        <v>0.34</v>
      </c>
      <c r="N17" s="64" t="s">
        <v>46</v>
      </c>
      <c r="O17" s="64" t="s">
        <v>46</v>
      </c>
      <c r="P17" s="64">
        <f>(ATAN((P$8-$M17)/$C$3))/(2*PI())*360</f>
        <v>0</v>
      </c>
      <c r="Q17" s="64">
        <f>(ATAN((Q$8-$M17)/$C$3))/(2*PI())*360</f>
        <v>39.692673150668817</v>
      </c>
    </row>
    <row r="18" spans="7:28" x14ac:dyDescent="0.3">
      <c r="G18" s="64">
        <f>A$5</f>
        <v>2</v>
      </c>
      <c r="H18" s="64" t="s">
        <v>46</v>
      </c>
      <c r="I18" s="64" t="s">
        <v>46</v>
      </c>
      <c r="J18" s="64" t="s">
        <v>46</v>
      </c>
      <c r="K18" s="64">
        <f>(ATAN(K$2/($C$3/(K$6+1))))/(2*PI())*360</f>
        <v>63.43494882292201</v>
      </c>
      <c r="L18" s="64"/>
      <c r="M18" s="64">
        <f>A$5</f>
        <v>2</v>
      </c>
      <c r="N18" s="64" t="s">
        <v>46</v>
      </c>
      <c r="O18" s="64" t="s">
        <v>46</v>
      </c>
      <c r="P18" s="64" t="s">
        <v>46</v>
      </c>
      <c r="Q18" s="64">
        <f>(ATAN((Q$8-$M18)/$C$3))/(2*PI())*360</f>
        <v>0</v>
      </c>
    </row>
    <row r="19" spans="7:28" x14ac:dyDescent="0.3">
      <c r="H19" s="64"/>
      <c r="I19" s="64"/>
      <c r="J19" s="64"/>
      <c r="K19" s="64"/>
      <c r="N19" s="64"/>
      <c r="O19" s="64"/>
      <c r="P19" s="64"/>
      <c r="Q19" s="64"/>
      <c r="S19">
        <f>(90-S11)*PI()/180</f>
        <v>1.550798992821746</v>
      </c>
      <c r="T19">
        <f t="shared" ref="T19:AB19" si="20">(90-T11)*PI()/180</f>
        <v>0.94677327381813969</v>
      </c>
      <c r="U19">
        <f t="shared" si="20"/>
        <v>8.3836642068414458E-2</v>
      </c>
      <c r="V19">
        <f t="shared" si="20"/>
        <v>2.4875570580907037E-3</v>
      </c>
      <c r="W19">
        <f t="shared" si="20"/>
        <v>1.4121410646084951</v>
      </c>
      <c r="X19">
        <f t="shared" si="20"/>
        <v>0.51065889760808514</v>
      </c>
      <c r="Y19">
        <f t="shared" si="20"/>
        <v>1.9228399099707104E-2</v>
      </c>
      <c r="Z19">
        <f t="shared" si="20"/>
        <v>0.97361966870221894</v>
      </c>
      <c r="AA19">
        <f t="shared" si="20"/>
        <v>7.2546877495001633E-2</v>
      </c>
      <c r="AB19">
        <f t="shared" si="20"/>
        <v>0.24497866312686398</v>
      </c>
    </row>
    <row r="20" spans="7:28" x14ac:dyDescent="0.3">
      <c r="G20" t="s">
        <v>49</v>
      </c>
      <c r="H20" s="64">
        <f>A$2</f>
        <v>0.01</v>
      </c>
      <c r="I20" s="64">
        <f>A$3</f>
        <v>0.08</v>
      </c>
      <c r="J20" s="64">
        <f>A$4</f>
        <v>0.34</v>
      </c>
      <c r="K20" s="64">
        <f>A$5</f>
        <v>2</v>
      </c>
      <c r="M20" t="s">
        <v>47</v>
      </c>
      <c r="N20" s="64">
        <f>A$2</f>
        <v>0.01</v>
      </c>
      <c r="O20" s="64">
        <f>A$3</f>
        <v>0.08</v>
      </c>
      <c r="P20" s="64">
        <f>A$4</f>
        <v>0.34</v>
      </c>
      <c r="Q20" s="64">
        <f>A$5</f>
        <v>2</v>
      </c>
      <c r="S20">
        <f t="shared" ref="S20:AB20" si="21">(90-S12)*PI()/180</f>
        <v>1.5607966601082315</v>
      </c>
      <c r="T20">
        <f t="shared" si="21"/>
        <v>1.2252407462131845</v>
      </c>
      <c r="U20">
        <f t="shared" si="21"/>
        <v>0.16651107439186288</v>
      </c>
      <c r="V20">
        <f t="shared" si="21"/>
        <v>4.9750833308539362E-3</v>
      </c>
      <c r="W20">
        <f t="shared" si="21"/>
        <v>1.4909663410826592</v>
      </c>
      <c r="X20">
        <f t="shared" si="21"/>
        <v>0.84214035810362331</v>
      </c>
      <c r="Y20">
        <f t="shared" si="21"/>
        <v>3.8442590021187995E-2</v>
      </c>
      <c r="Z20">
        <f t="shared" si="21"/>
        <v>1.243057820014341</v>
      </c>
      <c r="AA20">
        <f t="shared" si="21"/>
        <v>0.14433805870627656</v>
      </c>
      <c r="AB20">
        <f t="shared" si="21"/>
        <v>0.46364760900080615</v>
      </c>
    </row>
    <row r="21" spans="7:28" x14ac:dyDescent="0.3">
      <c r="G21" s="64">
        <f>A$2</f>
        <v>0.01</v>
      </c>
      <c r="H21" s="64">
        <f>(ATAN(H$2/($C$4/(H$3+1))))/(2*PI())*360</f>
        <v>0.28647651027707449</v>
      </c>
      <c r="I21" s="64">
        <f t="shared" ref="I21:K21" si="22">(ATAN(I$2/($C$4/(I$3+1))))/(2*PI())*360</f>
        <v>10.203973721731685</v>
      </c>
      <c r="J21" s="64">
        <f t="shared" si="22"/>
        <v>71.420729619555331</v>
      </c>
      <c r="K21" s="64">
        <f t="shared" si="22"/>
        <v>89.429911555001112</v>
      </c>
      <c r="L21" s="64"/>
      <c r="M21" s="64">
        <f>A$2</f>
        <v>0.01</v>
      </c>
      <c r="N21" s="64">
        <f>(ATAN((N$8-$M21)/$C$4))/(2*PI())*360</f>
        <v>0</v>
      </c>
      <c r="O21" s="64">
        <f t="shared" ref="O21:Q22" si="23">(ATAN((O$8-$M21)/$C$4))/(2*PI())*360</f>
        <v>1.0025738037600627</v>
      </c>
      <c r="P21" s="64">
        <f t="shared" si="23"/>
        <v>4.7162212343382794</v>
      </c>
      <c r="Q21" s="64">
        <f t="shared" si="23"/>
        <v>26.450345065034195</v>
      </c>
      <c r="S21">
        <f t="shared" ref="S21:AB21" si="24">(90-S13)*PI()/180</f>
        <v>1.5657963684609384</v>
      </c>
      <c r="T21">
        <f t="shared" si="24"/>
        <v>1.392703388563699</v>
      </c>
      <c r="U21">
        <f t="shared" si="24"/>
        <v>0.32426944075701897</v>
      </c>
      <c r="V21">
        <f t="shared" si="24"/>
        <v>9.9499203928051904E-3</v>
      </c>
      <c r="W21">
        <f t="shared" si="24"/>
        <v>1.5308176396716067</v>
      </c>
      <c r="X21">
        <f t="shared" si="24"/>
        <v>1.1510652760563691</v>
      </c>
      <c r="Y21">
        <f t="shared" si="24"/>
        <v>7.6771891269777959E-2</v>
      </c>
      <c r="Z21">
        <f t="shared" si="24"/>
        <v>1.4024061696473666</v>
      </c>
      <c r="AA21">
        <f t="shared" si="24"/>
        <v>0.28290085352808531</v>
      </c>
      <c r="AB21">
        <f t="shared" si="24"/>
        <v>0.78539816339744828</v>
      </c>
    </row>
    <row r="22" spans="7:28" x14ac:dyDescent="0.3">
      <c r="G22" s="64">
        <f>A$3</f>
        <v>0.08</v>
      </c>
      <c r="H22" s="64" t="s">
        <v>46</v>
      </c>
      <c r="I22" s="64">
        <f>(ATAN(I$2/($C$4/(I$4+1))))/(2*PI())*360</f>
        <v>2.2906100426385301</v>
      </c>
      <c r="J22" s="64">
        <f t="shared" ref="J22:K22" si="25">(ATAN(J$2/($C$4/(J$4+1))))/(2*PI())*360</f>
        <v>24.048817737909051</v>
      </c>
      <c r="K22" s="64">
        <f t="shared" si="25"/>
        <v>85.601294645004472</v>
      </c>
      <c r="L22" s="64"/>
      <c r="M22" s="64">
        <f>A$3</f>
        <v>0.08</v>
      </c>
      <c r="N22" s="64" t="s">
        <v>46</v>
      </c>
      <c r="O22" s="64">
        <f>(ATAN((O$8-$M22)/$C$4))/(2*PI())*360</f>
        <v>0</v>
      </c>
      <c r="P22" s="64">
        <f t="shared" si="23"/>
        <v>3.7189939731580428</v>
      </c>
      <c r="Q22" s="64">
        <f t="shared" si="23"/>
        <v>25.641005824305282</v>
      </c>
      <c r="S22">
        <f t="shared" ref="S22:AB22" si="26">(90-S14)*PI()/180</f>
        <v>1.5682963320032104</v>
      </c>
      <c r="T22">
        <f t="shared" si="26"/>
        <v>1.4810381526049459</v>
      </c>
      <c r="U22">
        <f t="shared" si="26"/>
        <v>0.59187105620399449</v>
      </c>
      <c r="V22">
        <f t="shared" si="26"/>
        <v>1.9897871073140339E-2</v>
      </c>
      <c r="W22">
        <f t="shared" si="26"/>
        <v>1.550798992821746</v>
      </c>
      <c r="X22">
        <f t="shared" si="26"/>
        <v>1.3512672514519786</v>
      </c>
      <c r="Y22">
        <f t="shared" si="26"/>
        <v>0.15264932839526504</v>
      </c>
      <c r="Z22">
        <f t="shared" si="26"/>
        <v>1.4860001522716937</v>
      </c>
      <c r="AA22">
        <f t="shared" si="26"/>
        <v>0.52662727143375043</v>
      </c>
      <c r="AB22">
        <f t="shared" si="26"/>
        <v>1.1071487177940904</v>
      </c>
    </row>
    <row r="23" spans="7:28" x14ac:dyDescent="0.3">
      <c r="G23" s="64">
        <f>A$4</f>
        <v>0.34</v>
      </c>
      <c r="H23" s="64" t="s">
        <v>46</v>
      </c>
      <c r="I23" s="64" t="s">
        <v>46</v>
      </c>
      <c r="J23" s="64">
        <f>(ATAN(J$2/($C$4/(J$5+1))))/(2*PI())*360</f>
        <v>9.6480453160981572</v>
      </c>
      <c r="K23" s="64">
        <f>(ATAN(K$2/($C$4/(K$5+1))))/(2*PI())*360</f>
        <v>73.790975072192026</v>
      </c>
      <c r="L23" s="64"/>
      <c r="M23" s="64">
        <f>A$4</f>
        <v>0.34</v>
      </c>
      <c r="N23" s="64" t="s">
        <v>46</v>
      </c>
      <c r="O23" s="64" t="s">
        <v>46</v>
      </c>
      <c r="P23" s="64">
        <f>(ATAN((P$8-$M23)/$C$4))/(2*PI())*360</f>
        <v>0</v>
      </c>
      <c r="Q23" s="64">
        <f>(ATAN((Q$8-$M23)/$C$4))/(2*PI())*360</f>
        <v>22.538450040828089</v>
      </c>
      <c r="S23">
        <f t="shared" ref="S23:AB23" si="27">(90-S15)*PI()/180</f>
        <v>1.5694629942516858</v>
      </c>
      <c r="T23">
        <f t="shared" si="27"/>
        <v>1.5228331399178197</v>
      </c>
      <c r="U23">
        <f t="shared" si="27"/>
        <v>0.90013366538647055</v>
      </c>
      <c r="V23">
        <f t="shared" si="27"/>
        <v>3.7296130219667177E-2</v>
      </c>
      <c r="W23">
        <f t="shared" si="27"/>
        <v>1.5601300646438252</v>
      </c>
      <c r="X23">
        <f t="shared" si="27"/>
        <v>1.4523533215045492</v>
      </c>
      <c r="Y23">
        <f t="shared" si="27"/>
        <v>0.28083772462120293</v>
      </c>
      <c r="Z23">
        <f t="shared" si="27"/>
        <v>1.5254940102371302</v>
      </c>
      <c r="AA23">
        <f t="shared" si="27"/>
        <v>0.82848691491297077</v>
      </c>
      <c r="AB23">
        <f t="shared" si="27"/>
        <v>1.3101939350475555</v>
      </c>
    </row>
    <row r="24" spans="7:28" x14ac:dyDescent="0.3">
      <c r="G24" s="64">
        <f>A$5</f>
        <v>2</v>
      </c>
      <c r="H24" s="64" t="s">
        <v>46</v>
      </c>
      <c r="I24" s="64" t="s">
        <v>46</v>
      </c>
      <c r="J24" s="64" t="s">
        <v>46</v>
      </c>
      <c r="K24" s="64">
        <f>(ATAN(K$2/($C$4/(K$6+1))))/(2*PI())*360</f>
        <v>45</v>
      </c>
      <c r="L24" s="64"/>
      <c r="M24" s="64">
        <f>A$5</f>
        <v>2</v>
      </c>
      <c r="N24" s="64" t="s">
        <v>46</v>
      </c>
      <c r="O24" s="64" t="s">
        <v>46</v>
      </c>
      <c r="P24" s="64" t="s">
        <v>46</v>
      </c>
      <c r="Q24" s="64">
        <f>(ATAN((Q$8-$M24)/$C$4))/(2*PI())*360</f>
        <v>0</v>
      </c>
      <c r="S24">
        <f t="shared" ref="S24:AB24" si="28">(90-S16)*PI()/180</f>
        <v>1.5701296602269954</v>
      </c>
      <c r="T24">
        <f t="shared" si="28"/>
        <v>1.5468009332030268</v>
      </c>
      <c r="U24">
        <f t="shared" si="28"/>
        <v>1.1931668117113583</v>
      </c>
      <c r="V24">
        <f t="shared" si="28"/>
        <v>7.4488790213881675E-2</v>
      </c>
      <c r="W24">
        <f t="shared" si="28"/>
        <v>1.5654630440286013</v>
      </c>
      <c r="X24">
        <f t="shared" si="28"/>
        <v>1.5113663929822463</v>
      </c>
      <c r="Y24">
        <f t="shared" si="28"/>
        <v>0.52327832213197556</v>
      </c>
      <c r="Z24">
        <f t="shared" si="28"/>
        <v>1.5481335408085588</v>
      </c>
      <c r="AA24">
        <f t="shared" si="28"/>
        <v>1.1407586161958083</v>
      </c>
      <c r="AB24">
        <f t="shared" si="28"/>
        <v>1.4382447944982226</v>
      </c>
    </row>
    <row r="25" spans="7:28" x14ac:dyDescent="0.3">
      <c r="H25" s="64"/>
      <c r="I25" s="64"/>
      <c r="J25" s="64"/>
      <c r="K25" s="64"/>
      <c r="N25" s="64"/>
      <c r="O25" s="64"/>
      <c r="P25" s="64"/>
      <c r="Q25" s="64"/>
    </row>
    <row r="26" spans="7:28" x14ac:dyDescent="0.3">
      <c r="G26" t="s">
        <v>50</v>
      </c>
      <c r="H26" s="64">
        <f>A$2</f>
        <v>0.01</v>
      </c>
      <c r="I26" s="64">
        <f>A$3</f>
        <v>0.08</v>
      </c>
      <c r="J26" s="64">
        <f>A$4</f>
        <v>0.34</v>
      </c>
      <c r="K26" s="64">
        <f>A$5</f>
        <v>2</v>
      </c>
      <c r="M26" t="s">
        <v>47</v>
      </c>
      <c r="N26" s="64">
        <f>A$2</f>
        <v>0.01</v>
      </c>
      <c r="O26" s="64">
        <f>A$3</f>
        <v>0.08</v>
      </c>
      <c r="P26" s="64">
        <f>A$4</f>
        <v>0.34</v>
      </c>
      <c r="Q26" s="64">
        <f>A$5</f>
        <v>2</v>
      </c>
    </row>
    <row r="27" spans="7:28" x14ac:dyDescent="0.3">
      <c r="G27" s="64">
        <f>A$2</f>
        <v>0.01</v>
      </c>
      <c r="H27" s="64">
        <f>(ATAN(H$2/($C$5/(H$3+1))))/(2*PI())*360</f>
        <v>0.14323915036830656</v>
      </c>
      <c r="I27" s="64">
        <f t="shared" ref="I27:K27" si="29">(ATAN(I$2/($C$5/(I$3+1))))/(2*PI())*360</f>
        <v>5.1427645578842425</v>
      </c>
      <c r="J27" s="64">
        <f t="shared" si="29"/>
        <v>56.088286463560777</v>
      </c>
      <c r="K27" s="64">
        <f t="shared" si="29"/>
        <v>88.859935966213612</v>
      </c>
      <c r="L27" s="64"/>
      <c r="M27" s="64">
        <f>A$2</f>
        <v>0.01</v>
      </c>
      <c r="N27" s="64">
        <f>(ATAN((N$8-$M27)/$C$5))/(2*PI())*360</f>
        <v>0</v>
      </c>
      <c r="O27" s="64">
        <f t="shared" ref="O27:Q28" si="30">(ATAN((O$8-$M27)/$C$5))/(2*PI())*360</f>
        <v>0.50132527676184158</v>
      </c>
      <c r="P27" s="64">
        <f t="shared" si="30"/>
        <v>2.3621117520302737</v>
      </c>
      <c r="Q27" s="64">
        <f t="shared" si="30"/>
        <v>13.968816868263627</v>
      </c>
    </row>
    <row r="28" spans="7:28" x14ac:dyDescent="0.3">
      <c r="G28" s="64">
        <f>A$3</f>
        <v>0.08</v>
      </c>
      <c r="H28" s="64" t="s">
        <v>46</v>
      </c>
      <c r="I28" s="64">
        <f>(ATAN(I$2/($C$5/(I$4+1))))/(2*PI())*360</f>
        <v>1.1457628381751035</v>
      </c>
      <c r="J28" s="64">
        <f>(ATAN(J$2/($C$5/(J$4+1))))/(2*PI())*360</f>
        <v>12.578089497558658</v>
      </c>
      <c r="K28" s="64">
        <f>(ATAN(K$2/($C$5/(K$4+1))))/(2*PI())*360</f>
        <v>81.253837737444798</v>
      </c>
      <c r="L28" s="64"/>
      <c r="M28" s="64">
        <f>A$3</f>
        <v>0.08</v>
      </c>
      <c r="N28" s="64" t="s">
        <v>46</v>
      </c>
      <c r="O28" s="64">
        <f>(ATAN((O$8-$M28)/$C$5))/(2*PI())*360</f>
        <v>0</v>
      </c>
      <c r="P28" s="64">
        <f t="shared" si="30"/>
        <v>1.861457630466729</v>
      </c>
      <c r="Q28" s="64">
        <f t="shared" si="30"/>
        <v>13.495733280795813</v>
      </c>
    </row>
    <row r="29" spans="7:28" x14ac:dyDescent="0.3">
      <c r="G29" s="64">
        <f>A$4</f>
        <v>0.34</v>
      </c>
      <c r="H29" s="64" t="s">
        <v>46</v>
      </c>
      <c r="I29" s="64" t="s">
        <v>46</v>
      </c>
      <c r="J29" s="64">
        <f>(ATAN(J$2/($C$5/(J$5+1))))/(2*PI())*360</f>
        <v>4.8584629190342881</v>
      </c>
      <c r="K29" s="64">
        <f>(ATAN(K$2/($C$5/(K$5+1))))/(2*PI())*360</f>
        <v>59.826479970355678</v>
      </c>
      <c r="L29" s="64"/>
      <c r="M29" s="64">
        <f>A$4</f>
        <v>0.34</v>
      </c>
      <c r="N29" s="64" t="s">
        <v>46</v>
      </c>
      <c r="O29" s="64" t="s">
        <v>46</v>
      </c>
      <c r="P29" s="64">
        <f>(ATAN((P$8-$M29)/$C$5))/(2*PI())*360</f>
        <v>0</v>
      </c>
      <c r="Q29" s="64">
        <f>(ATAN((Q$8-$M29)/$C$5))/(2*PI())*360</f>
        <v>11.722520970102263</v>
      </c>
    </row>
    <row r="30" spans="7:28" x14ac:dyDescent="0.3">
      <c r="G30" s="64">
        <f>A$5</f>
        <v>2</v>
      </c>
      <c r="H30" s="64" t="s">
        <v>46</v>
      </c>
      <c r="I30" s="64" t="s">
        <v>46</v>
      </c>
      <c r="J30" s="64" t="s">
        <v>46</v>
      </c>
      <c r="K30" s="64">
        <f>(ATAN(K$2/($C$5/(K$6+1))))/(2*PI())*360</f>
        <v>26.565051177077986</v>
      </c>
      <c r="L30" s="64"/>
      <c r="M30" s="64">
        <f>A$5</f>
        <v>2</v>
      </c>
      <c r="N30" s="64" t="s">
        <v>46</v>
      </c>
      <c r="O30" s="64" t="s">
        <v>46</v>
      </c>
      <c r="P30" s="64" t="s">
        <v>46</v>
      </c>
      <c r="Q30" s="64">
        <f>(ATAN((Q$8-$M30)/$C$5))/(2*PI())*360</f>
        <v>0</v>
      </c>
    </row>
    <row r="31" spans="7:28" x14ac:dyDescent="0.3">
      <c r="H31" s="64"/>
      <c r="I31" s="64"/>
      <c r="J31" s="64"/>
      <c r="K31" s="64"/>
      <c r="N31" s="64"/>
      <c r="O31" s="64"/>
      <c r="P31" s="64"/>
      <c r="Q31" s="64"/>
    </row>
    <row r="32" spans="7:28" x14ac:dyDescent="0.3">
      <c r="G32" t="s">
        <v>51</v>
      </c>
      <c r="H32" s="64">
        <f>A$2</f>
        <v>0.01</v>
      </c>
      <c r="I32" s="64">
        <f>A$3</f>
        <v>0.08</v>
      </c>
      <c r="J32" s="64">
        <f>A$4</f>
        <v>0.34</v>
      </c>
      <c r="K32" s="64">
        <f>A$5</f>
        <v>2</v>
      </c>
      <c r="M32" t="s">
        <v>47</v>
      </c>
      <c r="N32" s="64">
        <f>A$2</f>
        <v>0.01</v>
      </c>
      <c r="O32" s="64">
        <f>A$3</f>
        <v>0.08</v>
      </c>
      <c r="P32" s="64">
        <f>A$4</f>
        <v>0.34</v>
      </c>
      <c r="Q32" s="64">
        <f>A$5</f>
        <v>2</v>
      </c>
    </row>
    <row r="33" spans="7:17" x14ac:dyDescent="0.3">
      <c r="G33" s="64">
        <f>A$2</f>
        <v>0.01</v>
      </c>
      <c r="H33" s="64">
        <f>(ATAN(H$2/($C$6/(H$3+1))))/(2*PI())*360</f>
        <v>7.6394327413418686E-2</v>
      </c>
      <c r="I33" s="64">
        <f t="shared" ref="I33:K33" si="31">(ATAN(I$2/($C$6/(I$3+1))))/(2*PI())*360</f>
        <v>2.7480881800537502</v>
      </c>
      <c r="J33" s="64">
        <f t="shared" si="31"/>
        <v>38.426139975714165</v>
      </c>
      <c r="K33" s="64">
        <f t="shared" si="31"/>
        <v>87.863089146242743</v>
      </c>
      <c r="L33" s="64"/>
      <c r="M33" s="64">
        <f>A$2</f>
        <v>0.01</v>
      </c>
      <c r="N33" s="64">
        <f>(ATAN((N$8-$M33)/$C$6))/(2*PI())*360</f>
        <v>0</v>
      </c>
      <c r="O33" s="64">
        <f t="shared" ref="O33:Q34" si="32">(ATAN((O$8-$M33)/$C$6))/(2*PI())*360</f>
        <v>0.26737836343679555</v>
      </c>
      <c r="P33" s="64">
        <f t="shared" si="32"/>
        <v>1.2603038465035898</v>
      </c>
      <c r="Q33" s="64">
        <f t="shared" si="32"/>
        <v>7.557110109365313</v>
      </c>
    </row>
    <row r="34" spans="7:17" x14ac:dyDescent="0.3">
      <c r="G34" s="64">
        <f>A$3</f>
        <v>0.08</v>
      </c>
      <c r="H34" s="64" t="s">
        <v>46</v>
      </c>
      <c r="I34" s="64">
        <f>(ATAN(I$2/($C$6/(I$4+1))))/(2*PI())*360</f>
        <v>0.61113180443651982</v>
      </c>
      <c r="J34" s="64">
        <f t="shared" ref="J34:K34" si="33">(ATAN(J$2/($C$6/(J$4+1))))/(2*PI())*360</f>
        <v>6.7862843159825896</v>
      </c>
      <c r="K34" s="64">
        <f t="shared" si="33"/>
        <v>73.909183651147828</v>
      </c>
      <c r="L34" s="64"/>
      <c r="M34" s="64">
        <f>A$3</f>
        <v>0.08</v>
      </c>
      <c r="N34" s="64" t="s">
        <v>46</v>
      </c>
      <c r="O34" s="64">
        <f>(ATAN((O$8-$M34)/$C$6))/(2*PI())*360</f>
        <v>0</v>
      </c>
      <c r="P34" s="64">
        <f t="shared" si="32"/>
        <v>0.99302740300447689</v>
      </c>
      <c r="Q34" s="64">
        <f t="shared" si="32"/>
        <v>7.2941963085408554</v>
      </c>
    </row>
    <row r="35" spans="7:17" x14ac:dyDescent="0.3">
      <c r="G35" s="64">
        <f>A$4</f>
        <v>0.34</v>
      </c>
      <c r="H35" s="64" t="s">
        <v>46</v>
      </c>
      <c r="I35" s="64" t="s">
        <v>46</v>
      </c>
      <c r="J35" s="64">
        <f>(ATAN(J$2/($C$6/(J$5+1))))/(2*PI())*360</f>
        <v>2.5956315409256403</v>
      </c>
      <c r="K35" s="64">
        <f>(ATAN(K$2/($C$6/(K$5+1))))/(2*PI())*360</f>
        <v>42.53119639367263</v>
      </c>
      <c r="L35" s="64"/>
      <c r="M35" s="64">
        <f>A$4</f>
        <v>0.34</v>
      </c>
      <c r="N35" s="64" t="s">
        <v>46</v>
      </c>
      <c r="O35" s="64" t="s">
        <v>46</v>
      </c>
      <c r="P35" s="64">
        <f>(ATAN((P$8-$M35)/$C$6))/(2*PI())*360</f>
        <v>0</v>
      </c>
      <c r="Q35" s="64">
        <f>(ATAN((Q$8-$M35)/$C$6))/(2*PI())*360</f>
        <v>6.3150362757657792</v>
      </c>
    </row>
    <row r="36" spans="7:17" x14ac:dyDescent="0.3">
      <c r="G36" s="64">
        <f>A$5</f>
        <v>2</v>
      </c>
      <c r="H36" s="64" t="s">
        <v>46</v>
      </c>
      <c r="I36" s="64" t="s">
        <v>46</v>
      </c>
      <c r="J36" s="64" t="s">
        <v>46</v>
      </c>
      <c r="K36" s="64">
        <f>(ATAN(K$2/($C$6/(K$6+1))))/(2*PI())*360</f>
        <v>14.931417178137552</v>
      </c>
      <c r="L36" s="64"/>
      <c r="M36" s="64">
        <f>A$5</f>
        <v>2</v>
      </c>
      <c r="N36" s="64" t="s">
        <v>46</v>
      </c>
      <c r="O36" s="64" t="s">
        <v>46</v>
      </c>
      <c r="P36" s="64" t="s">
        <v>46</v>
      </c>
      <c r="Q36" s="64">
        <f>(ATAN((Q$8-$M36)/$C$6))/(2*PI())*360</f>
        <v>0</v>
      </c>
    </row>
    <row r="37" spans="7:17" x14ac:dyDescent="0.3">
      <c r="H37" s="64"/>
      <c r="I37" s="64"/>
      <c r="J37" s="64"/>
      <c r="K37" s="64"/>
      <c r="N37" s="64"/>
      <c r="O37" s="64"/>
      <c r="P37" s="64"/>
      <c r="Q37" s="64"/>
    </row>
    <row r="38" spans="7:17" x14ac:dyDescent="0.3">
      <c r="G38" t="s">
        <v>52</v>
      </c>
      <c r="H38" s="64">
        <f>A$2</f>
        <v>0.01</v>
      </c>
      <c r="I38" s="64">
        <f>A$3</f>
        <v>0.08</v>
      </c>
      <c r="J38" s="64">
        <f>A$4</f>
        <v>0.34</v>
      </c>
      <c r="K38" s="64">
        <f>A$5</f>
        <v>2</v>
      </c>
      <c r="M38" t="s">
        <v>52</v>
      </c>
      <c r="N38" s="64">
        <f>A$2</f>
        <v>0.01</v>
      </c>
      <c r="O38" s="64">
        <f>A$3</f>
        <v>0.08</v>
      </c>
      <c r="P38" s="64">
        <f>A$4</f>
        <v>0.34</v>
      </c>
      <c r="Q38" s="64">
        <f>A$5</f>
        <v>2</v>
      </c>
    </row>
    <row r="39" spans="7:17" x14ac:dyDescent="0.3">
      <c r="G39" s="64">
        <f>A$2</f>
        <v>0.01</v>
      </c>
      <c r="H39" s="64">
        <f>(ATAN(H$2/($C$7/(H$3+1))))/(2*PI())*360</f>
        <v>3.8197180683213969E-2</v>
      </c>
      <c r="I39" s="64">
        <f t="shared" ref="I39:K39" si="34">(ATAN(I$2/($C$7/(I$3+1))))/(2*PI())*360</f>
        <v>1.3748347805694054</v>
      </c>
      <c r="J39" s="64">
        <f t="shared" si="34"/>
        <v>21.636577433858612</v>
      </c>
      <c r="K39" s="64">
        <f t="shared" si="34"/>
        <v>85.732106699709192</v>
      </c>
      <c r="L39" s="64"/>
      <c r="M39" s="64">
        <f>A$2</f>
        <v>0.01</v>
      </c>
      <c r="N39" s="64">
        <f>(ATAN((N$8-$M39)/$C$7))/(2*PI())*360</f>
        <v>0</v>
      </c>
      <c r="O39" s="64">
        <f t="shared" ref="O39:Q40" si="35">(ATAN((O$8-$M39)/$C$7))/(2*PI())*360</f>
        <v>0.13368990957511584</v>
      </c>
      <c r="P39" s="64">
        <f t="shared" si="35"/>
        <v>0.630228156261744</v>
      </c>
      <c r="Q39" s="64">
        <f t="shared" si="35"/>
        <v>3.7950603281918807</v>
      </c>
    </row>
    <row r="40" spans="7:17" x14ac:dyDescent="0.3">
      <c r="G40" s="64">
        <f>A$3</f>
        <v>0.08</v>
      </c>
      <c r="H40" s="64" t="s">
        <v>46</v>
      </c>
      <c r="I40" s="64">
        <f>(ATAN(I$2/($C$7/(I$4+1))))/(2*PI())*360</f>
        <v>0.30557459345856619</v>
      </c>
      <c r="J40" s="64">
        <f t="shared" ref="J40:K40" si="36">(ATAN(J$2/($C$7/(J$4+1))))/(2*PI())*360</f>
        <v>3.4050843842066811</v>
      </c>
      <c r="K40" s="64">
        <f t="shared" si="36"/>
        <v>60.018360631150664</v>
      </c>
      <c r="L40" s="64"/>
      <c r="M40" s="64">
        <f>A$3</f>
        <v>0.08</v>
      </c>
      <c r="N40" s="64" t="s">
        <v>46</v>
      </c>
      <c r="O40" s="64">
        <f>(ATAN((O$8-$M40)/$C$7))/(2*PI())*360</f>
        <v>0</v>
      </c>
      <c r="P40" s="64">
        <f t="shared" si="35"/>
        <v>0.49655099053017465</v>
      </c>
      <c r="Q40" s="64">
        <f t="shared" si="35"/>
        <v>3.6619355755198026</v>
      </c>
    </row>
    <row r="41" spans="7:17" x14ac:dyDescent="0.3">
      <c r="G41" s="64">
        <f>A$4</f>
        <v>0.34</v>
      </c>
      <c r="H41" s="64" t="s">
        <v>46</v>
      </c>
      <c r="I41" s="64" t="s">
        <v>46</v>
      </c>
      <c r="J41" s="64">
        <f>(ATAN(J$2/($C$7/(J$5+1))))/(2*PI())*360</f>
        <v>1.2984819890253725</v>
      </c>
      <c r="K41" s="64">
        <f>(ATAN(K$2/($C$7/(K$5+1))))/(2*PI())*360</f>
        <v>24.639345848796061</v>
      </c>
      <c r="L41" s="64"/>
      <c r="M41" s="64">
        <f>A$4</f>
        <v>0.34</v>
      </c>
      <c r="N41" s="64" t="s">
        <v>46</v>
      </c>
      <c r="O41" s="64" t="s">
        <v>46</v>
      </c>
      <c r="P41" s="64">
        <f>(ATAN((P$8-$M41)/$C$7))/(2*PI())*360</f>
        <v>0</v>
      </c>
      <c r="Q41" s="64">
        <f>(ATAN((Q$8-$M41)/$C$7))/(2*PI())*360</f>
        <v>3.1671367449997705</v>
      </c>
    </row>
    <row r="42" spans="7:17" x14ac:dyDescent="0.3">
      <c r="G42" s="64">
        <f>A$5</f>
        <v>2</v>
      </c>
      <c r="H42" s="64" t="s">
        <v>46</v>
      </c>
      <c r="I42" s="64" t="s">
        <v>46</v>
      </c>
      <c r="J42" s="64" t="s">
        <v>46</v>
      </c>
      <c r="K42" s="64">
        <f>(ATAN(K$2/($C$7/(K$6+1))))/(2*PI())*360</f>
        <v>7.594643368591445</v>
      </c>
      <c r="L42" s="64"/>
      <c r="M42" s="64">
        <f>A$5</f>
        <v>2</v>
      </c>
      <c r="N42" s="64" t="s">
        <v>46</v>
      </c>
      <c r="O42" s="64" t="s">
        <v>46</v>
      </c>
      <c r="P42" s="64" t="s">
        <v>46</v>
      </c>
      <c r="Q42" s="64">
        <f>(ATAN((Q$8-$M42)/$C$7))/(2*PI())*360</f>
        <v>0</v>
      </c>
    </row>
  </sheetData>
  <mergeCells count="2">
    <mergeCell ref="G1:K1"/>
    <mergeCell ref="M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workbookViewId="0">
      <selection sqref="A1:L73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7" ht="17.399999999999999" customHeight="1" x14ac:dyDescent="0.3">
      <c r="A1" s="77" t="s">
        <v>4</v>
      </c>
      <c r="B1" s="70" t="s">
        <v>3</v>
      </c>
      <c r="C1" s="77">
        <f>Punkter!$A$2</f>
        <v>0.01</v>
      </c>
      <c r="D1" s="84"/>
      <c r="E1" s="84"/>
      <c r="F1" s="78"/>
      <c r="G1" s="77">
        <f>Punkter!$A$3</f>
        <v>0.08</v>
      </c>
      <c r="H1" s="84"/>
      <c r="I1" s="78"/>
      <c r="J1" s="77">
        <f>Punkter!$A$4</f>
        <v>0.34</v>
      </c>
      <c r="K1" s="78"/>
      <c r="L1" s="26">
        <f>Punkter!$A$5</f>
        <v>2</v>
      </c>
      <c r="Q1" s="2" t="s">
        <v>57</v>
      </c>
    </row>
    <row r="2" spans="1:17" ht="17.399999999999999" customHeight="1" thickBot="1" x14ac:dyDescent="0.35">
      <c r="A2" s="83"/>
      <c r="B2" s="4" t="s">
        <v>2</v>
      </c>
      <c r="C2" s="71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71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7" ht="17.399999999999999" customHeight="1" x14ac:dyDescent="0.3">
      <c r="A3" s="79">
        <f>Punkter!$C$2</f>
        <v>1</v>
      </c>
      <c r="B3" s="80"/>
      <c r="C3" s="2">
        <v>67.736000000000004</v>
      </c>
      <c r="D3" s="15">
        <v>63.287999999999997</v>
      </c>
      <c r="E3" s="14">
        <v>53.28</v>
      </c>
      <c r="F3" s="70">
        <v>57.728000000000002</v>
      </c>
      <c r="G3" s="14">
        <v>54.392000000000003</v>
      </c>
      <c r="H3" s="56">
        <v>46.607999999999997</v>
      </c>
      <c r="I3" s="72">
        <v>53.28</v>
      </c>
      <c r="J3" s="11">
        <v>43.271999999999998</v>
      </c>
      <c r="K3" s="70">
        <v>51.055999999999997</v>
      </c>
      <c r="L3" s="70">
        <v>48.832000000000001</v>
      </c>
    </row>
    <row r="4" spans="1:17" ht="17.399999999999999" customHeight="1" x14ac:dyDescent="0.3">
      <c r="A4" s="81"/>
      <c r="B4" s="82"/>
      <c r="C4" s="2">
        <v>72.183999999999997</v>
      </c>
      <c r="D4" s="15">
        <v>61.064</v>
      </c>
      <c r="E4" s="15">
        <v>51.055999999999997</v>
      </c>
      <c r="F4" s="9">
        <v>58.84</v>
      </c>
      <c r="G4" s="15">
        <v>53.28</v>
      </c>
      <c r="H4" s="55">
        <v>45.496000000000002</v>
      </c>
      <c r="I4" s="1">
        <v>53.28</v>
      </c>
      <c r="J4" s="12">
        <v>43.271999999999998</v>
      </c>
      <c r="K4" s="9">
        <v>49.944000000000003</v>
      </c>
      <c r="L4" s="9">
        <v>46.607999999999997</v>
      </c>
    </row>
    <row r="5" spans="1:17" ht="17.399999999999999" customHeight="1" x14ac:dyDescent="0.3">
      <c r="A5" s="81"/>
      <c r="B5" s="82"/>
      <c r="C5" s="2">
        <v>72.183999999999997</v>
      </c>
      <c r="D5" s="15">
        <v>62.176000000000002</v>
      </c>
      <c r="E5" s="15">
        <v>52.167999999999999</v>
      </c>
      <c r="F5" s="10">
        <v>59.951999999999998</v>
      </c>
      <c r="G5" s="15">
        <v>53.28</v>
      </c>
      <c r="H5" s="55">
        <v>44.384</v>
      </c>
      <c r="I5" s="1">
        <v>52.167999999999999</v>
      </c>
      <c r="J5" s="12">
        <v>43.271999999999998</v>
      </c>
      <c r="K5" s="9">
        <v>48.832000000000001</v>
      </c>
      <c r="L5" s="9">
        <v>46.607999999999997</v>
      </c>
    </row>
    <row r="6" spans="1:17" ht="17.399999999999999" customHeight="1" x14ac:dyDescent="0.3">
      <c r="A6" s="81"/>
      <c r="B6" s="82"/>
      <c r="C6" s="2">
        <v>73.296000000000006</v>
      </c>
      <c r="D6" s="15">
        <v>59.951999999999998</v>
      </c>
      <c r="E6" s="15">
        <v>51.055999999999997</v>
      </c>
      <c r="F6" s="10">
        <v>59.951999999999998</v>
      </c>
      <c r="G6" s="15">
        <v>53.28</v>
      </c>
      <c r="H6" s="57">
        <v>45.496000000000002</v>
      </c>
      <c r="I6" s="1">
        <v>53.28</v>
      </c>
      <c r="J6" s="12">
        <v>43.271999999999998</v>
      </c>
      <c r="K6" s="9">
        <v>48.832000000000001</v>
      </c>
      <c r="L6" s="9">
        <v>46.607999999999997</v>
      </c>
    </row>
    <row r="7" spans="1:17" ht="17.399999999999999" customHeight="1" x14ac:dyDescent="0.3">
      <c r="A7" s="81"/>
      <c r="B7" s="82"/>
      <c r="C7" s="2">
        <v>73.296000000000006</v>
      </c>
      <c r="D7" s="15">
        <v>61.064</v>
      </c>
      <c r="E7" s="15">
        <v>52.167999999999999</v>
      </c>
      <c r="F7" s="9">
        <v>59.951999999999998</v>
      </c>
      <c r="G7" s="15">
        <v>53.28</v>
      </c>
      <c r="H7" s="55">
        <v>45.496000000000002</v>
      </c>
      <c r="I7" s="1">
        <v>53.28</v>
      </c>
      <c r="J7" s="12">
        <v>43.271999999999998</v>
      </c>
      <c r="K7" s="9">
        <v>46.607999999999997</v>
      </c>
      <c r="L7" s="9">
        <v>46.607999999999997</v>
      </c>
    </row>
    <row r="8" spans="1:17" ht="17.399999999999999" customHeight="1" x14ac:dyDescent="0.3">
      <c r="A8" s="81"/>
      <c r="B8" s="82"/>
      <c r="D8" s="15"/>
      <c r="E8" s="15"/>
      <c r="F8" s="9"/>
      <c r="G8" s="15"/>
      <c r="H8" s="55"/>
      <c r="I8" s="1"/>
      <c r="J8" s="12"/>
      <c r="K8" s="9"/>
      <c r="L8" s="9"/>
    </row>
    <row r="9" spans="1:17" ht="17.399999999999999" customHeight="1" x14ac:dyDescent="0.3">
      <c r="A9" s="81"/>
      <c r="B9" s="82"/>
      <c r="D9" s="15"/>
      <c r="E9" s="15"/>
      <c r="F9" s="9"/>
      <c r="G9" s="15"/>
      <c r="H9" s="55"/>
      <c r="I9" s="1"/>
      <c r="J9" s="12"/>
      <c r="K9" s="9"/>
      <c r="L9" s="9"/>
    </row>
    <row r="10" spans="1:17" ht="17.399999999999999" customHeight="1" x14ac:dyDescent="0.3">
      <c r="A10" s="81"/>
      <c r="B10" s="82"/>
      <c r="D10" s="15"/>
      <c r="E10" s="15"/>
      <c r="F10" s="9"/>
      <c r="G10" s="15"/>
      <c r="H10" s="55"/>
      <c r="I10" s="1"/>
      <c r="J10" s="12"/>
      <c r="K10" s="9"/>
      <c r="L10" s="9"/>
    </row>
    <row r="11" spans="1:17" ht="17.399999999999999" customHeight="1" x14ac:dyDescent="0.3">
      <c r="A11" s="81"/>
      <c r="B11" s="82"/>
      <c r="D11" s="15"/>
      <c r="E11" s="15"/>
      <c r="F11" s="9"/>
      <c r="G11" s="15"/>
      <c r="H11" s="55"/>
      <c r="I11" s="1"/>
      <c r="J11" s="12"/>
      <c r="K11" s="9"/>
      <c r="L11" s="9"/>
    </row>
    <row r="12" spans="1:17" ht="17.399999999999999" customHeight="1" thickBot="1" x14ac:dyDescent="0.35">
      <c r="A12" s="81"/>
      <c r="B12" s="82"/>
      <c r="C12" s="71"/>
      <c r="D12" s="16"/>
      <c r="E12" s="16"/>
      <c r="F12" s="4"/>
      <c r="G12" s="16"/>
      <c r="H12" s="54"/>
      <c r="I12" s="7"/>
      <c r="J12" s="13"/>
      <c r="K12" s="4"/>
      <c r="L12" s="4"/>
    </row>
    <row r="13" spans="1:17" ht="16.95" customHeight="1" x14ac:dyDescent="0.3">
      <c r="A13" s="79">
        <f>Punkter!$C$3</f>
        <v>2</v>
      </c>
      <c r="B13" s="80"/>
      <c r="C13" s="2">
        <v>78.855999999999995</v>
      </c>
      <c r="D13" s="15">
        <v>73.296000000000006</v>
      </c>
      <c r="E13" s="15">
        <v>62.176000000000002</v>
      </c>
      <c r="F13" s="9">
        <v>59.951999999999998</v>
      </c>
      <c r="G13" s="15">
        <v>75.52</v>
      </c>
      <c r="H13" s="55">
        <v>58.84</v>
      </c>
      <c r="I13" s="1">
        <v>53.28</v>
      </c>
      <c r="J13" s="12">
        <v>47.72</v>
      </c>
      <c r="K13" s="9">
        <v>49.944000000000003</v>
      </c>
      <c r="L13" s="9">
        <v>53.28</v>
      </c>
    </row>
    <row r="14" spans="1:17" ht="16.95" customHeight="1" x14ac:dyDescent="0.3">
      <c r="A14" s="81"/>
      <c r="B14" s="82"/>
      <c r="C14" s="2">
        <v>76.632000000000005</v>
      </c>
      <c r="D14" s="15">
        <v>73.296000000000006</v>
      </c>
      <c r="E14" s="15">
        <v>61.064</v>
      </c>
      <c r="F14" s="9">
        <v>59.951999999999998</v>
      </c>
      <c r="G14" s="15">
        <v>69.959999999999994</v>
      </c>
      <c r="H14" s="55">
        <v>59.951999999999998</v>
      </c>
      <c r="I14" s="1">
        <v>53.28</v>
      </c>
      <c r="J14" s="12">
        <v>48.832000000000001</v>
      </c>
      <c r="K14" s="9">
        <v>49.944000000000003</v>
      </c>
      <c r="L14" s="9">
        <v>52.167999999999999</v>
      </c>
    </row>
    <row r="15" spans="1:17" ht="16.95" customHeight="1" x14ac:dyDescent="0.3">
      <c r="A15" s="81"/>
      <c r="B15" s="82"/>
      <c r="C15" s="2">
        <v>82.191999999999993</v>
      </c>
      <c r="D15" s="15">
        <v>76.632000000000005</v>
      </c>
      <c r="E15" s="15">
        <v>61.064</v>
      </c>
      <c r="F15" s="9">
        <v>59.951999999999998</v>
      </c>
      <c r="G15" s="15">
        <v>66.623999999999995</v>
      </c>
      <c r="H15" s="55">
        <v>59.951999999999998</v>
      </c>
      <c r="I15" s="1">
        <v>53.28</v>
      </c>
      <c r="J15" s="12">
        <v>48.832000000000001</v>
      </c>
      <c r="K15" s="9">
        <v>49.944000000000003</v>
      </c>
      <c r="L15" s="9">
        <v>53.28</v>
      </c>
    </row>
    <row r="16" spans="1:17" ht="16.95" customHeight="1" x14ac:dyDescent="0.3">
      <c r="A16" s="81"/>
      <c r="B16" s="82"/>
      <c r="C16" s="2">
        <v>79.968000000000004</v>
      </c>
      <c r="D16" s="15">
        <v>77.744</v>
      </c>
      <c r="E16" s="15">
        <v>61.064</v>
      </c>
      <c r="F16" s="9">
        <v>59.951999999999998</v>
      </c>
      <c r="G16" s="15">
        <v>72.183999999999997</v>
      </c>
      <c r="H16" s="55">
        <v>59.951999999999998</v>
      </c>
      <c r="I16" s="1">
        <v>53.28</v>
      </c>
      <c r="J16" s="12">
        <v>46.607999999999997</v>
      </c>
      <c r="K16" s="9">
        <v>51.055999999999997</v>
      </c>
      <c r="L16" s="9">
        <v>53.28</v>
      </c>
    </row>
    <row r="17" spans="1:12" ht="16.95" customHeight="1" x14ac:dyDescent="0.3">
      <c r="A17" s="81"/>
      <c r="B17" s="82"/>
      <c r="C17" s="2">
        <v>77.744</v>
      </c>
      <c r="D17" s="15">
        <v>79.968000000000004</v>
      </c>
      <c r="E17" s="15">
        <v>61.064</v>
      </c>
      <c r="F17" s="9">
        <v>59.951999999999998</v>
      </c>
      <c r="G17" s="15">
        <v>73.296000000000006</v>
      </c>
      <c r="H17" s="55">
        <v>62.176000000000002</v>
      </c>
      <c r="I17" s="1">
        <v>53.28</v>
      </c>
      <c r="J17" s="12">
        <v>46.607999999999997</v>
      </c>
      <c r="K17" s="9">
        <v>49.944000000000003</v>
      </c>
      <c r="L17" s="9">
        <v>53.28</v>
      </c>
    </row>
    <row r="18" spans="1:12" ht="16.95" customHeight="1" x14ac:dyDescent="0.3">
      <c r="A18" s="81"/>
      <c r="B18" s="82"/>
      <c r="D18" s="15"/>
      <c r="E18" s="15"/>
      <c r="F18" s="9"/>
      <c r="G18" s="15"/>
      <c r="H18" s="55"/>
      <c r="I18" s="1"/>
      <c r="J18" s="12"/>
      <c r="K18" s="9"/>
      <c r="L18" s="9"/>
    </row>
    <row r="19" spans="1:12" ht="16.95" customHeight="1" x14ac:dyDescent="0.3">
      <c r="A19" s="81"/>
      <c r="B19" s="82"/>
      <c r="D19" s="15"/>
      <c r="E19" s="15"/>
      <c r="F19" s="9"/>
      <c r="G19" s="15"/>
      <c r="H19" s="55"/>
      <c r="I19" s="1"/>
      <c r="J19" s="12"/>
      <c r="K19" s="9"/>
      <c r="L19" s="9"/>
    </row>
    <row r="20" spans="1:12" ht="16.95" customHeight="1" x14ac:dyDescent="0.3">
      <c r="A20" s="81"/>
      <c r="B20" s="82"/>
      <c r="D20" s="15"/>
      <c r="E20" s="15"/>
      <c r="F20" s="9"/>
      <c r="G20" s="15"/>
      <c r="H20" s="55"/>
      <c r="I20" s="1"/>
      <c r="J20" s="12"/>
      <c r="K20" s="9"/>
      <c r="L20" s="9"/>
    </row>
    <row r="21" spans="1:12" ht="16.95" customHeight="1" x14ac:dyDescent="0.3">
      <c r="A21" s="81"/>
      <c r="B21" s="82"/>
      <c r="D21" s="15"/>
      <c r="E21" s="15"/>
      <c r="F21" s="9"/>
      <c r="G21" s="15"/>
      <c r="H21" s="55"/>
      <c r="I21" s="1"/>
      <c r="J21" s="12"/>
      <c r="K21" s="9"/>
      <c r="L21" s="9"/>
    </row>
    <row r="22" spans="1:12" ht="16.95" customHeight="1" thickBot="1" x14ac:dyDescent="0.35">
      <c r="A22" s="81"/>
      <c r="B22" s="82"/>
      <c r="C22" s="71"/>
      <c r="D22" s="16"/>
      <c r="E22" s="15"/>
      <c r="F22" s="9"/>
      <c r="G22" s="15"/>
      <c r="H22" s="55"/>
      <c r="I22" s="1"/>
      <c r="J22" s="12"/>
      <c r="K22" s="9"/>
      <c r="L22" s="9"/>
    </row>
    <row r="23" spans="1:12" ht="16.95" customHeight="1" x14ac:dyDescent="0.3">
      <c r="A23" s="79">
        <v>4</v>
      </c>
      <c r="B23" s="80"/>
      <c r="C23" s="2">
        <v>84.415999999999997</v>
      </c>
      <c r="D23" s="15">
        <v>84.415999999999997</v>
      </c>
      <c r="E23" s="14">
        <v>73.296000000000006</v>
      </c>
      <c r="F23" s="70">
        <v>66.623999999999995</v>
      </c>
      <c r="G23" s="14">
        <v>86.64</v>
      </c>
      <c r="H23" s="56">
        <v>67.736000000000004</v>
      </c>
      <c r="I23" s="72">
        <v>59.951999999999998</v>
      </c>
      <c r="J23" s="11">
        <v>59.951999999999998</v>
      </c>
      <c r="K23" s="70">
        <v>66.623999999999995</v>
      </c>
      <c r="L23" s="70">
        <v>58.84</v>
      </c>
    </row>
    <row r="24" spans="1:12" ht="16.95" customHeight="1" x14ac:dyDescent="0.3">
      <c r="A24" s="81"/>
      <c r="B24" s="82"/>
      <c r="C24" s="2">
        <v>86.64</v>
      </c>
      <c r="D24" s="15">
        <v>81.08</v>
      </c>
      <c r="E24" s="15">
        <v>73.296000000000006</v>
      </c>
      <c r="F24" s="9">
        <v>68.847999999999999</v>
      </c>
      <c r="G24" s="15">
        <v>81.08</v>
      </c>
      <c r="H24" s="55">
        <v>68.847999999999999</v>
      </c>
      <c r="I24" s="1">
        <v>59.951999999999998</v>
      </c>
      <c r="J24" s="12">
        <v>59.951999999999998</v>
      </c>
      <c r="K24" s="9">
        <v>66.623999999999995</v>
      </c>
      <c r="L24" s="9">
        <v>58.84</v>
      </c>
    </row>
    <row r="25" spans="1:12" ht="16.95" customHeight="1" x14ac:dyDescent="0.3">
      <c r="A25" s="81"/>
      <c r="B25" s="82"/>
      <c r="C25" s="2">
        <v>79.968000000000004</v>
      </c>
      <c r="D25" s="15">
        <v>84.415999999999997</v>
      </c>
      <c r="E25" s="15">
        <v>73.296000000000006</v>
      </c>
      <c r="F25" s="9">
        <v>66.623999999999995</v>
      </c>
      <c r="G25" s="15">
        <v>86.64</v>
      </c>
      <c r="H25" s="55">
        <v>67.736000000000004</v>
      </c>
      <c r="I25" s="1">
        <v>59.951999999999998</v>
      </c>
      <c r="J25" s="12">
        <v>59.951999999999998</v>
      </c>
      <c r="K25" s="9">
        <v>66.623999999999995</v>
      </c>
      <c r="L25" s="9">
        <v>58.84</v>
      </c>
    </row>
    <row r="26" spans="1:12" ht="16.95" customHeight="1" x14ac:dyDescent="0.3">
      <c r="A26" s="81"/>
      <c r="B26" s="82"/>
      <c r="C26" s="2">
        <v>79.968000000000004</v>
      </c>
      <c r="D26" s="15">
        <v>83.304000000000002</v>
      </c>
      <c r="E26" s="15">
        <v>73.296000000000006</v>
      </c>
      <c r="F26" s="9">
        <v>65.512</v>
      </c>
      <c r="G26" s="15">
        <v>86.64</v>
      </c>
      <c r="H26" s="55">
        <v>68.847999999999999</v>
      </c>
      <c r="I26" s="1">
        <v>59.951999999999998</v>
      </c>
      <c r="J26" s="12">
        <v>59.951999999999998</v>
      </c>
      <c r="K26" s="9">
        <v>65.512</v>
      </c>
      <c r="L26" s="9">
        <v>58.84</v>
      </c>
    </row>
    <row r="27" spans="1:12" ht="16.95" customHeight="1" x14ac:dyDescent="0.3">
      <c r="A27" s="81"/>
      <c r="B27" s="82"/>
      <c r="C27" s="2">
        <v>79.968000000000004</v>
      </c>
      <c r="D27" s="15">
        <v>82.191999999999993</v>
      </c>
      <c r="E27" s="15">
        <v>73.296000000000006</v>
      </c>
      <c r="F27" s="9">
        <v>66.623999999999995</v>
      </c>
      <c r="G27" s="15">
        <v>84.415999999999997</v>
      </c>
      <c r="H27" s="55">
        <v>68.847999999999999</v>
      </c>
      <c r="I27" s="1">
        <v>59.951999999999998</v>
      </c>
      <c r="J27" s="12">
        <v>59.951999999999998</v>
      </c>
      <c r="K27" s="9">
        <v>67.736000000000004</v>
      </c>
      <c r="L27" s="9">
        <v>58.84</v>
      </c>
    </row>
    <row r="28" spans="1:12" ht="16.95" customHeight="1" x14ac:dyDescent="0.3">
      <c r="A28" s="81"/>
      <c r="B28" s="82"/>
      <c r="D28" s="15"/>
      <c r="E28" s="15"/>
      <c r="F28" s="9"/>
      <c r="G28" s="15"/>
      <c r="H28" s="55"/>
      <c r="I28" s="1"/>
      <c r="J28" s="12"/>
      <c r="K28" s="9"/>
      <c r="L28" s="9"/>
    </row>
    <row r="29" spans="1:12" ht="16.95" customHeight="1" x14ac:dyDescent="0.3">
      <c r="A29" s="81"/>
      <c r="B29" s="82"/>
      <c r="D29" s="15"/>
      <c r="E29" s="15"/>
      <c r="F29" s="9"/>
      <c r="G29" s="15"/>
      <c r="H29" s="55"/>
      <c r="I29" s="1"/>
      <c r="J29" s="12"/>
      <c r="K29" s="9"/>
      <c r="L29" s="9"/>
    </row>
    <row r="30" spans="1:12" ht="16.95" customHeight="1" x14ac:dyDescent="0.3">
      <c r="A30" s="81"/>
      <c r="B30" s="82"/>
      <c r="D30" s="15"/>
      <c r="E30" s="15"/>
      <c r="F30" s="9"/>
      <c r="G30" s="15"/>
      <c r="H30" s="55"/>
      <c r="I30" s="1"/>
      <c r="J30" s="12"/>
      <c r="K30" s="9"/>
      <c r="L30" s="9"/>
    </row>
    <row r="31" spans="1:12" ht="16.95" customHeight="1" x14ac:dyDescent="0.3">
      <c r="A31" s="81"/>
      <c r="B31" s="82"/>
      <c r="D31" s="15"/>
      <c r="E31" s="15"/>
      <c r="F31" s="9"/>
      <c r="G31" s="15"/>
      <c r="H31" s="55"/>
      <c r="I31" s="1"/>
      <c r="J31" s="12"/>
      <c r="K31" s="9"/>
      <c r="L31" s="9"/>
    </row>
    <row r="32" spans="1:12" ht="16.95" customHeight="1" thickBot="1" x14ac:dyDescent="0.35">
      <c r="A32" s="81"/>
      <c r="B32" s="82"/>
      <c r="C32" s="71"/>
      <c r="D32" s="16"/>
      <c r="E32" s="16"/>
      <c r="F32" s="4"/>
      <c r="G32" s="16"/>
      <c r="H32" s="54"/>
      <c r="I32" s="7"/>
      <c r="J32" s="13"/>
      <c r="K32" s="4"/>
      <c r="L32" s="4"/>
    </row>
    <row r="33" spans="1:12" ht="16.95" customHeight="1" x14ac:dyDescent="0.3">
      <c r="A33" s="79">
        <v>8</v>
      </c>
      <c r="B33" s="80"/>
      <c r="C33" s="2">
        <v>95.536000000000001</v>
      </c>
      <c r="D33" s="15">
        <v>86.64</v>
      </c>
      <c r="E33" s="15">
        <v>88.864000000000004</v>
      </c>
      <c r="F33" s="9">
        <v>77.744</v>
      </c>
      <c r="G33" s="15">
        <v>79.968000000000004</v>
      </c>
      <c r="H33" s="55">
        <v>79.968000000000004</v>
      </c>
      <c r="I33" s="1">
        <v>69.959999999999994</v>
      </c>
      <c r="J33" s="12">
        <v>72.183999999999997</v>
      </c>
      <c r="K33" s="9">
        <v>58.84</v>
      </c>
      <c r="L33" s="9">
        <v>64.400000000000006</v>
      </c>
    </row>
    <row r="34" spans="1:12" ht="16.95" customHeight="1" x14ac:dyDescent="0.3">
      <c r="A34" s="81"/>
      <c r="B34" s="82"/>
      <c r="C34" s="2">
        <v>96.647999999999996</v>
      </c>
      <c r="D34" s="15">
        <v>87.751999999999995</v>
      </c>
      <c r="E34" s="15">
        <v>86.64</v>
      </c>
      <c r="F34" s="9">
        <v>77.744</v>
      </c>
      <c r="G34" s="15">
        <v>79.968000000000004</v>
      </c>
      <c r="H34" s="55">
        <v>77.744</v>
      </c>
      <c r="I34" s="1">
        <v>67.736000000000004</v>
      </c>
      <c r="J34" s="12">
        <v>71.072000000000003</v>
      </c>
      <c r="K34" s="9">
        <v>57.728000000000002</v>
      </c>
      <c r="L34" s="9">
        <v>63.287999999999997</v>
      </c>
    </row>
    <row r="35" spans="1:12" ht="16.95" customHeight="1" x14ac:dyDescent="0.3">
      <c r="A35" s="81"/>
      <c r="B35" s="82"/>
      <c r="C35" s="2">
        <v>97.76</v>
      </c>
      <c r="D35" s="15">
        <v>89.975999999999999</v>
      </c>
      <c r="E35" s="15">
        <v>84.415999999999997</v>
      </c>
      <c r="F35" s="9">
        <v>76.632000000000005</v>
      </c>
      <c r="G35" s="15">
        <v>81.08</v>
      </c>
      <c r="H35" s="55">
        <v>77.744</v>
      </c>
      <c r="I35" s="1">
        <v>68.847999999999999</v>
      </c>
      <c r="J35" s="12">
        <v>73.296000000000006</v>
      </c>
      <c r="K35" s="9">
        <v>57.728000000000002</v>
      </c>
      <c r="L35" s="9">
        <v>63.287999999999997</v>
      </c>
    </row>
    <row r="36" spans="1:12" ht="16.95" customHeight="1" x14ac:dyDescent="0.3">
      <c r="A36" s="81"/>
      <c r="B36" s="82"/>
      <c r="C36" s="2">
        <v>98.872</v>
      </c>
      <c r="D36" s="15">
        <v>93.311999999999998</v>
      </c>
      <c r="E36" s="15">
        <v>85.528000000000006</v>
      </c>
      <c r="F36" s="9">
        <v>77.744</v>
      </c>
      <c r="G36" s="15">
        <v>81.08</v>
      </c>
      <c r="H36" s="55">
        <v>77.744</v>
      </c>
      <c r="I36" s="1">
        <v>68.847999999999999</v>
      </c>
      <c r="J36" s="12">
        <v>72.183999999999997</v>
      </c>
      <c r="K36" s="9">
        <v>58.84</v>
      </c>
      <c r="L36" s="9">
        <v>63.287999999999997</v>
      </c>
    </row>
    <row r="37" spans="1:12" ht="16.95" customHeight="1" x14ac:dyDescent="0.3">
      <c r="A37" s="81"/>
      <c r="B37" s="82"/>
      <c r="C37" s="2">
        <v>94.424000000000007</v>
      </c>
      <c r="D37" s="15">
        <v>87.751999999999995</v>
      </c>
      <c r="E37" s="15">
        <v>85.528000000000006</v>
      </c>
      <c r="F37" s="9">
        <v>77.744</v>
      </c>
      <c r="G37" s="15">
        <v>81.08</v>
      </c>
      <c r="H37" s="55">
        <v>77.744</v>
      </c>
      <c r="I37" s="1">
        <v>67.736000000000004</v>
      </c>
      <c r="J37" s="12">
        <v>73.296000000000006</v>
      </c>
      <c r="K37" s="9">
        <v>59.951999999999998</v>
      </c>
      <c r="L37" s="9">
        <v>63.287999999999997</v>
      </c>
    </row>
    <row r="38" spans="1:12" ht="16.95" customHeight="1" x14ac:dyDescent="0.3">
      <c r="A38" s="81"/>
      <c r="B38" s="82"/>
      <c r="D38" s="15"/>
      <c r="E38" s="15"/>
      <c r="F38" s="9"/>
      <c r="G38" s="15"/>
      <c r="H38" s="55"/>
      <c r="I38" s="1"/>
      <c r="J38" s="12"/>
      <c r="K38" s="9"/>
      <c r="L38" s="9"/>
    </row>
    <row r="39" spans="1:12" ht="16.95" customHeight="1" x14ac:dyDescent="0.3">
      <c r="A39" s="81"/>
      <c r="B39" s="82"/>
      <c r="D39" s="15"/>
      <c r="E39" s="15"/>
      <c r="F39" s="9"/>
      <c r="G39" s="15"/>
      <c r="H39" s="55"/>
      <c r="I39" s="1"/>
      <c r="J39" s="12"/>
      <c r="K39" s="9"/>
      <c r="L39" s="9"/>
    </row>
    <row r="40" spans="1:12" ht="16.95" customHeight="1" x14ac:dyDescent="0.3">
      <c r="A40" s="81"/>
      <c r="B40" s="82"/>
      <c r="D40" s="15"/>
      <c r="E40" s="15"/>
      <c r="F40" s="9"/>
      <c r="G40" s="15"/>
      <c r="H40" s="55"/>
      <c r="I40" s="1"/>
      <c r="J40" s="12"/>
      <c r="K40" s="9"/>
      <c r="L40" s="9"/>
    </row>
    <row r="41" spans="1:12" ht="16.95" customHeight="1" x14ac:dyDescent="0.3">
      <c r="A41" s="81"/>
      <c r="B41" s="82"/>
      <c r="D41" s="15"/>
      <c r="E41" s="15"/>
      <c r="F41" s="9"/>
      <c r="G41" s="15"/>
      <c r="H41" s="55"/>
      <c r="I41" s="1"/>
      <c r="J41" s="12"/>
      <c r="K41" s="9"/>
      <c r="L41" s="9"/>
    </row>
    <row r="42" spans="1:12" ht="16.95" customHeight="1" thickBot="1" x14ac:dyDescent="0.35">
      <c r="A42" s="81"/>
      <c r="B42" s="82"/>
      <c r="C42" s="71"/>
      <c r="D42" s="16"/>
      <c r="E42" s="16"/>
      <c r="F42" s="9"/>
      <c r="G42" s="15"/>
      <c r="H42" s="55"/>
      <c r="I42" s="1"/>
      <c r="J42" s="12"/>
      <c r="K42" s="9"/>
      <c r="L42" s="9"/>
    </row>
    <row r="43" spans="1:12" ht="16.95" customHeight="1" x14ac:dyDescent="0.3">
      <c r="A43" s="79">
        <v>15</v>
      </c>
      <c r="B43" s="80"/>
      <c r="C43" s="12" t="s">
        <v>56</v>
      </c>
      <c r="D43" s="15" t="s">
        <v>56</v>
      </c>
      <c r="E43" s="15">
        <v>96.647999999999996</v>
      </c>
      <c r="F43" s="70">
        <v>84.415999999999997</v>
      </c>
      <c r="G43" s="14">
        <v>95.536000000000001</v>
      </c>
      <c r="H43" s="14">
        <v>93.311999999999998</v>
      </c>
      <c r="I43" s="72">
        <v>86.64</v>
      </c>
      <c r="J43" s="11">
        <v>79.968000000000004</v>
      </c>
      <c r="K43" s="70">
        <v>63.287999999999997</v>
      </c>
      <c r="L43" s="70">
        <v>65.512</v>
      </c>
    </row>
    <row r="44" spans="1:12" ht="16.95" customHeight="1" x14ac:dyDescent="0.3">
      <c r="A44" s="81"/>
      <c r="B44" s="82"/>
      <c r="C44" s="12" t="s">
        <v>56</v>
      </c>
      <c r="D44" s="15" t="s">
        <v>56</v>
      </c>
      <c r="E44" s="15">
        <v>91.087999999999994</v>
      </c>
      <c r="F44" s="9">
        <v>85.528000000000006</v>
      </c>
      <c r="G44" s="15">
        <v>91.087999999999994</v>
      </c>
      <c r="H44" s="15">
        <v>92.2</v>
      </c>
      <c r="I44" s="1">
        <v>83.304000000000002</v>
      </c>
      <c r="J44" s="12">
        <v>79.968000000000004</v>
      </c>
      <c r="K44" s="9">
        <v>64.400000000000006</v>
      </c>
      <c r="L44" s="9">
        <v>66.623999999999995</v>
      </c>
    </row>
    <row r="45" spans="1:12" ht="16.95" customHeight="1" x14ac:dyDescent="0.3">
      <c r="A45" s="81"/>
      <c r="B45" s="82"/>
      <c r="C45" s="12" t="s">
        <v>56</v>
      </c>
      <c r="D45" s="15" t="s">
        <v>56</v>
      </c>
      <c r="E45" s="15">
        <v>96.647999999999996</v>
      </c>
      <c r="F45" s="9">
        <v>85.528000000000006</v>
      </c>
      <c r="G45" s="15">
        <v>92.2</v>
      </c>
      <c r="H45" s="15">
        <v>93.311999999999998</v>
      </c>
      <c r="I45" s="1">
        <v>84.415999999999997</v>
      </c>
      <c r="J45" s="12">
        <v>79.968000000000004</v>
      </c>
      <c r="K45" s="9">
        <v>63.287999999999997</v>
      </c>
      <c r="L45" s="9">
        <v>66.623999999999995</v>
      </c>
    </row>
    <row r="46" spans="1:12" ht="16.95" customHeight="1" x14ac:dyDescent="0.3">
      <c r="A46" s="81"/>
      <c r="B46" s="82"/>
      <c r="C46" s="12" t="s">
        <v>56</v>
      </c>
      <c r="D46" s="15" t="s">
        <v>56</v>
      </c>
      <c r="E46" s="15">
        <v>94.424000000000007</v>
      </c>
      <c r="F46" s="9">
        <v>86.64</v>
      </c>
      <c r="G46" s="15">
        <v>92.2</v>
      </c>
      <c r="H46" s="15">
        <v>94.424000000000007</v>
      </c>
      <c r="I46" s="1">
        <v>86.64</v>
      </c>
      <c r="J46" s="12">
        <v>82.191999999999993</v>
      </c>
      <c r="K46" s="9">
        <v>64.400000000000006</v>
      </c>
      <c r="L46" s="9">
        <v>66.623999999999995</v>
      </c>
    </row>
    <row r="47" spans="1:12" ht="16.95" customHeight="1" x14ac:dyDescent="0.3">
      <c r="A47" s="81"/>
      <c r="B47" s="82"/>
      <c r="C47" s="12" t="s">
        <v>56</v>
      </c>
      <c r="D47" s="15" t="s">
        <v>56</v>
      </c>
      <c r="E47" s="15">
        <v>95.536000000000001</v>
      </c>
      <c r="F47" s="9">
        <v>86.64</v>
      </c>
      <c r="G47" s="15">
        <v>89.975999999999999</v>
      </c>
      <c r="H47" s="15">
        <v>94.424000000000007</v>
      </c>
      <c r="I47" s="1">
        <v>87.751999999999995</v>
      </c>
      <c r="J47" s="12">
        <v>82.191999999999993</v>
      </c>
      <c r="K47" s="9">
        <v>63.287999999999997</v>
      </c>
      <c r="L47" s="9">
        <v>66.623999999999995</v>
      </c>
    </row>
    <row r="48" spans="1:12" ht="16.95" customHeight="1" x14ac:dyDescent="0.3">
      <c r="A48" s="81"/>
      <c r="B48" s="82"/>
      <c r="C48" s="12"/>
      <c r="D48" s="15"/>
      <c r="E48" s="15"/>
      <c r="F48" s="9"/>
      <c r="G48" s="15"/>
      <c r="H48" s="15"/>
      <c r="I48" s="1"/>
      <c r="J48" s="12"/>
      <c r="K48" s="9"/>
      <c r="L48" s="9"/>
    </row>
    <row r="49" spans="1:12" ht="16.95" customHeight="1" x14ac:dyDescent="0.3">
      <c r="A49" s="81"/>
      <c r="B49" s="82"/>
      <c r="C49" s="12"/>
      <c r="D49" s="15"/>
      <c r="E49" s="15"/>
      <c r="F49" s="9"/>
      <c r="G49" s="15"/>
      <c r="H49" s="15"/>
      <c r="I49" s="1"/>
      <c r="J49" s="12"/>
      <c r="K49" s="9"/>
      <c r="L49" s="9"/>
    </row>
    <row r="50" spans="1:12" ht="16.95" customHeight="1" x14ac:dyDescent="0.3">
      <c r="A50" s="81"/>
      <c r="B50" s="82"/>
      <c r="C50" s="12"/>
      <c r="D50" s="15"/>
      <c r="E50" s="15"/>
      <c r="F50" s="9"/>
      <c r="G50" s="15"/>
      <c r="H50" s="15"/>
      <c r="I50" s="1"/>
      <c r="J50" s="12"/>
      <c r="K50" s="9"/>
      <c r="L50" s="9"/>
    </row>
    <row r="51" spans="1:12" ht="16.95" customHeight="1" x14ac:dyDescent="0.3">
      <c r="A51" s="81"/>
      <c r="B51" s="82"/>
      <c r="C51" s="12"/>
      <c r="D51" s="15"/>
      <c r="E51" s="15"/>
      <c r="F51" s="9"/>
      <c r="G51" s="15"/>
      <c r="H51" s="15"/>
      <c r="I51" s="1"/>
      <c r="J51" s="12"/>
      <c r="K51" s="9"/>
      <c r="L51" s="9"/>
    </row>
    <row r="52" spans="1:12" ht="16.95" customHeight="1" thickBot="1" x14ac:dyDescent="0.35">
      <c r="A52" s="81"/>
      <c r="B52" s="82"/>
      <c r="C52" s="13"/>
      <c r="D52" s="16"/>
      <c r="E52" s="16"/>
      <c r="F52" s="4"/>
      <c r="G52" s="16"/>
      <c r="H52" s="16"/>
      <c r="I52" s="7"/>
      <c r="J52" s="13"/>
      <c r="K52" s="4"/>
      <c r="L52" s="4"/>
    </row>
    <row r="53" spans="1:12" ht="16.95" customHeight="1" x14ac:dyDescent="0.3">
      <c r="A53" s="79">
        <f>Punkter!$C$7</f>
        <v>30</v>
      </c>
      <c r="B53" s="80"/>
      <c r="C53" s="12" t="s">
        <v>56</v>
      </c>
      <c r="D53" s="15" t="s">
        <v>56</v>
      </c>
      <c r="E53" s="15" t="s">
        <v>56</v>
      </c>
      <c r="F53" s="9">
        <v>101.096</v>
      </c>
      <c r="G53" s="15">
        <v>94.424000000000007</v>
      </c>
      <c r="H53" s="15">
        <v>89.975999999999999</v>
      </c>
      <c r="I53" s="1">
        <v>86.64</v>
      </c>
      <c r="J53" s="12">
        <v>89.975999999999999</v>
      </c>
      <c r="K53" s="9">
        <v>75.52</v>
      </c>
      <c r="L53" s="9">
        <v>85.528000000000006</v>
      </c>
    </row>
    <row r="54" spans="1:12" ht="16.95" customHeight="1" x14ac:dyDescent="0.3">
      <c r="A54" s="81"/>
      <c r="B54" s="82"/>
      <c r="C54" s="12" t="s">
        <v>56</v>
      </c>
      <c r="D54" s="15" t="s">
        <v>56</v>
      </c>
      <c r="E54" s="15" t="s">
        <v>56</v>
      </c>
      <c r="F54" s="9">
        <v>101.096</v>
      </c>
      <c r="G54" s="15">
        <v>93.311999999999998</v>
      </c>
      <c r="H54" s="15">
        <v>89.975999999999999</v>
      </c>
      <c r="I54" s="1">
        <v>86.64</v>
      </c>
      <c r="J54" s="12">
        <v>91.087999999999994</v>
      </c>
      <c r="K54" s="9">
        <v>76.632000000000005</v>
      </c>
      <c r="L54" s="9">
        <v>84.415999999999997</v>
      </c>
    </row>
    <row r="55" spans="1:12" ht="16.95" customHeight="1" x14ac:dyDescent="0.3">
      <c r="A55" s="81"/>
      <c r="B55" s="82"/>
      <c r="C55" s="12" t="s">
        <v>56</v>
      </c>
      <c r="D55" s="15" t="s">
        <v>56</v>
      </c>
      <c r="E55" s="15" t="s">
        <v>56</v>
      </c>
      <c r="F55" s="9">
        <v>102.208</v>
      </c>
      <c r="G55" s="15">
        <v>95.536000000000001</v>
      </c>
      <c r="H55" s="15">
        <v>91.087999999999994</v>
      </c>
      <c r="I55" s="1">
        <v>84.415999999999997</v>
      </c>
      <c r="J55" s="12">
        <v>91.087999999999994</v>
      </c>
      <c r="K55" s="9">
        <v>75.52</v>
      </c>
      <c r="L55" s="9">
        <v>83.304000000000002</v>
      </c>
    </row>
    <row r="56" spans="1:12" ht="16.95" customHeight="1" x14ac:dyDescent="0.3">
      <c r="A56" s="81"/>
      <c r="B56" s="82"/>
      <c r="C56" s="12" t="s">
        <v>56</v>
      </c>
      <c r="D56" s="15" t="s">
        <v>56</v>
      </c>
      <c r="E56" s="15" t="s">
        <v>56</v>
      </c>
      <c r="F56" s="9">
        <v>95.536000000000001</v>
      </c>
      <c r="G56" s="15">
        <v>93.311999999999998</v>
      </c>
      <c r="H56" s="15">
        <v>89.975999999999999</v>
      </c>
      <c r="I56" s="1">
        <v>86.64</v>
      </c>
      <c r="J56" s="12">
        <v>91.087999999999994</v>
      </c>
      <c r="K56" s="9">
        <v>76.632000000000005</v>
      </c>
      <c r="L56" s="9">
        <v>83.304000000000002</v>
      </c>
    </row>
    <row r="57" spans="1:12" ht="16.95" customHeight="1" x14ac:dyDescent="0.3">
      <c r="A57" s="81"/>
      <c r="B57" s="82"/>
      <c r="C57" s="12" t="s">
        <v>56</v>
      </c>
      <c r="D57" s="15" t="s">
        <v>56</v>
      </c>
      <c r="E57" s="15" t="s">
        <v>56</v>
      </c>
      <c r="F57" s="9">
        <v>94.424000000000007</v>
      </c>
      <c r="G57" s="15">
        <v>92.2</v>
      </c>
      <c r="H57" s="15">
        <v>89.975999999999999</v>
      </c>
      <c r="I57" s="1">
        <v>86.64</v>
      </c>
      <c r="J57" s="12">
        <v>92.2</v>
      </c>
      <c r="K57" s="9">
        <v>76.632000000000005</v>
      </c>
      <c r="L57" s="9">
        <v>83.304000000000002</v>
      </c>
    </row>
    <row r="58" spans="1:12" ht="16.95" customHeight="1" x14ac:dyDescent="0.3">
      <c r="A58" s="81"/>
      <c r="B58" s="82"/>
      <c r="C58" s="12"/>
      <c r="D58" s="15"/>
      <c r="E58" s="15"/>
      <c r="F58" s="9"/>
      <c r="G58" s="15"/>
      <c r="H58" s="15"/>
      <c r="I58" s="1"/>
      <c r="J58" s="12"/>
      <c r="K58" s="9"/>
      <c r="L58" s="9"/>
    </row>
    <row r="59" spans="1:12" ht="16.95" customHeight="1" x14ac:dyDescent="0.3">
      <c r="A59" s="81"/>
      <c r="B59" s="82"/>
      <c r="C59" s="12"/>
      <c r="D59" s="15"/>
      <c r="E59" s="15"/>
      <c r="F59" s="9"/>
      <c r="G59" s="15"/>
      <c r="H59" s="15"/>
      <c r="I59" s="1"/>
      <c r="J59" s="12"/>
      <c r="K59" s="9"/>
      <c r="L59" s="9"/>
    </row>
    <row r="60" spans="1:12" ht="16.95" customHeight="1" x14ac:dyDescent="0.3">
      <c r="A60" s="81"/>
      <c r="B60" s="82"/>
      <c r="C60" s="12"/>
      <c r="D60" s="15"/>
      <c r="E60" s="15"/>
      <c r="F60" s="9"/>
      <c r="G60" s="15"/>
      <c r="H60" s="15"/>
      <c r="I60" s="1"/>
      <c r="J60" s="12"/>
      <c r="K60" s="9"/>
      <c r="L60" s="9"/>
    </row>
    <row r="61" spans="1:12" ht="16.95" customHeight="1" x14ac:dyDescent="0.3">
      <c r="A61" s="81"/>
      <c r="B61" s="82"/>
      <c r="C61" s="12"/>
      <c r="D61" s="15"/>
      <c r="E61" s="15"/>
      <c r="F61" s="9"/>
      <c r="G61" s="15"/>
      <c r="H61" s="15"/>
      <c r="I61" s="1"/>
      <c r="J61" s="12"/>
      <c r="K61" s="9"/>
      <c r="L61" s="9"/>
    </row>
    <row r="62" spans="1:12" ht="16.95" customHeight="1" thickBot="1" x14ac:dyDescent="0.35">
      <c r="A62" s="85"/>
      <c r="B62" s="86"/>
      <c r="C62" s="13"/>
      <c r="D62" s="16"/>
      <c r="E62" s="16"/>
      <c r="F62" s="4"/>
      <c r="G62" s="16"/>
      <c r="H62" s="16"/>
      <c r="I62" s="7"/>
      <c r="J62" s="13"/>
      <c r="K62" s="4"/>
      <c r="L62" s="4"/>
    </row>
    <row r="65" spans="3:7" x14ac:dyDescent="0.3">
      <c r="C65" s="75" t="s">
        <v>6</v>
      </c>
      <c r="D65" s="75"/>
      <c r="E65" s="75"/>
      <c r="F65" s="75"/>
      <c r="G65" s="75"/>
    </row>
    <row r="66" spans="3:7" x14ac:dyDescent="0.3">
      <c r="C66" s="75" t="s">
        <v>7</v>
      </c>
      <c r="D66" s="75"/>
      <c r="E66" s="75" t="s">
        <v>55</v>
      </c>
      <c r="F66" s="75"/>
      <c r="G66" s="75"/>
    </row>
    <row r="67" spans="3:7" x14ac:dyDescent="0.3">
      <c r="C67" s="75" t="s">
        <v>8</v>
      </c>
      <c r="D67" s="75"/>
      <c r="E67" s="75" t="s">
        <v>55</v>
      </c>
      <c r="F67" s="75"/>
      <c r="G67" s="75"/>
    </row>
    <row r="68" spans="3:7" x14ac:dyDescent="0.3">
      <c r="C68" s="75" t="s">
        <v>9</v>
      </c>
      <c r="D68" s="75"/>
      <c r="E68" s="75" t="s">
        <v>24</v>
      </c>
      <c r="F68" s="75"/>
      <c r="G68" s="75"/>
    </row>
    <row r="69" spans="3:7" x14ac:dyDescent="0.3">
      <c r="C69" s="75" t="s">
        <v>10</v>
      </c>
      <c r="D69" s="75"/>
      <c r="E69" s="75">
        <v>850</v>
      </c>
      <c r="F69" s="75"/>
      <c r="G69" s="75"/>
    </row>
    <row r="70" spans="3:7" x14ac:dyDescent="0.3">
      <c r="C70" s="75" t="s">
        <v>11</v>
      </c>
      <c r="D70" s="75"/>
      <c r="E70" s="76">
        <v>42668</v>
      </c>
      <c r="F70" s="75"/>
      <c r="G70" s="75"/>
    </row>
    <row r="71" spans="3:7" x14ac:dyDescent="0.3">
      <c r="C71" s="75" t="s">
        <v>12</v>
      </c>
      <c r="D71" s="75"/>
      <c r="E71" s="90">
        <v>0.87708333333333333</v>
      </c>
      <c r="F71" s="75"/>
      <c r="G71" s="75"/>
    </row>
    <row r="72" spans="3:7" x14ac:dyDescent="0.3">
      <c r="C72" s="75" t="s">
        <v>13</v>
      </c>
      <c r="D72" s="75"/>
      <c r="E72" s="75"/>
      <c r="F72" s="75"/>
      <c r="G72" s="75"/>
    </row>
    <row r="73" spans="3:7" x14ac:dyDescent="0.3">
      <c r="C73" s="75" t="s">
        <v>14</v>
      </c>
      <c r="D73" s="75"/>
      <c r="E73" s="75" t="s">
        <v>26</v>
      </c>
      <c r="F73" s="75"/>
      <c r="G73" s="75"/>
    </row>
  </sheetData>
  <mergeCells count="27">
    <mergeCell ref="C73:D73"/>
    <mergeCell ref="E73:G73"/>
    <mergeCell ref="C70:D70"/>
    <mergeCell ref="E70:G70"/>
    <mergeCell ref="C71:D71"/>
    <mergeCell ref="E71:G71"/>
    <mergeCell ref="C72:D72"/>
    <mergeCell ref="E72:G72"/>
    <mergeCell ref="C67:D67"/>
    <mergeCell ref="E67:G67"/>
    <mergeCell ref="C68:D68"/>
    <mergeCell ref="E68:G68"/>
    <mergeCell ref="C69:D69"/>
    <mergeCell ref="E69:G69"/>
    <mergeCell ref="A23:B32"/>
    <mergeCell ref="A33:B42"/>
    <mergeCell ref="A43:B52"/>
    <mergeCell ref="A53:B62"/>
    <mergeCell ref="C65:G65"/>
    <mergeCell ref="C66:D66"/>
    <mergeCell ref="E66:G66"/>
    <mergeCell ref="A1:A2"/>
    <mergeCell ref="C1:F1"/>
    <mergeCell ref="G1:I1"/>
    <mergeCell ref="J1:K1"/>
    <mergeCell ref="A3:B12"/>
    <mergeCell ref="A13:B2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abSelected="1" topLeftCell="A42" workbookViewId="0">
      <selection activeCell="L69" sqref="L69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2" ht="17.399999999999999" customHeight="1" x14ac:dyDescent="0.3">
      <c r="A1" s="77" t="s">
        <v>4</v>
      </c>
      <c r="B1" s="70" t="s">
        <v>3</v>
      </c>
      <c r="C1" s="77">
        <f>Punkter!$A$2</f>
        <v>0.01</v>
      </c>
      <c r="D1" s="84"/>
      <c r="E1" s="84"/>
      <c r="F1" s="78"/>
      <c r="G1" s="77">
        <f>Punkter!$A$3</f>
        <v>0.08</v>
      </c>
      <c r="H1" s="84"/>
      <c r="I1" s="78"/>
      <c r="J1" s="77">
        <f>Punkter!$A$4</f>
        <v>0.34</v>
      </c>
      <c r="K1" s="78"/>
      <c r="L1" s="26">
        <f>Punkter!$A$5</f>
        <v>2</v>
      </c>
    </row>
    <row r="2" spans="1:12" ht="17.399999999999999" customHeight="1" thickBot="1" x14ac:dyDescent="0.35">
      <c r="A2" s="83"/>
      <c r="B2" s="4" t="s">
        <v>2</v>
      </c>
      <c r="C2" s="71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71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2" ht="17.399999999999999" customHeight="1" x14ac:dyDescent="0.3">
      <c r="A3" s="79">
        <f>Punkter!$C$2</f>
        <v>1</v>
      </c>
      <c r="B3" s="80"/>
      <c r="C3" s="2">
        <v>48.832000000000001</v>
      </c>
      <c r="D3" s="15">
        <v>49.944000000000003</v>
      </c>
      <c r="E3" s="14">
        <v>47.72</v>
      </c>
      <c r="F3" s="70">
        <v>62.176000000000002</v>
      </c>
      <c r="G3" s="14">
        <v>43.271999999999998</v>
      </c>
      <c r="H3" s="56">
        <v>48.832000000000001</v>
      </c>
      <c r="I3" s="72">
        <v>66.623999999999995</v>
      </c>
      <c r="J3" s="11">
        <v>49.944000000000003</v>
      </c>
      <c r="K3" s="70">
        <v>59.951999999999998</v>
      </c>
      <c r="L3" s="70">
        <v>44.384</v>
      </c>
    </row>
    <row r="4" spans="1:12" ht="17.399999999999999" customHeight="1" x14ac:dyDescent="0.3">
      <c r="A4" s="81"/>
      <c r="B4" s="82"/>
      <c r="C4" s="2">
        <v>48.832000000000001</v>
      </c>
      <c r="D4" s="15">
        <v>49.944000000000003</v>
      </c>
      <c r="E4" s="15">
        <v>46.607999999999997</v>
      </c>
      <c r="F4" s="9">
        <v>64.400000000000006</v>
      </c>
      <c r="G4" s="15">
        <v>46.607999999999997</v>
      </c>
      <c r="H4" s="55">
        <v>48.832000000000001</v>
      </c>
      <c r="I4" s="1">
        <v>62.176000000000002</v>
      </c>
      <c r="J4" s="12">
        <v>47.72</v>
      </c>
      <c r="K4" s="9">
        <v>62.176000000000002</v>
      </c>
      <c r="L4" s="9">
        <v>45.496000000000002</v>
      </c>
    </row>
    <row r="5" spans="1:12" ht="17.399999999999999" customHeight="1" x14ac:dyDescent="0.3">
      <c r="A5" s="81"/>
      <c r="B5" s="82"/>
      <c r="C5" s="2">
        <v>48.832000000000001</v>
      </c>
      <c r="D5" s="15">
        <v>49.944000000000003</v>
      </c>
      <c r="E5" s="15">
        <v>47.72</v>
      </c>
      <c r="F5" s="10">
        <v>65.512</v>
      </c>
      <c r="G5" s="15">
        <v>45.496000000000002</v>
      </c>
      <c r="H5" s="55">
        <v>46.607999999999997</v>
      </c>
      <c r="I5" s="1">
        <v>62.176000000000002</v>
      </c>
      <c r="J5" s="12">
        <v>51.055999999999997</v>
      </c>
      <c r="K5" s="9">
        <v>59.951999999999998</v>
      </c>
      <c r="L5" s="9">
        <v>44.384</v>
      </c>
    </row>
    <row r="6" spans="1:12" ht="17.399999999999999" customHeight="1" x14ac:dyDescent="0.3">
      <c r="A6" s="81"/>
      <c r="B6" s="82"/>
      <c r="C6" s="2">
        <v>48.832000000000001</v>
      </c>
      <c r="D6" s="15">
        <v>49.944000000000003</v>
      </c>
      <c r="E6" s="15">
        <v>47.72</v>
      </c>
      <c r="F6" s="10">
        <v>61.064</v>
      </c>
      <c r="G6" s="15">
        <v>49.944000000000003</v>
      </c>
      <c r="H6" s="57">
        <v>46.607999999999997</v>
      </c>
      <c r="I6" s="1">
        <v>59.951999999999998</v>
      </c>
      <c r="J6" s="12">
        <v>49.944000000000003</v>
      </c>
      <c r="K6" s="9">
        <v>62.176000000000002</v>
      </c>
      <c r="L6" s="9">
        <v>45.496000000000002</v>
      </c>
    </row>
    <row r="7" spans="1:12" ht="17.399999999999999" customHeight="1" x14ac:dyDescent="0.3">
      <c r="A7" s="81"/>
      <c r="B7" s="82"/>
      <c r="C7" s="2">
        <v>48.832000000000001</v>
      </c>
      <c r="D7" s="15">
        <v>49.944000000000003</v>
      </c>
      <c r="E7" s="15">
        <v>47.72</v>
      </c>
      <c r="F7" s="9">
        <v>66.623999999999995</v>
      </c>
      <c r="G7" s="15">
        <v>47.72</v>
      </c>
      <c r="H7" s="55">
        <v>46.607999999999997</v>
      </c>
      <c r="I7" s="1">
        <v>62.176000000000002</v>
      </c>
      <c r="J7" s="12">
        <v>49.944000000000003</v>
      </c>
      <c r="K7" s="9">
        <v>63.287999999999997</v>
      </c>
      <c r="L7" s="9">
        <v>44.384</v>
      </c>
    </row>
    <row r="8" spans="1:12" ht="17.399999999999999" customHeight="1" x14ac:dyDescent="0.3">
      <c r="A8" s="81"/>
      <c r="B8" s="82"/>
      <c r="D8" s="15"/>
      <c r="E8" s="15"/>
      <c r="F8" s="9"/>
      <c r="G8" s="15"/>
      <c r="H8" s="55"/>
      <c r="I8" s="1"/>
      <c r="J8" s="12"/>
      <c r="K8" s="9"/>
      <c r="L8" s="9"/>
    </row>
    <row r="9" spans="1:12" ht="17.399999999999999" customHeight="1" x14ac:dyDescent="0.3">
      <c r="A9" s="81"/>
      <c r="B9" s="82"/>
      <c r="D9" s="15"/>
      <c r="E9" s="15"/>
      <c r="F9" s="9"/>
      <c r="G9" s="15"/>
      <c r="H9" s="55"/>
      <c r="I9" s="1"/>
      <c r="J9" s="12"/>
      <c r="K9" s="9"/>
      <c r="L9" s="9"/>
    </row>
    <row r="10" spans="1:12" ht="17.399999999999999" customHeight="1" x14ac:dyDescent="0.3">
      <c r="A10" s="81"/>
      <c r="B10" s="82"/>
      <c r="D10" s="15"/>
      <c r="E10" s="15"/>
      <c r="F10" s="9"/>
      <c r="G10" s="15"/>
      <c r="H10" s="55"/>
      <c r="I10" s="1"/>
      <c r="J10" s="12"/>
      <c r="K10" s="9"/>
      <c r="L10" s="9"/>
    </row>
    <row r="11" spans="1:12" ht="17.399999999999999" customHeight="1" x14ac:dyDescent="0.3">
      <c r="A11" s="81"/>
      <c r="B11" s="82"/>
      <c r="D11" s="15"/>
      <c r="E11" s="15"/>
      <c r="F11" s="9"/>
      <c r="G11" s="15"/>
      <c r="H11" s="55"/>
      <c r="I11" s="1"/>
      <c r="J11" s="12"/>
      <c r="K11" s="9"/>
      <c r="L11" s="9"/>
    </row>
    <row r="12" spans="1:12" ht="17.399999999999999" customHeight="1" thickBot="1" x14ac:dyDescent="0.35">
      <c r="A12" s="81"/>
      <c r="B12" s="82"/>
      <c r="C12" s="71"/>
      <c r="D12" s="16"/>
      <c r="E12" s="16"/>
      <c r="F12" s="4"/>
      <c r="G12" s="16"/>
      <c r="H12" s="54"/>
      <c r="I12" s="7"/>
      <c r="J12" s="13"/>
      <c r="K12" s="4"/>
      <c r="L12" s="4"/>
    </row>
    <row r="13" spans="1:12" ht="16.95" customHeight="1" x14ac:dyDescent="0.3">
      <c r="A13" s="79">
        <f>Punkter!$C$3</f>
        <v>2</v>
      </c>
      <c r="B13" s="80"/>
      <c r="C13" s="2">
        <v>58.84</v>
      </c>
      <c r="D13" s="15">
        <v>54.392000000000003</v>
      </c>
      <c r="E13" s="15">
        <v>56.616</v>
      </c>
      <c r="F13" s="9">
        <v>59.951999999999998</v>
      </c>
      <c r="G13" s="15">
        <v>54.392000000000003</v>
      </c>
      <c r="H13" s="55">
        <v>56.616</v>
      </c>
      <c r="I13" s="1">
        <v>63.287999999999997</v>
      </c>
      <c r="J13" s="12">
        <v>59.951999999999998</v>
      </c>
      <c r="K13" s="9">
        <v>69.959999999999994</v>
      </c>
      <c r="L13" s="9">
        <v>51.055999999999997</v>
      </c>
    </row>
    <row r="14" spans="1:12" ht="16.95" customHeight="1" x14ac:dyDescent="0.3">
      <c r="A14" s="81"/>
      <c r="B14" s="82"/>
      <c r="C14" s="2">
        <v>59.951999999999998</v>
      </c>
      <c r="D14" s="15">
        <v>57.728000000000002</v>
      </c>
      <c r="E14" s="15">
        <v>56.616</v>
      </c>
      <c r="F14" s="9">
        <v>61.064</v>
      </c>
      <c r="G14" s="15">
        <v>53.28</v>
      </c>
      <c r="H14" s="55">
        <v>54.392000000000003</v>
      </c>
      <c r="I14" s="1">
        <v>64.400000000000006</v>
      </c>
      <c r="J14" s="12">
        <v>56.616</v>
      </c>
      <c r="K14" s="9">
        <v>72.183999999999997</v>
      </c>
      <c r="L14" s="9">
        <v>49.944000000000003</v>
      </c>
    </row>
    <row r="15" spans="1:12" ht="16.95" customHeight="1" x14ac:dyDescent="0.3">
      <c r="A15" s="81"/>
      <c r="B15" s="82"/>
      <c r="C15" s="2">
        <v>58.84</v>
      </c>
      <c r="D15" s="15">
        <v>57.728000000000002</v>
      </c>
      <c r="E15" s="15">
        <v>56.616</v>
      </c>
      <c r="F15" s="9">
        <v>61.064</v>
      </c>
      <c r="G15" s="15">
        <v>53.28</v>
      </c>
      <c r="H15" s="55">
        <v>55.503999999999998</v>
      </c>
      <c r="I15" s="1">
        <v>65.512</v>
      </c>
      <c r="J15" s="12">
        <v>55.503999999999998</v>
      </c>
      <c r="K15" s="9">
        <v>72.183999999999997</v>
      </c>
      <c r="L15" s="9">
        <v>49.944000000000003</v>
      </c>
    </row>
    <row r="16" spans="1:12" ht="16.95" customHeight="1" x14ac:dyDescent="0.3">
      <c r="A16" s="81"/>
      <c r="B16" s="82"/>
      <c r="C16" s="2">
        <v>58.84</v>
      </c>
      <c r="D16" s="15">
        <v>57.728000000000002</v>
      </c>
      <c r="E16" s="15">
        <v>56.616</v>
      </c>
      <c r="F16" s="9">
        <v>59.951999999999998</v>
      </c>
      <c r="G16" s="15">
        <v>55.503999999999998</v>
      </c>
      <c r="H16" s="55">
        <v>55.503999999999998</v>
      </c>
      <c r="I16" s="1">
        <v>63.287999999999997</v>
      </c>
      <c r="J16" s="12">
        <v>59.951999999999998</v>
      </c>
      <c r="K16" s="9">
        <v>72.183999999999997</v>
      </c>
      <c r="L16" s="9">
        <v>49.944000000000003</v>
      </c>
    </row>
    <row r="17" spans="1:12" ht="16.95" customHeight="1" x14ac:dyDescent="0.3">
      <c r="A17" s="81"/>
      <c r="B17" s="82"/>
      <c r="C17" s="2">
        <v>59.951999999999998</v>
      </c>
      <c r="D17" s="15">
        <v>56.616</v>
      </c>
      <c r="E17" s="15">
        <v>56.616</v>
      </c>
      <c r="F17" s="9">
        <v>61.064</v>
      </c>
      <c r="G17" s="15">
        <v>54.392000000000003</v>
      </c>
      <c r="H17" s="55">
        <v>55.503999999999998</v>
      </c>
      <c r="I17" s="1">
        <v>65.512</v>
      </c>
      <c r="J17" s="12">
        <v>58.84</v>
      </c>
      <c r="K17" s="9">
        <v>75.52</v>
      </c>
      <c r="L17" s="9">
        <v>51.055999999999997</v>
      </c>
    </row>
    <row r="18" spans="1:12" ht="16.95" customHeight="1" x14ac:dyDescent="0.3">
      <c r="A18" s="81"/>
      <c r="B18" s="82"/>
      <c r="D18" s="15"/>
      <c r="E18" s="15"/>
      <c r="F18" s="9"/>
      <c r="G18" s="15"/>
      <c r="H18" s="55"/>
      <c r="I18" s="1"/>
      <c r="J18" s="12"/>
      <c r="K18" s="9"/>
      <c r="L18" s="9"/>
    </row>
    <row r="19" spans="1:12" ht="16.95" customHeight="1" x14ac:dyDescent="0.3">
      <c r="A19" s="81"/>
      <c r="B19" s="82"/>
      <c r="D19" s="15"/>
      <c r="E19" s="15"/>
      <c r="F19" s="9"/>
      <c r="G19" s="15"/>
      <c r="H19" s="55"/>
      <c r="I19" s="1"/>
      <c r="J19" s="12"/>
      <c r="K19" s="9"/>
      <c r="L19" s="9"/>
    </row>
    <row r="20" spans="1:12" ht="16.95" customHeight="1" x14ac:dyDescent="0.3">
      <c r="A20" s="81"/>
      <c r="B20" s="82"/>
      <c r="D20" s="15"/>
      <c r="E20" s="15"/>
      <c r="F20" s="9"/>
      <c r="G20" s="15"/>
      <c r="H20" s="55"/>
      <c r="I20" s="1"/>
      <c r="J20" s="12"/>
      <c r="K20" s="9"/>
      <c r="L20" s="9"/>
    </row>
    <row r="21" spans="1:12" ht="16.95" customHeight="1" x14ac:dyDescent="0.3">
      <c r="A21" s="81"/>
      <c r="B21" s="82"/>
      <c r="D21" s="15"/>
      <c r="E21" s="15"/>
      <c r="F21" s="9"/>
      <c r="G21" s="15"/>
      <c r="H21" s="55"/>
      <c r="I21" s="1"/>
      <c r="J21" s="12"/>
      <c r="K21" s="9"/>
      <c r="L21" s="9"/>
    </row>
    <row r="22" spans="1:12" ht="16.95" customHeight="1" thickBot="1" x14ac:dyDescent="0.35">
      <c r="A22" s="81"/>
      <c r="B22" s="82"/>
      <c r="C22" s="71"/>
      <c r="D22" s="16"/>
      <c r="E22" s="15"/>
      <c r="F22" s="9"/>
      <c r="G22" s="15"/>
      <c r="H22" s="55"/>
      <c r="I22" s="1"/>
      <c r="J22" s="12"/>
      <c r="K22" s="9"/>
      <c r="L22" s="9"/>
    </row>
    <row r="23" spans="1:12" ht="16.95" customHeight="1" x14ac:dyDescent="0.3">
      <c r="A23" s="79">
        <v>4</v>
      </c>
      <c r="B23" s="80"/>
      <c r="C23" s="2">
        <v>73.296000000000006</v>
      </c>
      <c r="D23" s="15">
        <v>73.296000000000006</v>
      </c>
      <c r="E23" s="14">
        <v>69.959999999999994</v>
      </c>
      <c r="F23" s="70">
        <v>58.84</v>
      </c>
      <c r="G23" s="14">
        <v>67.736000000000004</v>
      </c>
      <c r="H23" s="56">
        <v>67.736000000000004</v>
      </c>
      <c r="I23" s="72">
        <v>62.176000000000002</v>
      </c>
      <c r="J23" s="11">
        <v>65.512</v>
      </c>
      <c r="K23" s="70">
        <v>64.400000000000006</v>
      </c>
      <c r="L23" s="70">
        <v>54.392000000000003</v>
      </c>
    </row>
    <row r="24" spans="1:12" ht="16.95" customHeight="1" x14ac:dyDescent="0.3">
      <c r="A24" s="81"/>
      <c r="B24" s="82"/>
      <c r="C24" s="2">
        <v>73.296000000000006</v>
      </c>
      <c r="D24" s="15">
        <v>71.072000000000003</v>
      </c>
      <c r="E24" s="15">
        <v>68.847999999999999</v>
      </c>
      <c r="F24" s="9">
        <v>59.951999999999998</v>
      </c>
      <c r="G24" s="15">
        <v>67.736000000000004</v>
      </c>
      <c r="H24" s="55">
        <v>66.623999999999995</v>
      </c>
      <c r="I24" s="1">
        <v>59.951999999999998</v>
      </c>
      <c r="J24" s="12">
        <v>66.623999999999995</v>
      </c>
      <c r="K24" s="9">
        <v>62.176000000000002</v>
      </c>
      <c r="L24" s="9">
        <v>56.616</v>
      </c>
    </row>
    <row r="25" spans="1:12" ht="16.95" customHeight="1" x14ac:dyDescent="0.3">
      <c r="A25" s="81"/>
      <c r="B25" s="82"/>
      <c r="C25" s="2">
        <v>73.296000000000006</v>
      </c>
      <c r="D25" s="15">
        <v>71.072000000000003</v>
      </c>
      <c r="E25" s="15">
        <v>71.072000000000003</v>
      </c>
      <c r="F25" s="9">
        <v>59.951999999999998</v>
      </c>
      <c r="G25" s="15">
        <v>68.847999999999999</v>
      </c>
      <c r="H25" s="55">
        <v>66.623999999999995</v>
      </c>
      <c r="I25" s="1">
        <v>59.951999999999998</v>
      </c>
      <c r="J25" s="12">
        <v>66.623999999999995</v>
      </c>
      <c r="K25" s="9">
        <v>62.176000000000002</v>
      </c>
      <c r="L25" s="9">
        <v>57.728000000000002</v>
      </c>
    </row>
    <row r="26" spans="1:12" ht="16.95" customHeight="1" x14ac:dyDescent="0.3">
      <c r="A26" s="81"/>
      <c r="B26" s="82"/>
      <c r="C26" s="2">
        <v>71.072000000000003</v>
      </c>
      <c r="D26" s="15">
        <v>72.183999999999997</v>
      </c>
      <c r="E26" s="15">
        <v>69.959999999999994</v>
      </c>
      <c r="F26" s="9">
        <v>59.951999999999998</v>
      </c>
      <c r="G26" s="15">
        <v>67.736000000000004</v>
      </c>
      <c r="H26" s="55">
        <v>67.736000000000004</v>
      </c>
      <c r="I26" s="1">
        <v>59.951999999999998</v>
      </c>
      <c r="J26" s="12">
        <v>66.623999999999995</v>
      </c>
      <c r="K26" s="9">
        <v>64.400000000000006</v>
      </c>
      <c r="L26" s="9">
        <v>57.728000000000002</v>
      </c>
    </row>
    <row r="27" spans="1:12" ht="16.95" customHeight="1" x14ac:dyDescent="0.3">
      <c r="A27" s="81"/>
      <c r="B27" s="82"/>
      <c r="C27" s="2">
        <v>73.296000000000006</v>
      </c>
      <c r="D27" s="15">
        <v>69.959999999999994</v>
      </c>
      <c r="E27" s="15">
        <v>69.959999999999994</v>
      </c>
      <c r="F27" s="9">
        <v>59.951999999999998</v>
      </c>
      <c r="G27" s="15">
        <v>66.623999999999995</v>
      </c>
      <c r="H27" s="55">
        <v>66.623999999999995</v>
      </c>
      <c r="I27" s="1">
        <v>59.951999999999998</v>
      </c>
      <c r="J27" s="12">
        <v>65.512</v>
      </c>
      <c r="K27" s="9">
        <v>63.287999999999997</v>
      </c>
      <c r="L27" s="9">
        <v>59.951999999999998</v>
      </c>
    </row>
    <row r="28" spans="1:12" ht="16.95" customHeight="1" x14ac:dyDescent="0.3">
      <c r="A28" s="81"/>
      <c r="B28" s="82"/>
      <c r="D28" s="15"/>
      <c r="E28" s="15"/>
      <c r="F28" s="9"/>
      <c r="G28" s="15"/>
      <c r="H28" s="55"/>
      <c r="I28" s="1"/>
      <c r="J28" s="12"/>
      <c r="K28" s="9"/>
      <c r="L28" s="9"/>
    </row>
    <row r="29" spans="1:12" ht="16.95" customHeight="1" x14ac:dyDescent="0.3">
      <c r="A29" s="81"/>
      <c r="B29" s="82"/>
      <c r="D29" s="15"/>
      <c r="E29" s="15"/>
      <c r="F29" s="9"/>
      <c r="G29" s="15"/>
      <c r="H29" s="55"/>
      <c r="I29" s="1"/>
      <c r="J29" s="12"/>
      <c r="K29" s="9"/>
      <c r="L29" s="9"/>
    </row>
    <row r="30" spans="1:12" ht="16.95" customHeight="1" x14ac:dyDescent="0.3">
      <c r="A30" s="81"/>
      <c r="B30" s="82"/>
      <c r="D30" s="15"/>
      <c r="E30" s="15"/>
      <c r="F30" s="9"/>
      <c r="G30" s="15"/>
      <c r="H30" s="55"/>
      <c r="I30" s="1"/>
      <c r="J30" s="12"/>
      <c r="K30" s="9"/>
      <c r="L30" s="9"/>
    </row>
    <row r="31" spans="1:12" ht="16.95" customHeight="1" x14ac:dyDescent="0.3">
      <c r="A31" s="81"/>
      <c r="B31" s="82"/>
      <c r="D31" s="15"/>
      <c r="E31" s="15"/>
      <c r="F31" s="9"/>
      <c r="G31" s="15"/>
      <c r="H31" s="55"/>
      <c r="I31" s="1"/>
      <c r="J31" s="12"/>
      <c r="K31" s="9"/>
      <c r="L31" s="9"/>
    </row>
    <row r="32" spans="1:12" ht="16.95" customHeight="1" thickBot="1" x14ac:dyDescent="0.35">
      <c r="A32" s="81"/>
      <c r="B32" s="82"/>
      <c r="C32" s="71"/>
      <c r="D32" s="16"/>
      <c r="E32" s="16"/>
      <c r="F32" s="4"/>
      <c r="G32" s="16"/>
      <c r="H32" s="54"/>
      <c r="I32" s="7"/>
      <c r="J32" s="13"/>
      <c r="K32" s="4"/>
      <c r="L32" s="4"/>
    </row>
    <row r="33" spans="1:12" ht="16.95" customHeight="1" x14ac:dyDescent="0.3">
      <c r="A33" s="79">
        <v>8</v>
      </c>
      <c r="B33" s="80"/>
      <c r="C33" s="2">
        <v>88.864000000000004</v>
      </c>
      <c r="D33" s="15">
        <v>81.08</v>
      </c>
      <c r="E33" s="15">
        <v>78.855999999999995</v>
      </c>
      <c r="F33" s="9">
        <v>66.623999999999995</v>
      </c>
      <c r="G33" s="15">
        <v>79.968000000000004</v>
      </c>
      <c r="H33" s="55">
        <v>74.408000000000001</v>
      </c>
      <c r="I33" s="1">
        <v>65.512</v>
      </c>
      <c r="J33" s="12">
        <v>73.296000000000006</v>
      </c>
      <c r="K33" s="9">
        <v>67.736000000000004</v>
      </c>
      <c r="L33" s="9">
        <v>63.287999999999997</v>
      </c>
    </row>
    <row r="34" spans="1:12" ht="16.95" customHeight="1" x14ac:dyDescent="0.3">
      <c r="A34" s="81"/>
      <c r="B34" s="82"/>
      <c r="C34" s="2">
        <v>88.864000000000004</v>
      </c>
      <c r="D34" s="15">
        <v>83.304000000000002</v>
      </c>
      <c r="E34" s="15">
        <v>77.744</v>
      </c>
      <c r="F34" s="9">
        <v>65.512</v>
      </c>
      <c r="G34" s="15">
        <v>79.968000000000004</v>
      </c>
      <c r="H34" s="55">
        <v>74.408000000000001</v>
      </c>
      <c r="I34" s="1">
        <v>63.287999999999997</v>
      </c>
      <c r="J34" s="12">
        <v>73.296000000000006</v>
      </c>
      <c r="K34" s="9">
        <v>69.959999999999994</v>
      </c>
      <c r="L34" s="9">
        <v>65.512</v>
      </c>
    </row>
    <row r="35" spans="1:12" ht="16.95" customHeight="1" x14ac:dyDescent="0.3">
      <c r="A35" s="81"/>
      <c r="B35" s="82"/>
      <c r="C35" s="2">
        <v>92.2</v>
      </c>
      <c r="D35" s="15">
        <v>83.304000000000002</v>
      </c>
      <c r="E35" s="15">
        <v>78.855999999999995</v>
      </c>
      <c r="F35" s="9">
        <v>65.512</v>
      </c>
      <c r="G35" s="15">
        <v>79.968000000000004</v>
      </c>
      <c r="H35" s="55">
        <v>76.632000000000005</v>
      </c>
      <c r="I35" s="1">
        <v>65.512</v>
      </c>
      <c r="J35" s="12">
        <v>73.296000000000006</v>
      </c>
      <c r="K35" s="9">
        <v>68.847999999999999</v>
      </c>
      <c r="L35" s="9">
        <v>64.400000000000006</v>
      </c>
    </row>
    <row r="36" spans="1:12" ht="16.95" customHeight="1" x14ac:dyDescent="0.3">
      <c r="A36" s="81"/>
      <c r="B36" s="82"/>
      <c r="C36" s="2">
        <v>89.975999999999999</v>
      </c>
      <c r="D36" s="15">
        <v>81.08</v>
      </c>
      <c r="E36" s="15">
        <v>77.744</v>
      </c>
      <c r="F36" s="9">
        <v>66.623999999999995</v>
      </c>
      <c r="G36" s="15">
        <v>81.08</v>
      </c>
      <c r="H36" s="55">
        <v>76.632000000000005</v>
      </c>
      <c r="I36" s="1">
        <v>65.512</v>
      </c>
      <c r="J36" s="12">
        <v>73.296000000000006</v>
      </c>
      <c r="K36" s="9">
        <v>69.959999999999994</v>
      </c>
      <c r="L36" s="9">
        <v>63.287999999999997</v>
      </c>
    </row>
    <row r="37" spans="1:12" ht="16.95" customHeight="1" x14ac:dyDescent="0.3">
      <c r="A37" s="81"/>
      <c r="B37" s="82"/>
      <c r="C37" s="2">
        <v>92.2</v>
      </c>
      <c r="D37" s="15">
        <v>81.08</v>
      </c>
      <c r="E37" s="15">
        <v>76.632000000000005</v>
      </c>
      <c r="F37" s="9">
        <v>66.623999999999995</v>
      </c>
      <c r="G37" s="15">
        <v>83.304000000000002</v>
      </c>
      <c r="H37" s="55">
        <v>76.632000000000005</v>
      </c>
      <c r="I37" s="1">
        <v>65.512</v>
      </c>
      <c r="J37" s="12">
        <v>73.296000000000006</v>
      </c>
      <c r="K37" s="9">
        <v>71.072000000000003</v>
      </c>
      <c r="L37" s="9">
        <v>65.512</v>
      </c>
    </row>
    <row r="38" spans="1:12" ht="16.95" customHeight="1" x14ac:dyDescent="0.3">
      <c r="A38" s="81"/>
      <c r="B38" s="82"/>
      <c r="D38" s="15"/>
      <c r="E38" s="15"/>
      <c r="F38" s="9"/>
      <c r="G38" s="15"/>
      <c r="H38" s="55"/>
      <c r="I38" s="1"/>
      <c r="J38" s="12"/>
      <c r="K38" s="9"/>
      <c r="L38" s="9"/>
    </row>
    <row r="39" spans="1:12" ht="16.95" customHeight="1" x14ac:dyDescent="0.3">
      <c r="A39" s="81"/>
      <c r="B39" s="82"/>
      <c r="D39" s="15"/>
      <c r="E39" s="15"/>
      <c r="F39" s="9"/>
      <c r="G39" s="15"/>
      <c r="H39" s="55"/>
      <c r="I39" s="1"/>
      <c r="J39" s="12"/>
      <c r="K39" s="9"/>
      <c r="L39" s="9"/>
    </row>
    <row r="40" spans="1:12" ht="16.95" customHeight="1" x14ac:dyDescent="0.3">
      <c r="A40" s="81"/>
      <c r="B40" s="82"/>
      <c r="D40" s="15"/>
      <c r="E40" s="15"/>
      <c r="F40" s="9"/>
      <c r="G40" s="15"/>
      <c r="H40" s="55"/>
      <c r="I40" s="1"/>
      <c r="J40" s="12"/>
      <c r="K40" s="9"/>
      <c r="L40" s="9"/>
    </row>
    <row r="41" spans="1:12" ht="16.95" customHeight="1" x14ac:dyDescent="0.3">
      <c r="A41" s="81"/>
      <c r="B41" s="82"/>
      <c r="D41" s="15"/>
      <c r="E41" s="15"/>
      <c r="F41" s="9"/>
      <c r="G41" s="15"/>
      <c r="H41" s="55"/>
      <c r="I41" s="1"/>
      <c r="J41" s="12"/>
      <c r="K41" s="9"/>
      <c r="L41" s="9"/>
    </row>
    <row r="42" spans="1:12" ht="16.95" customHeight="1" thickBot="1" x14ac:dyDescent="0.35">
      <c r="A42" s="81"/>
      <c r="B42" s="82"/>
      <c r="C42" s="71"/>
      <c r="D42" s="16"/>
      <c r="E42" s="16"/>
      <c r="F42" s="9"/>
      <c r="G42" s="15"/>
      <c r="H42" s="55"/>
      <c r="I42" s="1"/>
      <c r="J42" s="12"/>
      <c r="K42" s="9"/>
      <c r="L42" s="9"/>
    </row>
    <row r="43" spans="1:12" ht="16.95" customHeight="1" x14ac:dyDescent="0.3">
      <c r="A43" s="79">
        <v>15</v>
      </c>
      <c r="B43" s="80"/>
      <c r="C43" s="12" t="s">
        <v>56</v>
      </c>
      <c r="D43" s="15">
        <v>98.872</v>
      </c>
      <c r="E43" s="15">
        <v>86.64</v>
      </c>
      <c r="F43" s="70">
        <v>73.296000000000006</v>
      </c>
      <c r="G43" s="14">
        <v>95.536000000000001</v>
      </c>
      <c r="H43" s="14">
        <v>88.864000000000004</v>
      </c>
      <c r="I43" s="72">
        <v>76.632000000000005</v>
      </c>
      <c r="J43" s="11">
        <v>84.415999999999997</v>
      </c>
      <c r="K43" s="70">
        <v>73.296000000000006</v>
      </c>
      <c r="L43" s="70">
        <v>66.623999999999995</v>
      </c>
    </row>
    <row r="44" spans="1:12" ht="16.95" customHeight="1" x14ac:dyDescent="0.3">
      <c r="A44" s="81"/>
      <c r="B44" s="82"/>
      <c r="C44" s="12" t="s">
        <v>56</v>
      </c>
      <c r="D44" s="15">
        <v>94.424000000000007</v>
      </c>
      <c r="E44" s="15">
        <v>88.864000000000004</v>
      </c>
      <c r="F44" s="9">
        <v>74.408000000000001</v>
      </c>
      <c r="G44" s="15">
        <v>95.536000000000001</v>
      </c>
      <c r="H44" s="15">
        <v>84.415999999999997</v>
      </c>
      <c r="I44" s="1">
        <v>74.408000000000001</v>
      </c>
      <c r="J44" s="12">
        <v>82.191999999999993</v>
      </c>
      <c r="K44" s="9">
        <v>73.296000000000006</v>
      </c>
      <c r="L44" s="9">
        <v>69.959999999999994</v>
      </c>
    </row>
    <row r="45" spans="1:12" ht="16.95" customHeight="1" x14ac:dyDescent="0.3">
      <c r="A45" s="81"/>
      <c r="B45" s="82"/>
      <c r="C45" s="12" t="s">
        <v>56</v>
      </c>
      <c r="D45" s="15">
        <v>96.647999999999996</v>
      </c>
      <c r="E45" s="15">
        <v>87.751999999999995</v>
      </c>
      <c r="F45" s="9">
        <v>74.408000000000001</v>
      </c>
      <c r="G45" s="15">
        <v>93.311999999999998</v>
      </c>
      <c r="H45" s="15">
        <v>85.528000000000006</v>
      </c>
      <c r="I45" s="1">
        <v>73.296000000000006</v>
      </c>
      <c r="J45" s="12">
        <v>82.191999999999993</v>
      </c>
      <c r="K45" s="9">
        <v>74.408000000000001</v>
      </c>
      <c r="L45" s="9">
        <v>68.847999999999999</v>
      </c>
    </row>
    <row r="46" spans="1:12" ht="16.95" customHeight="1" x14ac:dyDescent="0.3">
      <c r="A46" s="81"/>
      <c r="B46" s="82"/>
      <c r="C46" s="12" t="s">
        <v>56</v>
      </c>
      <c r="D46" s="15">
        <v>103.32</v>
      </c>
      <c r="E46" s="15">
        <v>88.864000000000004</v>
      </c>
      <c r="F46" s="9">
        <v>74.408000000000001</v>
      </c>
      <c r="G46" s="15">
        <v>96.647999999999996</v>
      </c>
      <c r="H46" s="15">
        <v>86.64</v>
      </c>
      <c r="I46" s="1">
        <v>73.296000000000006</v>
      </c>
      <c r="J46" s="12">
        <v>79.968000000000004</v>
      </c>
      <c r="K46" s="9">
        <v>73.296000000000006</v>
      </c>
      <c r="L46" s="9">
        <v>68.847999999999999</v>
      </c>
    </row>
    <row r="47" spans="1:12" ht="16.95" customHeight="1" x14ac:dyDescent="0.3">
      <c r="A47" s="81"/>
      <c r="B47" s="82"/>
      <c r="C47" s="12" t="s">
        <v>56</v>
      </c>
      <c r="D47" s="15">
        <v>98.872</v>
      </c>
      <c r="E47" s="15">
        <v>87.751999999999995</v>
      </c>
      <c r="F47" s="9">
        <v>74.408000000000001</v>
      </c>
      <c r="G47" s="15">
        <v>94.424000000000007</v>
      </c>
      <c r="H47" s="15">
        <v>86.64</v>
      </c>
      <c r="I47" s="1">
        <v>73.296000000000006</v>
      </c>
      <c r="J47" s="12">
        <v>83.304000000000002</v>
      </c>
      <c r="K47" s="9">
        <v>73.296000000000006</v>
      </c>
      <c r="L47" s="9">
        <v>71.072000000000003</v>
      </c>
    </row>
    <row r="48" spans="1:12" ht="16.95" customHeight="1" x14ac:dyDescent="0.3">
      <c r="A48" s="81"/>
      <c r="B48" s="82"/>
      <c r="C48" s="12"/>
      <c r="D48" s="15"/>
      <c r="E48" s="15"/>
      <c r="F48" s="9"/>
      <c r="G48" s="15"/>
      <c r="H48" s="15"/>
      <c r="I48" s="1"/>
      <c r="J48" s="12"/>
      <c r="K48" s="9"/>
      <c r="L48" s="9"/>
    </row>
    <row r="49" spans="1:12" ht="16.95" customHeight="1" x14ac:dyDescent="0.3">
      <c r="A49" s="81"/>
      <c r="B49" s="82"/>
      <c r="C49" s="12"/>
      <c r="D49" s="15"/>
      <c r="E49" s="15"/>
      <c r="F49" s="9"/>
      <c r="G49" s="15"/>
      <c r="H49" s="15"/>
      <c r="I49" s="1"/>
      <c r="J49" s="12"/>
      <c r="K49" s="9"/>
      <c r="L49" s="9"/>
    </row>
    <row r="50" spans="1:12" ht="16.95" customHeight="1" x14ac:dyDescent="0.3">
      <c r="A50" s="81"/>
      <c r="B50" s="82"/>
      <c r="C50" s="12"/>
      <c r="D50" s="15"/>
      <c r="E50" s="15"/>
      <c r="F50" s="9"/>
      <c r="G50" s="15"/>
      <c r="H50" s="15"/>
      <c r="I50" s="1"/>
      <c r="J50" s="12"/>
      <c r="K50" s="9"/>
      <c r="L50" s="9"/>
    </row>
    <row r="51" spans="1:12" ht="16.95" customHeight="1" x14ac:dyDescent="0.3">
      <c r="A51" s="81"/>
      <c r="B51" s="82"/>
      <c r="C51" s="12"/>
      <c r="D51" s="15"/>
      <c r="E51" s="15"/>
      <c r="F51" s="9"/>
      <c r="G51" s="15"/>
      <c r="H51" s="15"/>
      <c r="I51" s="1"/>
      <c r="J51" s="12"/>
      <c r="K51" s="9"/>
      <c r="L51" s="9"/>
    </row>
    <row r="52" spans="1:12" ht="16.95" customHeight="1" thickBot="1" x14ac:dyDescent="0.35">
      <c r="A52" s="81"/>
      <c r="B52" s="82"/>
      <c r="C52" s="13"/>
      <c r="D52" s="16"/>
      <c r="E52" s="16"/>
      <c r="F52" s="4"/>
      <c r="G52" s="16"/>
      <c r="H52" s="16"/>
      <c r="I52" s="7"/>
      <c r="J52" s="13"/>
      <c r="K52" s="4"/>
      <c r="L52" s="4"/>
    </row>
    <row r="53" spans="1:12" ht="16.95" customHeight="1" x14ac:dyDescent="0.3">
      <c r="A53" s="79">
        <f>Punkter!$C$7</f>
        <v>30</v>
      </c>
      <c r="B53" s="80"/>
      <c r="C53" s="12" t="s">
        <v>56</v>
      </c>
      <c r="D53" s="15">
        <v>95.536000000000001</v>
      </c>
      <c r="E53" s="15">
        <v>94.424000000000007</v>
      </c>
      <c r="F53" s="9">
        <v>83.304000000000002</v>
      </c>
      <c r="G53" s="15">
        <v>91.087999999999994</v>
      </c>
      <c r="H53" s="15">
        <v>96.647999999999996</v>
      </c>
      <c r="I53" s="1">
        <v>87.751999999999995</v>
      </c>
      <c r="J53" s="12">
        <v>94.424000000000007</v>
      </c>
      <c r="K53" s="9">
        <v>84.415999999999997</v>
      </c>
      <c r="L53" s="9">
        <v>86.64</v>
      </c>
    </row>
    <row r="54" spans="1:12" ht="16.95" customHeight="1" x14ac:dyDescent="0.3">
      <c r="A54" s="81"/>
      <c r="B54" s="82"/>
      <c r="C54" s="12" t="s">
        <v>56</v>
      </c>
      <c r="D54" s="15">
        <v>96.647999999999996</v>
      </c>
      <c r="E54" s="15">
        <v>96.647999999999996</v>
      </c>
      <c r="F54" s="9">
        <v>83.304000000000002</v>
      </c>
      <c r="G54" s="15">
        <v>96.647999999999996</v>
      </c>
      <c r="H54" s="15">
        <v>97.76</v>
      </c>
      <c r="I54" s="1">
        <v>89.975999999999999</v>
      </c>
      <c r="J54" s="12">
        <v>94.424000000000007</v>
      </c>
      <c r="K54" s="9">
        <v>84.415999999999997</v>
      </c>
      <c r="L54" s="9">
        <v>86.64</v>
      </c>
    </row>
    <row r="55" spans="1:12" ht="16.95" customHeight="1" x14ac:dyDescent="0.3">
      <c r="A55" s="81"/>
      <c r="B55" s="82"/>
      <c r="C55" s="12" t="s">
        <v>56</v>
      </c>
      <c r="D55" s="15">
        <v>94.424000000000007</v>
      </c>
      <c r="E55" s="15">
        <v>98.872</v>
      </c>
      <c r="F55" s="9">
        <v>85.528000000000006</v>
      </c>
      <c r="G55" s="15">
        <v>97.76</v>
      </c>
      <c r="H55" s="15">
        <v>95.536000000000001</v>
      </c>
      <c r="I55" s="1">
        <v>85.528000000000006</v>
      </c>
      <c r="J55" s="12">
        <v>94.424000000000007</v>
      </c>
      <c r="K55" s="9">
        <v>79.968000000000004</v>
      </c>
      <c r="L55" s="9">
        <v>86.64</v>
      </c>
    </row>
    <row r="56" spans="1:12" ht="16.95" customHeight="1" x14ac:dyDescent="0.3">
      <c r="A56" s="81"/>
      <c r="B56" s="82"/>
      <c r="C56" s="12" t="s">
        <v>56</v>
      </c>
      <c r="D56" s="15">
        <v>98.872</v>
      </c>
      <c r="E56" s="15">
        <v>97.76</v>
      </c>
      <c r="F56" s="9">
        <v>85.528000000000006</v>
      </c>
      <c r="G56" s="15">
        <v>101.096</v>
      </c>
      <c r="H56" s="15">
        <v>96.647999999999996</v>
      </c>
      <c r="I56" s="1">
        <v>86.64</v>
      </c>
      <c r="J56" s="12">
        <v>93.311999999999998</v>
      </c>
      <c r="K56" s="9">
        <v>81.08</v>
      </c>
      <c r="L56" s="9">
        <v>87.751999999999995</v>
      </c>
    </row>
    <row r="57" spans="1:12" ht="16.95" customHeight="1" x14ac:dyDescent="0.3">
      <c r="A57" s="81"/>
      <c r="B57" s="82"/>
      <c r="C57" s="12" t="s">
        <v>56</v>
      </c>
      <c r="D57" s="15">
        <v>94.424000000000007</v>
      </c>
      <c r="E57" s="15">
        <v>97.76</v>
      </c>
      <c r="F57" s="9">
        <v>82.191999999999993</v>
      </c>
      <c r="G57" s="15">
        <v>96.647999999999996</v>
      </c>
      <c r="H57" s="15">
        <v>94.424000000000007</v>
      </c>
      <c r="I57" s="1">
        <v>88.864000000000004</v>
      </c>
      <c r="J57" s="12">
        <v>93.311999999999998</v>
      </c>
      <c r="K57" s="9">
        <v>83.304000000000002</v>
      </c>
      <c r="L57" s="9">
        <v>86.64</v>
      </c>
    </row>
    <row r="58" spans="1:12" ht="16.95" customHeight="1" x14ac:dyDescent="0.3">
      <c r="A58" s="81"/>
      <c r="B58" s="82"/>
      <c r="C58" s="12"/>
      <c r="D58" s="15"/>
      <c r="E58" s="15"/>
      <c r="F58" s="9"/>
      <c r="G58" s="15"/>
      <c r="H58" s="15"/>
      <c r="I58" s="1"/>
      <c r="J58" s="12"/>
      <c r="K58" s="9"/>
      <c r="L58" s="9"/>
    </row>
    <row r="59" spans="1:12" ht="16.95" customHeight="1" x14ac:dyDescent="0.3">
      <c r="A59" s="81"/>
      <c r="B59" s="82"/>
      <c r="C59" s="12"/>
      <c r="D59" s="15"/>
      <c r="E59" s="15"/>
      <c r="F59" s="9"/>
      <c r="G59" s="15"/>
      <c r="H59" s="15"/>
      <c r="I59" s="1"/>
      <c r="J59" s="12"/>
      <c r="K59" s="9"/>
      <c r="L59" s="9"/>
    </row>
    <row r="60" spans="1:12" ht="16.95" customHeight="1" x14ac:dyDescent="0.3">
      <c r="A60" s="81"/>
      <c r="B60" s="82"/>
      <c r="C60" s="12"/>
      <c r="D60" s="15"/>
      <c r="E60" s="15"/>
      <c r="F60" s="9"/>
      <c r="G60" s="15"/>
      <c r="H60" s="15"/>
      <c r="I60" s="1"/>
      <c r="J60" s="12"/>
      <c r="K60" s="9"/>
      <c r="L60" s="9"/>
    </row>
    <row r="61" spans="1:12" ht="16.95" customHeight="1" x14ac:dyDescent="0.3">
      <c r="A61" s="81"/>
      <c r="B61" s="82"/>
      <c r="C61" s="12"/>
      <c r="D61" s="15"/>
      <c r="E61" s="15"/>
      <c r="F61" s="9"/>
      <c r="G61" s="15"/>
      <c r="H61" s="15"/>
      <c r="I61" s="1"/>
      <c r="J61" s="12"/>
      <c r="K61" s="9"/>
      <c r="L61" s="9"/>
    </row>
    <row r="62" spans="1:12" ht="16.95" customHeight="1" thickBot="1" x14ac:dyDescent="0.35">
      <c r="A62" s="85"/>
      <c r="B62" s="86"/>
      <c r="C62" s="13"/>
      <c r="D62" s="16"/>
      <c r="E62" s="16"/>
      <c r="F62" s="4"/>
      <c r="G62" s="16"/>
      <c r="H62" s="16"/>
      <c r="I62" s="7"/>
      <c r="J62" s="13"/>
      <c r="K62" s="4"/>
      <c r="L62" s="4"/>
    </row>
    <row r="65" spans="4:8" x14ac:dyDescent="0.3">
      <c r="D65" s="75" t="s">
        <v>6</v>
      </c>
      <c r="E65" s="75"/>
      <c r="F65" s="75"/>
      <c r="G65" s="75"/>
      <c r="H65" s="75"/>
    </row>
    <row r="66" spans="4:8" x14ac:dyDescent="0.3">
      <c r="D66" s="75" t="s">
        <v>7</v>
      </c>
      <c r="E66" s="75"/>
      <c r="F66" s="75" t="s">
        <v>55</v>
      </c>
      <c r="G66" s="75"/>
      <c r="H66" s="75"/>
    </row>
    <row r="67" spans="4:8" x14ac:dyDescent="0.3">
      <c r="D67" s="75" t="s">
        <v>8</v>
      </c>
      <c r="E67" s="75"/>
      <c r="F67" s="75" t="s">
        <v>55</v>
      </c>
      <c r="G67" s="75"/>
      <c r="H67" s="75"/>
    </row>
    <row r="68" spans="4:8" x14ac:dyDescent="0.3">
      <c r="D68" s="75" t="s">
        <v>9</v>
      </c>
      <c r="E68" s="75"/>
      <c r="F68" s="75" t="s">
        <v>34</v>
      </c>
      <c r="G68" s="75"/>
      <c r="H68" s="75"/>
    </row>
    <row r="69" spans="4:8" x14ac:dyDescent="0.3">
      <c r="D69" s="75" t="s">
        <v>10</v>
      </c>
      <c r="E69" s="75"/>
      <c r="F69" s="75">
        <v>850</v>
      </c>
      <c r="G69" s="75"/>
      <c r="H69" s="75"/>
    </row>
    <row r="70" spans="4:8" x14ac:dyDescent="0.3">
      <c r="D70" s="75" t="s">
        <v>11</v>
      </c>
      <c r="E70" s="75"/>
      <c r="F70" s="76">
        <v>42668</v>
      </c>
      <c r="G70" s="75"/>
      <c r="H70" s="75"/>
    </row>
    <row r="71" spans="4:8" x14ac:dyDescent="0.3">
      <c r="D71" s="75" t="s">
        <v>12</v>
      </c>
      <c r="E71" s="75"/>
      <c r="F71" s="90">
        <v>0.87708333333333333</v>
      </c>
      <c r="G71" s="75"/>
      <c r="H71" s="75"/>
    </row>
    <row r="72" spans="4:8" x14ac:dyDescent="0.3">
      <c r="D72" s="75" t="s">
        <v>13</v>
      </c>
      <c r="E72" s="75"/>
      <c r="F72" s="75"/>
      <c r="G72" s="75"/>
      <c r="H72" s="75"/>
    </row>
    <row r="73" spans="4:8" x14ac:dyDescent="0.3">
      <c r="D73" s="75" t="s">
        <v>14</v>
      </c>
      <c r="E73" s="75"/>
      <c r="F73" s="75" t="s">
        <v>26</v>
      </c>
      <c r="G73" s="75"/>
      <c r="H73" s="75"/>
    </row>
  </sheetData>
  <mergeCells count="27">
    <mergeCell ref="J1:K1"/>
    <mergeCell ref="A3:B12"/>
    <mergeCell ref="A13:B22"/>
    <mergeCell ref="A1:A2"/>
    <mergeCell ref="C1:F1"/>
    <mergeCell ref="G1:I1"/>
    <mergeCell ref="A23:B32"/>
    <mergeCell ref="A33:B42"/>
    <mergeCell ref="A43:B52"/>
    <mergeCell ref="A53:B62"/>
    <mergeCell ref="D65:H65"/>
    <mergeCell ref="D66:E66"/>
    <mergeCell ref="F66:H66"/>
    <mergeCell ref="D67:E67"/>
    <mergeCell ref="F67:H67"/>
    <mergeCell ref="D68:E68"/>
    <mergeCell ref="F68:H68"/>
    <mergeCell ref="D69:E69"/>
    <mergeCell ref="F69:H69"/>
    <mergeCell ref="D70:E70"/>
    <mergeCell ref="F70:H70"/>
    <mergeCell ref="D71:E71"/>
    <mergeCell ref="F71:H71"/>
    <mergeCell ref="D72:E72"/>
    <mergeCell ref="F72:H72"/>
    <mergeCell ref="D73:E73"/>
    <mergeCell ref="F73:H7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workbookViewId="0">
      <selection activeCell="C1" sqref="C1:F1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24" ht="17.399999999999999" customHeight="1" x14ac:dyDescent="0.3">
      <c r="A1" s="77" t="s">
        <v>4</v>
      </c>
      <c r="B1" s="50" t="s">
        <v>3</v>
      </c>
      <c r="C1" s="77">
        <f>Punkter!$A$2</f>
        <v>0.01</v>
      </c>
      <c r="D1" s="84"/>
      <c r="E1" s="84"/>
      <c r="F1" s="78"/>
      <c r="G1" s="77">
        <f>Punkter!$A$3</f>
        <v>0.08</v>
      </c>
      <c r="H1" s="84"/>
      <c r="I1" s="78"/>
      <c r="J1" s="77">
        <f>Punkter!$A$4</f>
        <v>0.34</v>
      </c>
      <c r="K1" s="78"/>
      <c r="L1" s="26">
        <f>Punkter!$A$5</f>
        <v>2</v>
      </c>
    </row>
    <row r="2" spans="1:24" ht="17.399999999999999" customHeight="1" thickBot="1" x14ac:dyDescent="0.35">
      <c r="A2" s="83"/>
      <c r="B2" s="4" t="s">
        <v>2</v>
      </c>
      <c r="C2" s="51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51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24" ht="17.399999999999999" customHeight="1" x14ac:dyDescent="0.3">
      <c r="A3" s="79">
        <f>Punkter!$C$2</f>
        <v>1</v>
      </c>
      <c r="B3" s="80"/>
      <c r="C3" s="2">
        <v>48.76</v>
      </c>
      <c r="D3" s="15">
        <v>40.549999999999997</v>
      </c>
      <c r="E3" s="14">
        <v>37.200000000000003</v>
      </c>
      <c r="F3" s="50">
        <v>65.05</v>
      </c>
      <c r="G3" s="14">
        <v>36.729999999999997</v>
      </c>
      <c r="H3" s="56">
        <v>36.51</v>
      </c>
      <c r="I3" s="49">
        <v>63.65</v>
      </c>
      <c r="J3" s="11">
        <v>37.590000000000003</v>
      </c>
      <c r="K3" s="50">
        <v>62.61</v>
      </c>
      <c r="L3" s="50">
        <v>38.090000000000003</v>
      </c>
      <c r="O3" s="2">
        <f>(C3-[1]Total!C$12)^2</f>
        <v>0.13176899999999966</v>
      </c>
      <c r="P3" s="2">
        <f>(D3-[1]Total!D$12)^2</f>
        <v>0.26832400000000073</v>
      </c>
      <c r="Q3" s="2">
        <f>(E3-[1]Total!E$12)^2</f>
        <v>3.4595999999997337E-2</v>
      </c>
      <c r="R3" s="2">
        <f>(F3-[1]Total!F$12)^2</f>
        <v>2.8900000000034399E-4</v>
      </c>
      <c r="S3" s="2">
        <f>(G3-[1]Total!G$12)^2</f>
        <v>7.2899999999997855E-2</v>
      </c>
      <c r="T3" s="2">
        <f>(H3-[1]Total!H$12)^2</f>
        <v>0.22467599999999008</v>
      </c>
      <c r="U3" s="2">
        <f>(I3-[1]Total!I$12)^2</f>
        <v>2.7888999999998158E-2</v>
      </c>
      <c r="V3" s="2">
        <f>(J3-[1]Total!J$12)^2</f>
        <v>8.1000000000134038E-5</v>
      </c>
      <c r="W3" s="2">
        <f>(K3-[1]Total!K$12)^2</f>
        <v>5.3824000000002981E-2</v>
      </c>
      <c r="X3" s="2">
        <f>(L3-[1]Total!L$12)^2</f>
        <v>1.4640999999998816E-2</v>
      </c>
    </row>
    <row r="4" spans="1:24" ht="17.399999999999999" customHeight="1" x14ac:dyDescent="0.3">
      <c r="A4" s="81"/>
      <c r="B4" s="82"/>
      <c r="C4" s="2">
        <v>49.15</v>
      </c>
      <c r="D4" s="15">
        <v>41.18</v>
      </c>
      <c r="E4" s="15">
        <v>37.44</v>
      </c>
      <c r="F4" s="9">
        <v>64.55</v>
      </c>
      <c r="G4" s="15">
        <v>36.450000000000003</v>
      </c>
      <c r="H4" s="55">
        <v>36.85</v>
      </c>
      <c r="I4" s="1">
        <v>63.84</v>
      </c>
      <c r="J4" s="12">
        <v>37.520000000000003</v>
      </c>
      <c r="K4" s="9">
        <v>62.81</v>
      </c>
      <c r="L4" s="9">
        <v>38.33</v>
      </c>
      <c r="O4" s="2">
        <f>(C4-[1]Total!C$12)^2</f>
        <v>7.2900000000005523E-4</v>
      </c>
      <c r="P4" s="2">
        <f>(D4-[1]Total!D$12)^2</f>
        <v>1.2544000000000419E-2</v>
      </c>
      <c r="Q4" s="2">
        <f>(E4-[1]Total!E$12)^2</f>
        <v>2.9160000000002209E-3</v>
      </c>
      <c r="R4" s="2">
        <f>(F4-[1]Total!F$12)^2</f>
        <v>0.23328899999999023</v>
      </c>
      <c r="S4" s="2">
        <f>(G4-[1]Total!G$12)^2</f>
        <v>0.30249999999998906</v>
      </c>
      <c r="T4" s="2">
        <f>(H4-[1]Total!H$12)^2</f>
        <v>0.66259599999998853</v>
      </c>
      <c r="U4" s="2">
        <f>(I4-[1]Total!I$12)^2</f>
        <v>5.2900000000047592E-4</v>
      </c>
      <c r="V4" s="2">
        <f>(J4-[1]Total!J$12)^2</f>
        <v>3.720999999999126E-3</v>
      </c>
      <c r="W4" s="2">
        <f>(K4-[1]Total!K$12)^2</f>
        <v>1.0240000000002292E-3</v>
      </c>
      <c r="X4" s="2">
        <f>(L4-[1]Total!L$12)^2</f>
        <v>1.4160999999999946E-2</v>
      </c>
    </row>
    <row r="5" spans="1:24" ht="17.399999999999999" customHeight="1" x14ac:dyDescent="0.3">
      <c r="A5" s="81"/>
      <c r="B5" s="82"/>
      <c r="C5" s="2">
        <v>48.99</v>
      </c>
      <c r="D5" s="15">
        <v>41.16</v>
      </c>
      <c r="E5" s="15">
        <v>37.15</v>
      </c>
      <c r="F5" s="10">
        <v>64.989999999999995</v>
      </c>
      <c r="G5" s="15">
        <v>37</v>
      </c>
      <c r="H5" s="55">
        <v>35.82</v>
      </c>
      <c r="I5" s="1">
        <v>63.62</v>
      </c>
      <c r="J5" s="12">
        <v>37.47</v>
      </c>
      <c r="K5" s="9">
        <v>62.77</v>
      </c>
      <c r="L5" s="9">
        <v>38.020000000000003</v>
      </c>
      <c r="O5" s="2">
        <f>(C5-[1]Total!C$12)^2</f>
        <v>1.768899999999882E-2</v>
      </c>
      <c r="P5" s="2">
        <f>(D5-[1]Total!D$12)^2</f>
        <v>8.4639999999997703E-3</v>
      </c>
      <c r="Q5" s="2">
        <f>(E5-[1]Total!E$12)^2</f>
        <v>5.5695999999998629E-2</v>
      </c>
      <c r="R5" s="2">
        <f>(F5-[1]Total!F$12)^2</f>
        <v>1.8489999999993254E-3</v>
      </c>
      <c r="S5" s="2">
        <f>(G5-[1]Total!G$12)^2</f>
        <v>5.0487097934144756E-29</v>
      </c>
      <c r="T5" s="2">
        <f>(H5-[1]Total!H$12)^2</f>
        <v>4.6656000000003535E-2</v>
      </c>
      <c r="U5" s="2">
        <f>(I5-[1]Total!I$12)^2</f>
        <v>3.8808999999998275E-2</v>
      </c>
      <c r="V5" s="2">
        <f>(J5-[1]Total!J$12)^2</f>
        <v>1.2320999999999357E-2</v>
      </c>
      <c r="W5" s="2">
        <f>(K5-[1]Total!K$12)^2</f>
        <v>5.1840000000003932E-3</v>
      </c>
      <c r="X5" s="2">
        <f>(L5-[1]Total!L$12)^2</f>
        <v>3.6480999999998244E-2</v>
      </c>
    </row>
    <row r="6" spans="1:24" ht="17.399999999999999" customHeight="1" x14ac:dyDescent="0.3">
      <c r="A6" s="81"/>
      <c r="B6" s="82"/>
      <c r="C6" s="2">
        <v>48.92</v>
      </c>
      <c r="D6" s="15">
        <v>40.98</v>
      </c>
      <c r="E6" s="15">
        <v>37.83</v>
      </c>
      <c r="F6" s="10">
        <v>65</v>
      </c>
      <c r="G6" s="15">
        <v>37.1</v>
      </c>
      <c r="H6" s="57">
        <v>36.17</v>
      </c>
      <c r="I6" s="1">
        <v>63.8</v>
      </c>
      <c r="J6" s="12">
        <v>37.590000000000003</v>
      </c>
      <c r="K6" s="9">
        <v>62.68</v>
      </c>
      <c r="L6" s="9">
        <v>38.24</v>
      </c>
      <c r="O6" s="2">
        <f>(C6-[1]Total!C$12)^2</f>
        <v>4.1208999999998316E-2</v>
      </c>
      <c r="P6" s="2">
        <f>(D6-[1]Total!D$12)^2</f>
        <v>7.74400000000017E-3</v>
      </c>
      <c r="Q6" s="2">
        <f>(E6-[1]Total!E$12)^2</f>
        <v>0.19713600000000231</v>
      </c>
      <c r="R6" s="2">
        <f>(F6-[1]Total!F$12)^2</f>
        <v>1.0889999999991447E-3</v>
      </c>
      <c r="S6" s="2">
        <f>(G6-[1]Total!G$12)^2</f>
        <v>1.0000000000001705E-2</v>
      </c>
      <c r="T6" s="2">
        <f>(H6-[1]Total!H$12)^2</f>
        <v>1.7955999999998189E-2</v>
      </c>
      <c r="U6" s="2">
        <f>(I6-[1]Total!I$12)^2</f>
        <v>2.8899999999986087E-4</v>
      </c>
      <c r="V6" s="2">
        <f>(J6-[1]Total!J$12)^2</f>
        <v>8.1000000000134038E-5</v>
      </c>
      <c r="W6" s="2">
        <f>(K6-[1]Total!K$12)^2</f>
        <v>2.6244000000001988E-2</v>
      </c>
      <c r="X6" s="2">
        <f>(L6-[1]Total!L$12)^2</f>
        <v>8.4100000000020107E-4</v>
      </c>
    </row>
    <row r="7" spans="1:24" ht="17.399999999999999" customHeight="1" x14ac:dyDescent="0.3">
      <c r="A7" s="81"/>
      <c r="B7" s="82"/>
      <c r="C7" s="2">
        <v>49.16</v>
      </c>
      <c r="D7" s="15">
        <v>41.48</v>
      </c>
      <c r="E7" s="15">
        <v>37.299999999999997</v>
      </c>
      <c r="F7" s="9">
        <v>65.849999999999994</v>
      </c>
      <c r="G7" s="15">
        <v>37.51</v>
      </c>
      <c r="H7" s="55">
        <v>35.72</v>
      </c>
      <c r="I7" s="1">
        <v>64.84</v>
      </c>
      <c r="J7" s="12">
        <v>37.76</v>
      </c>
      <c r="K7" s="9">
        <v>63.27</v>
      </c>
      <c r="L7" s="9">
        <v>38.07</v>
      </c>
      <c r="O7" s="2">
        <f>(C7-[1]Total!C$12)^2</f>
        <v>1.3689999999999284E-3</v>
      </c>
      <c r="P7" s="2">
        <f>(D7-[1]Total!D$12)^2</f>
        <v>0.1697439999999992</v>
      </c>
      <c r="Q7" s="2">
        <f>(E7-[1]Total!E$12)^2</f>
        <v>7.3959999999997457E-3</v>
      </c>
      <c r="R7" s="2">
        <f>(F7-[1]Total!F$12)^2</f>
        <v>0.66748900000001188</v>
      </c>
      <c r="S7" s="2">
        <f>(G7-[1]Total!G$12)^2</f>
        <v>0.26010000000000522</v>
      </c>
      <c r="T7" s="2">
        <f>(H7-[1]Total!H$12)^2</f>
        <v>9.9856000000006065E-2</v>
      </c>
      <c r="U7" s="2">
        <f>(I7-[1]Total!I$12)^2</f>
        <v>1.0465290000000211</v>
      </c>
      <c r="V7" s="2">
        <f>(J7-[1]Total!J$12)^2</f>
        <v>3.2041000000000736E-2</v>
      </c>
      <c r="W7" s="2">
        <f>(K7-[1]Total!K$12)^2</f>
        <v>0.18318399999999765</v>
      </c>
      <c r="X7" s="2">
        <f>(L7-[1]Total!L$12)^2</f>
        <v>1.9880999999999503E-2</v>
      </c>
    </row>
    <row r="8" spans="1:24" ht="17.399999999999999" customHeight="1" x14ac:dyDescent="0.3">
      <c r="A8" s="81"/>
      <c r="B8" s="82"/>
      <c r="C8" s="2">
        <v>49.1</v>
      </c>
      <c r="D8" s="15">
        <v>41.23</v>
      </c>
      <c r="E8" s="15">
        <v>37.5</v>
      </c>
      <c r="F8" s="9">
        <v>64.98</v>
      </c>
      <c r="G8" s="15">
        <v>36.86</v>
      </c>
      <c r="H8" s="55">
        <v>36.229999999999997</v>
      </c>
      <c r="I8" s="1">
        <v>63.23</v>
      </c>
      <c r="J8" s="12">
        <v>37.450000000000003</v>
      </c>
      <c r="K8" s="9">
        <v>62.32</v>
      </c>
      <c r="L8" s="9">
        <v>38.4</v>
      </c>
      <c r="O8" s="2">
        <f>(C8-[1]Total!C$12)^2</f>
        <v>5.2899999999982215E-4</v>
      </c>
      <c r="P8" s="2">
        <f>(D8-[1]Total!D$12)^2</f>
        <v>2.6243999999999688E-2</v>
      </c>
      <c r="Q8" s="2">
        <f>(E8-[1]Total!E$12)^2</f>
        <v>1.2996000000000984E-2</v>
      </c>
      <c r="R8" s="2">
        <f>(F8-[1]Total!F$12)^2</f>
        <v>2.8089999999982044E-3</v>
      </c>
      <c r="S8" s="2">
        <f>(G8-[1]Total!G$12)^2</f>
        <v>1.9599999999998171E-2</v>
      </c>
      <c r="T8" s="2">
        <f>(H8-[1]Total!H$12)^2</f>
        <v>3.7635999999995499E-2</v>
      </c>
      <c r="U8" s="2">
        <f>(I8-[1]Total!I$12)^2</f>
        <v>0.34456899999999552</v>
      </c>
      <c r="V8" s="2">
        <f>(J8-[1]Total!J$12)^2</f>
        <v>1.7160999999998199E-2</v>
      </c>
      <c r="W8" s="2">
        <f>(K8-[1]Total!K$12)^2</f>
        <v>0.27248400000000583</v>
      </c>
      <c r="X8" s="2">
        <f>(L8-[1]Total!L$12)^2</f>
        <v>3.5721000000000024E-2</v>
      </c>
    </row>
    <row r="9" spans="1:24" ht="17.399999999999999" customHeight="1" x14ac:dyDescent="0.3">
      <c r="A9" s="81"/>
      <c r="B9" s="82"/>
      <c r="C9" s="2">
        <v>49.68</v>
      </c>
      <c r="D9" s="15">
        <v>41.18</v>
      </c>
      <c r="E9" s="15">
        <v>37.4</v>
      </c>
      <c r="F9" s="9">
        <v>65.540000000000006</v>
      </c>
      <c r="G9" s="15">
        <v>36.96</v>
      </c>
      <c r="H9" s="55">
        <v>35.86</v>
      </c>
      <c r="I9" s="1">
        <v>63.68</v>
      </c>
      <c r="J9" s="12">
        <v>37.659999999999997</v>
      </c>
      <c r="K9" s="9">
        <v>63.19</v>
      </c>
      <c r="L9" s="9">
        <v>38.020000000000003</v>
      </c>
      <c r="O9" s="2">
        <f>(C9-[1]Total!C$12)^2</f>
        <v>0.31024900000000238</v>
      </c>
      <c r="P9" s="2">
        <f>(D9-[1]Total!D$12)^2</f>
        <v>1.2544000000000419E-2</v>
      </c>
      <c r="Q9" s="2">
        <f>(E9-[1]Total!E$12)^2</f>
        <v>1.9600000000008117E-4</v>
      </c>
      <c r="R9" s="2">
        <f>(F9-[1]Total!F$12)^2</f>
        <v>0.25704900000001946</v>
      </c>
      <c r="S9" s="2">
        <f>(G9-[1]Total!G$12)^2</f>
        <v>1.5999999999993634E-3</v>
      </c>
      <c r="T9" s="2">
        <f>(H9-[1]Total!H$12)^2</f>
        <v>3.0976000000003182E-2</v>
      </c>
      <c r="U9" s="2">
        <f>(I9-[1]Total!I$12)^2</f>
        <v>1.8768999999998176E-2</v>
      </c>
      <c r="V9" s="2">
        <f>(J9-[1]Total!J$12)^2</f>
        <v>6.2410000000000989E-3</v>
      </c>
      <c r="W9" s="2">
        <f>(K9-[1]Total!K$12)^2</f>
        <v>0.12110399999999434</v>
      </c>
      <c r="X9" s="2">
        <f>(L9-[1]Total!L$12)^2</f>
        <v>3.6480999999998244E-2</v>
      </c>
    </row>
    <row r="10" spans="1:24" ht="17.399999999999999" customHeight="1" x14ac:dyDescent="0.3">
      <c r="A10" s="81"/>
      <c r="B10" s="82"/>
      <c r="C10" s="2">
        <v>49.08</v>
      </c>
      <c r="D10" s="15">
        <v>40.86</v>
      </c>
      <c r="E10" s="15">
        <v>37.64</v>
      </c>
      <c r="F10" s="9">
        <v>64.599999999999994</v>
      </c>
      <c r="G10" s="15">
        <v>36.880000000000003</v>
      </c>
      <c r="H10" s="55">
        <v>35.78</v>
      </c>
      <c r="I10" s="1">
        <v>63.65</v>
      </c>
      <c r="J10" s="12">
        <v>37.630000000000003</v>
      </c>
      <c r="K10" s="9">
        <v>62.69</v>
      </c>
      <c r="L10" s="9">
        <v>38.799999999999997</v>
      </c>
      <c r="O10" s="2">
        <f>(C10-[1]Total!C$12)^2</f>
        <v>1.8489999999999364E-3</v>
      </c>
      <c r="P10" s="2">
        <f>(D10-[1]Total!D$12)^2</f>
        <v>4.3263999999999338E-2</v>
      </c>
      <c r="Q10" s="2">
        <f>(E10-[1]Total!E$12)^2</f>
        <v>6.4516000000002488E-2</v>
      </c>
      <c r="R10" s="2">
        <f>(F10-[1]Total!F$12)^2</f>
        <v>0.18748899999999369</v>
      </c>
      <c r="S10" s="2">
        <f>(G10-[1]Total!G$12)^2</f>
        <v>1.439999999999768E-2</v>
      </c>
      <c r="T10" s="2">
        <f>(H10-[1]Total!H$12)^2</f>
        <v>6.5536000000003758E-2</v>
      </c>
      <c r="U10" s="2">
        <f>(I10-[1]Total!I$12)^2</f>
        <v>2.7888999999998158E-2</v>
      </c>
      <c r="V10" s="2">
        <f>(J10-[1]Total!J$12)^2</f>
        <v>2.4010000000006461E-3</v>
      </c>
      <c r="W10" s="2">
        <f>(K10-[1]Total!K$12)^2</f>
        <v>2.310400000000247E-2</v>
      </c>
      <c r="X10" s="2">
        <f>(L10-[1]Total!L$12)^2</f>
        <v>0.34692099999999837</v>
      </c>
    </row>
    <row r="11" spans="1:24" ht="17.399999999999999" customHeight="1" x14ac:dyDescent="0.3">
      <c r="A11" s="81"/>
      <c r="B11" s="82"/>
      <c r="C11" s="2">
        <v>49.12</v>
      </c>
      <c r="D11" s="15">
        <v>40.97</v>
      </c>
      <c r="E11" s="15">
        <v>37.25</v>
      </c>
      <c r="F11" s="9">
        <v>65.2</v>
      </c>
      <c r="G11" s="15">
        <v>37.630000000000003</v>
      </c>
      <c r="H11" s="55">
        <v>35.69</v>
      </c>
      <c r="I11" s="1">
        <v>64.23</v>
      </c>
      <c r="J11" s="12">
        <v>37.57</v>
      </c>
      <c r="K11" s="9">
        <v>63.14</v>
      </c>
      <c r="L11" s="9">
        <v>38.07</v>
      </c>
      <c r="O11" s="2">
        <f>(C11-[1]Total!C$12)^2</f>
        <v>9.0000000000006829E-6</v>
      </c>
      <c r="P11" s="2">
        <f>(D11-[1]Total!D$12)^2</f>
        <v>9.6039999999998002E-3</v>
      </c>
      <c r="Q11" s="2">
        <f>(E11-[1]Total!E$12)^2</f>
        <v>1.8495999999998826E-2</v>
      </c>
      <c r="R11" s="2">
        <f>(F11-[1]Total!F$12)^2</f>
        <v>2.7889000000005278E-2</v>
      </c>
      <c r="S11" s="2">
        <f>(G11-[1]Total!G$12)^2</f>
        <v>0.39690000000001219</v>
      </c>
      <c r="T11" s="2">
        <f>(H11-[1]Total!H$12)^2</f>
        <v>0.11971600000000743</v>
      </c>
      <c r="U11" s="2">
        <f>(I11-[1]Total!I$12)^2</f>
        <v>0.17056900000000902</v>
      </c>
      <c r="V11" s="2">
        <f>(J11-[1]Total!J$12)^2</f>
        <v>1.2099999999990496E-4</v>
      </c>
      <c r="W11" s="2">
        <f>(K11-[1]Total!K$12)^2</f>
        <v>8.8803999999996844E-2</v>
      </c>
      <c r="X11" s="2">
        <f>(L11-[1]Total!L$12)^2</f>
        <v>1.9880999999999503E-2</v>
      </c>
    </row>
    <row r="12" spans="1:24" ht="17.399999999999999" customHeight="1" thickBot="1" x14ac:dyDescent="0.35">
      <c r="A12" s="81"/>
      <c r="B12" s="82"/>
      <c r="C12" s="51">
        <v>49.27</v>
      </c>
      <c r="D12" s="16">
        <v>41.09</v>
      </c>
      <c r="E12" s="16">
        <v>37.15</v>
      </c>
      <c r="F12" s="4">
        <v>64.569999999999993</v>
      </c>
      <c r="G12" s="16">
        <v>36.880000000000003</v>
      </c>
      <c r="H12" s="54">
        <v>35.729999999999997</v>
      </c>
      <c r="I12" s="7">
        <v>63.63</v>
      </c>
      <c r="J12" s="13">
        <v>37.57</v>
      </c>
      <c r="K12" s="4">
        <v>62.94</v>
      </c>
      <c r="L12" s="4">
        <v>38.07</v>
      </c>
      <c r="O12" s="2">
        <f>(C12-[1]Total!C$12)^2</f>
        <v>2.1609000000001637E-2</v>
      </c>
      <c r="P12" s="2">
        <f>(D12-[1]Total!D$12)^2</f>
        <v>4.8400000000024508E-4</v>
      </c>
      <c r="Q12" s="2">
        <f>(E12-[1]Total!E$12)^2</f>
        <v>5.5695999999998629E-2</v>
      </c>
      <c r="R12" s="2">
        <f>(F12-[1]Total!F$12)^2</f>
        <v>0.21436899999999431</v>
      </c>
      <c r="S12" s="2">
        <f>(G12-[1]Total!G$12)^2</f>
        <v>1.439999999999768E-2</v>
      </c>
      <c r="T12" s="2">
        <f>(H12-[1]Total!H$12)^2</f>
        <v>9.3636000000007102E-2</v>
      </c>
      <c r="U12" s="2">
        <f>(I12-[1]Total!I$12)^2</f>
        <v>3.4968999999996447E-2</v>
      </c>
      <c r="V12" s="2">
        <f>(J12-[1]Total!J$12)^2</f>
        <v>1.2099999999990496E-4</v>
      </c>
      <c r="W12" s="2">
        <f>(K12-[1]Total!K$12)^2</f>
        <v>9.6039999999984072E-3</v>
      </c>
      <c r="X12" s="2">
        <f>(L12-[1]Total!L$12)^2</f>
        <v>1.9880999999999503E-2</v>
      </c>
    </row>
    <row r="13" spans="1:24" ht="16.95" customHeight="1" x14ac:dyDescent="0.3">
      <c r="A13" s="79">
        <f>Punkter!$C$3</f>
        <v>2</v>
      </c>
      <c r="B13" s="80"/>
      <c r="C13" s="2">
        <v>59.74</v>
      </c>
      <c r="D13" s="15">
        <v>52.4</v>
      </c>
      <c r="E13" s="15">
        <v>46.08</v>
      </c>
      <c r="F13" s="9">
        <v>53.21</v>
      </c>
      <c r="G13" s="15">
        <v>47.12</v>
      </c>
      <c r="H13" s="55">
        <v>41.03</v>
      </c>
      <c r="I13" s="1">
        <v>53.07</v>
      </c>
      <c r="J13" s="12">
        <v>51.58</v>
      </c>
      <c r="K13" s="9">
        <v>56.98</v>
      </c>
      <c r="L13" s="9">
        <v>45.44</v>
      </c>
      <c r="O13" s="2">
        <f>(C13-[1]Total!C$13)^2</f>
        <v>8.0372250000000047</v>
      </c>
      <c r="P13" s="2">
        <f>(D13-[1]Total!D$13)^2</f>
        <v>0.14212900000000184</v>
      </c>
      <c r="Q13" s="2">
        <f>(E13-[1]Total!E$13)^2</f>
        <v>4.3560000000003301E-3</v>
      </c>
      <c r="R13" s="2">
        <f>(F13-[1]Total!F$13)^2</f>
        <v>1.0240000000002292E-3</v>
      </c>
      <c r="S13" s="2">
        <f>(G13-[1]Total!G$13)^2</f>
        <v>8.7024999999996813E-2</v>
      </c>
      <c r="T13" s="2">
        <f>(H13-[1]Total!H$13)^2</f>
        <v>6.3000999999998836E-2</v>
      </c>
      <c r="U13" s="2">
        <f>(I13-[1]Total!I$13)^2</f>
        <v>9.9856000000001582E-2</v>
      </c>
      <c r="V13" s="2">
        <f>(J13-[1]Total!J$13)^2</f>
        <v>2.0164000000000855E-2</v>
      </c>
      <c r="W13" s="2">
        <f>(K13-[1]Total!K$13)^2</f>
        <v>3.3489000000002538E-2</v>
      </c>
      <c r="X13" s="2">
        <f>(L13-[1]Total!L$13)^2</f>
        <v>2.160899999999746E-2</v>
      </c>
    </row>
    <row r="14" spans="1:24" ht="16.95" customHeight="1" x14ac:dyDescent="0.3">
      <c r="A14" s="81"/>
      <c r="B14" s="82"/>
      <c r="C14" s="2">
        <v>60.86</v>
      </c>
      <c r="D14" s="15">
        <v>52.32</v>
      </c>
      <c r="E14" s="15">
        <v>45.88</v>
      </c>
      <c r="F14" s="9">
        <v>53.29</v>
      </c>
      <c r="G14" s="15">
        <v>46.8</v>
      </c>
      <c r="H14" s="55">
        <v>41.17</v>
      </c>
      <c r="I14" s="1">
        <v>53.32</v>
      </c>
      <c r="J14" s="12">
        <v>51.52</v>
      </c>
      <c r="K14" s="9">
        <v>56.67</v>
      </c>
      <c r="L14" s="9">
        <v>45.54</v>
      </c>
      <c r="O14" s="2">
        <f>(C14-[1]Total!C$13)^2</f>
        <v>2.9412250000000117</v>
      </c>
      <c r="P14" s="2">
        <f>(D14-[1]Total!D$13)^2</f>
        <v>0.20884900000000067</v>
      </c>
      <c r="Q14" s="2">
        <f>(E14-[1]Total!E$13)^2</f>
        <v>1.7955999999998189E-2</v>
      </c>
      <c r="R14" s="2">
        <f>(F14-[1]Total!F$13)^2</f>
        <v>1.2544000000000419E-2</v>
      </c>
      <c r="S14" s="2">
        <f>(G14-[1]Total!G$13)^2</f>
        <v>6.2500000000028418E-4</v>
      </c>
      <c r="T14" s="2">
        <f>(H14-[1]Total!H$13)^2</f>
        <v>1.2320999999999357E-2</v>
      </c>
      <c r="U14" s="2">
        <f>(I14-[1]Total!I$13)^2</f>
        <v>4.3560000000003301E-3</v>
      </c>
      <c r="V14" s="2">
        <f>(J14-[1]Total!J$13)^2</f>
        <v>4.0803999999999264E-2</v>
      </c>
      <c r="W14" s="2">
        <f>(K14-[1]Total!K$13)^2</f>
        <v>1.612899999999701E-2</v>
      </c>
      <c r="X14" s="2">
        <f>(L14-[1]Total!L$13)^2</f>
        <v>6.1008999999996434E-2</v>
      </c>
    </row>
    <row r="15" spans="1:24" ht="16.95" customHeight="1" x14ac:dyDescent="0.3">
      <c r="A15" s="81"/>
      <c r="B15" s="82"/>
      <c r="C15" s="2">
        <v>62.99</v>
      </c>
      <c r="D15" s="15">
        <v>52.88</v>
      </c>
      <c r="E15" s="15">
        <v>46.06</v>
      </c>
      <c r="F15" s="9">
        <v>53.42</v>
      </c>
      <c r="G15" s="15">
        <v>47.37</v>
      </c>
      <c r="H15" s="55">
        <v>41.04</v>
      </c>
      <c r="I15" s="1">
        <v>53.33</v>
      </c>
      <c r="J15" s="12">
        <v>51.61</v>
      </c>
      <c r="K15" s="9">
        <v>56.69</v>
      </c>
      <c r="L15" s="9">
        <v>45.21</v>
      </c>
      <c r="O15" s="2">
        <f>(C15-[1]Total!C$13)^2</f>
        <v>0.1722249999999993</v>
      </c>
      <c r="P15" s="2">
        <f>(D15-[1]Total!D$13)^2</f>
        <v>1.0609000000000316E-2</v>
      </c>
      <c r="Q15" s="2">
        <f>(E15-[1]Total!E$13)^2</f>
        <v>2.1160000000005961E-3</v>
      </c>
      <c r="R15" s="2">
        <f>(F15-[1]Total!F$13)^2</f>
        <v>5.8564000000002149E-2</v>
      </c>
      <c r="S15" s="2">
        <f>(G15-[1]Total!G$13)^2</f>
        <v>0.2970249999999941</v>
      </c>
      <c r="T15" s="2">
        <f>(H15-[1]Total!H$13)^2</f>
        <v>5.8080999999999834E-2</v>
      </c>
      <c r="U15" s="2">
        <f>(I15-[1]Total!I$13)^2</f>
        <v>3.136000000000503E-3</v>
      </c>
      <c r="V15" s="2">
        <f>(J15-[1]Total!J$13)^2</f>
        <v>1.2544000000000419E-2</v>
      </c>
      <c r="W15" s="2">
        <f>(K15-[1]Total!K$13)^2</f>
        <v>1.1448999999998334E-2</v>
      </c>
      <c r="X15" s="2">
        <f>(L15-[1]Total!L$13)^2</f>
        <v>6.8890000000009152E-3</v>
      </c>
    </row>
    <row r="16" spans="1:24" ht="16.95" customHeight="1" x14ac:dyDescent="0.3">
      <c r="A16" s="81"/>
      <c r="B16" s="82"/>
      <c r="C16" s="2">
        <v>63.02</v>
      </c>
      <c r="D16" s="15">
        <v>52.41</v>
      </c>
      <c r="E16" s="15">
        <v>45.94</v>
      </c>
      <c r="F16" s="9">
        <v>53.03</v>
      </c>
      <c r="G16" s="15">
        <v>46.7</v>
      </c>
      <c r="H16" s="55">
        <v>41.53</v>
      </c>
      <c r="I16" s="1">
        <v>53.53</v>
      </c>
      <c r="J16" s="12">
        <v>51.92</v>
      </c>
      <c r="K16" s="9">
        <v>56.12</v>
      </c>
      <c r="L16" s="9">
        <v>45.31</v>
      </c>
      <c r="O16" s="2">
        <f>(C16-[1]Total!C$13)^2</f>
        <v>0.19802500000000026</v>
      </c>
      <c r="P16" s="2">
        <f>(D16-[1]Total!D$13)^2</f>
        <v>0.13468900000000325</v>
      </c>
      <c r="Q16" s="2">
        <f>(E16-[1]Total!E$13)^2</f>
        <v>5.4759999999997137E-3</v>
      </c>
      <c r="R16" s="2">
        <f>(F16-[1]Total!F$13)^2</f>
        <v>2.1903999999998855E-2</v>
      </c>
      <c r="S16" s="2">
        <f>(G16-[1]Total!G$13)^2</f>
        <v>1.5625E-2</v>
      </c>
      <c r="T16" s="2">
        <f>(H16-[1]Total!H$13)^2</f>
        <v>6.2001000000001159E-2</v>
      </c>
      <c r="U16" s="2">
        <f>(I16-[1]Total!I$13)^2</f>
        <v>2.0735999999999526E-2</v>
      </c>
      <c r="V16" s="2">
        <f>(J16-[1]Total!J$13)^2</f>
        <v>3.9204000000000155E-2</v>
      </c>
      <c r="W16" s="2">
        <f>(K16-[1]Total!K$13)^2</f>
        <v>0.45832899999998983</v>
      </c>
      <c r="X16" s="2">
        <f>(L16-[1]Total!L$13)^2</f>
        <v>2.8899999999986087E-4</v>
      </c>
    </row>
    <row r="17" spans="1:24" ht="16.95" customHeight="1" x14ac:dyDescent="0.3">
      <c r="A17" s="81"/>
      <c r="B17" s="82"/>
      <c r="C17" s="2">
        <v>63.93</v>
      </c>
      <c r="D17" s="15">
        <v>52.89</v>
      </c>
      <c r="E17" s="15">
        <v>46.06</v>
      </c>
      <c r="F17" s="9">
        <v>53.17</v>
      </c>
      <c r="G17" s="15">
        <v>46.53</v>
      </c>
      <c r="H17" s="55">
        <v>41.35</v>
      </c>
      <c r="I17" s="1">
        <v>53.51</v>
      </c>
      <c r="J17" s="12">
        <v>51.8</v>
      </c>
      <c r="K17" s="9">
        <v>56.94</v>
      </c>
      <c r="L17" s="9">
        <v>45.41</v>
      </c>
      <c r="O17" s="2">
        <f>(C17-[1]Total!C$13)^2</f>
        <v>1.8360249999999916</v>
      </c>
      <c r="P17" s="2">
        <f>(D17-[1]Total!D$13)^2</f>
        <v>1.2768999999999897E-2</v>
      </c>
      <c r="Q17" s="2">
        <f>(E17-[1]Total!E$13)^2</f>
        <v>2.1160000000005961E-3</v>
      </c>
      <c r="R17" s="2">
        <f>(F17-[1]Total!F$13)^2</f>
        <v>6.3999999999929063E-5</v>
      </c>
      <c r="S17" s="2">
        <f>(G17-[1]Total!G$13)^2</f>
        <v>8.7025000000001004E-2</v>
      </c>
      <c r="T17" s="2">
        <f>(H17-[1]Total!H$13)^2</f>
        <v>4.7610000000003604E-3</v>
      </c>
      <c r="U17" s="2">
        <f>(I17-[1]Total!I$13)^2</f>
        <v>1.5375999999998816E-2</v>
      </c>
      <c r="V17" s="2">
        <f>(J17-[1]Total!J$13)^2</f>
        <v>6.0839999999993529E-3</v>
      </c>
      <c r="W17" s="2">
        <f>(K17-[1]Total!K$13)^2</f>
        <v>2.0449000000002226E-2</v>
      </c>
      <c r="X17" s="2">
        <f>(L17-[1]Total!L$13)^2</f>
        <v>1.3688999999997712E-2</v>
      </c>
    </row>
    <row r="18" spans="1:24" ht="16.95" customHeight="1" x14ac:dyDescent="0.3">
      <c r="A18" s="81"/>
      <c r="B18" s="82"/>
      <c r="C18" s="2">
        <v>63.3</v>
      </c>
      <c r="D18" s="15">
        <v>52.48</v>
      </c>
      <c r="E18" s="15">
        <v>46.13</v>
      </c>
      <c r="F18" s="9">
        <v>53</v>
      </c>
      <c r="G18" s="15">
        <v>46.3</v>
      </c>
      <c r="H18" s="55">
        <v>41.37</v>
      </c>
      <c r="I18" s="1">
        <v>53.59</v>
      </c>
      <c r="J18" s="12">
        <v>51.95</v>
      </c>
      <c r="K18" s="9">
        <v>56.51</v>
      </c>
      <c r="L18" s="9">
        <v>45.05</v>
      </c>
      <c r="O18" s="2">
        <f>(C18-[1]Total!C$13)^2</f>
        <v>0.52562499999999179</v>
      </c>
      <c r="P18" s="2">
        <f>(D18-[1]Total!D$13)^2</f>
        <v>8.8209000000002466E-2</v>
      </c>
      <c r="Q18" s="2">
        <f>(E18-[1]Total!E$13)^2</f>
        <v>1.3456000000001569E-2</v>
      </c>
      <c r="R18" s="2">
        <f>(F18-[1]Total!F$13)^2</f>
        <v>3.1683999999999025E-2</v>
      </c>
      <c r="S18" s="2">
        <f>(G18-[1]Total!G$13)^2</f>
        <v>0.27562500000000595</v>
      </c>
      <c r="T18" s="2">
        <f>(H18-[1]Total!H$13)^2</f>
        <v>7.9209999999997564E-3</v>
      </c>
      <c r="U18" s="2">
        <f>(I18-[1]Total!I$13)^2</f>
        <v>4.1616000000000257E-2</v>
      </c>
      <c r="V18" s="2">
        <f>(J18-[1]Total!J$13)^2</f>
        <v>5.1984000000000703E-2</v>
      </c>
      <c r="W18" s="2">
        <f>(K18-[1]Total!K$13)^2</f>
        <v>8.2368999999995363E-2</v>
      </c>
      <c r="X18" s="2">
        <f>(L18-[1]Total!L$13)^2</f>
        <v>5.9049000000004473E-2</v>
      </c>
    </row>
    <row r="19" spans="1:24" ht="16.95" customHeight="1" x14ac:dyDescent="0.3">
      <c r="A19" s="81"/>
      <c r="B19" s="82"/>
      <c r="C19" s="2">
        <v>62.9</v>
      </c>
      <c r="D19" s="15">
        <v>52.75</v>
      </c>
      <c r="E19" s="15">
        <v>46.22</v>
      </c>
      <c r="F19" s="9">
        <v>53.04</v>
      </c>
      <c r="G19" s="15">
        <v>47.18</v>
      </c>
      <c r="H19" s="55">
        <v>41.32</v>
      </c>
      <c r="I19" s="1">
        <v>53.35</v>
      </c>
      <c r="J19" s="12">
        <v>51.74</v>
      </c>
      <c r="K19" s="9">
        <v>56.93</v>
      </c>
      <c r="L19" s="9">
        <v>45.04</v>
      </c>
      <c r="O19" s="2">
        <f>(C19-[1]Total!C$13)^2</f>
        <v>0.10562499999999723</v>
      </c>
      <c r="P19" s="2">
        <f>(D19-[1]Total!D$13)^2</f>
        <v>7.2900000000005523E-4</v>
      </c>
      <c r="Q19" s="2">
        <f>(E19-[1]Total!E$13)^2</f>
        <v>4.2436000000001264E-2</v>
      </c>
      <c r="R19" s="2">
        <f>(F19-[1]Total!F$13)^2</f>
        <v>1.9043999999999481E-2</v>
      </c>
      <c r="S19" s="2">
        <f>(G19-[1]Total!G$13)^2</f>
        <v>0.12602499999999778</v>
      </c>
      <c r="T19" s="2">
        <f>(H19-[1]Total!H$13)^2</f>
        <v>1.5210000000001154E-3</v>
      </c>
      <c r="U19" s="2">
        <f>(I19-[1]Total!I$13)^2</f>
        <v>1.2960000000000983E-3</v>
      </c>
      <c r="V19" s="2">
        <f>(J19-[1]Total!J$13)^2</f>
        <v>3.2400000000002457E-4</v>
      </c>
      <c r="W19" s="2">
        <f>(K19-[1]Total!K$13)^2</f>
        <v>1.7689000000002602E-2</v>
      </c>
      <c r="X19" s="2">
        <f>(L19-[1]Total!L$13)^2</f>
        <v>6.4009000000003646E-2</v>
      </c>
    </row>
    <row r="20" spans="1:24" ht="16.95" customHeight="1" x14ac:dyDescent="0.3">
      <c r="A20" s="81"/>
      <c r="B20" s="82"/>
      <c r="C20" s="2">
        <v>63.29</v>
      </c>
      <c r="D20" s="15">
        <v>53.01</v>
      </c>
      <c r="E20" s="15">
        <v>45.89</v>
      </c>
      <c r="F20" s="9">
        <v>53.14</v>
      </c>
      <c r="G20" s="15">
        <v>46.44</v>
      </c>
      <c r="H20" s="55">
        <v>41.61</v>
      </c>
      <c r="I20" s="1">
        <v>53.4</v>
      </c>
      <c r="J20" s="12">
        <v>51.62</v>
      </c>
      <c r="K20" s="9">
        <v>57.09</v>
      </c>
      <c r="L20" s="9">
        <v>45.22</v>
      </c>
      <c r="O20" s="2">
        <f>(C20-[1]Total!C$13)^2</f>
        <v>0.51122499999999471</v>
      </c>
      <c r="P20" s="2">
        <f>(D20-[1]Total!D$13)^2</f>
        <v>5.4288999999998595E-2</v>
      </c>
      <c r="Q20" s="2">
        <f>(E20-[1]Total!E$13)^2</f>
        <v>1.5375999999998816E-2</v>
      </c>
      <c r="R20" s="2">
        <f>(F20-[1]Total!F$13)^2</f>
        <v>1.4439999999997495E-3</v>
      </c>
      <c r="S20" s="2">
        <f>(G20-[1]Total!G$13)^2</f>
        <v>0.14822500000000394</v>
      </c>
      <c r="T20" s="2">
        <f>(H20-[1]Total!H$13)^2</f>
        <v>0.10824100000000041</v>
      </c>
      <c r="U20" s="2">
        <f>(I20-[1]Total!I$13)^2</f>
        <v>1.9599999999988222E-4</v>
      </c>
      <c r="V20" s="2">
        <f>(J20-[1]Total!J$13)^2</f>
        <v>1.0404000000000789E-2</v>
      </c>
      <c r="W20" s="2">
        <f>(K20-[1]Total!K$13)^2</f>
        <v>8.5849000000007891E-2</v>
      </c>
      <c r="X20" s="2">
        <f>(L20-[1]Total!L$13)^2</f>
        <v>5.3290000000010959E-3</v>
      </c>
    </row>
    <row r="21" spans="1:24" ht="16.95" customHeight="1" x14ac:dyDescent="0.3">
      <c r="A21" s="81"/>
      <c r="B21" s="82"/>
      <c r="C21" s="2">
        <v>62.84</v>
      </c>
      <c r="D21" s="15">
        <v>53.3</v>
      </c>
      <c r="E21" s="15">
        <v>46.02</v>
      </c>
      <c r="F21" s="9">
        <v>53.21</v>
      </c>
      <c r="G21" s="15">
        <v>46.83</v>
      </c>
      <c r="H21" s="55">
        <v>41.18</v>
      </c>
      <c r="I21" s="1">
        <v>53.41</v>
      </c>
      <c r="J21" s="12">
        <v>51.85</v>
      </c>
      <c r="K21" s="9">
        <v>57.2</v>
      </c>
      <c r="L21" s="9">
        <v>45.18</v>
      </c>
      <c r="O21" s="2">
        <f>(C21-[1]Total!C$13)^2</f>
        <v>7.0225000000000301E-2</v>
      </c>
      <c r="P21" s="2">
        <f>(D21-[1]Total!D$13)^2</f>
        <v>0.27352899999999597</v>
      </c>
      <c r="Q21" s="2">
        <f>(E21-[1]Total!E$13)^2</f>
        <v>3.6000000000087991E-5</v>
      </c>
      <c r="R21" s="2">
        <f>(F21-[1]Total!F$13)^2</f>
        <v>1.0240000000002292E-3</v>
      </c>
      <c r="S21" s="2">
        <f>(G21-[1]Total!G$13)^2</f>
        <v>2.4999999999954526E-5</v>
      </c>
      <c r="T21" s="2">
        <f>(H21-[1]Total!H$13)^2</f>
        <v>1.0200999999999816E-2</v>
      </c>
      <c r="U21" s="2">
        <f>(I21-[1]Total!I$13)^2</f>
        <v>5.7599999999970262E-4</v>
      </c>
      <c r="V21" s="2">
        <f>(J21-[1]Total!J$13)^2</f>
        <v>1.638400000000003E-2</v>
      </c>
      <c r="W21" s="2">
        <f>(K21-[1]Total!K$13)^2</f>
        <v>0.16240900000001041</v>
      </c>
      <c r="X21" s="2">
        <f>(L21-[1]Total!L$13)^2</f>
        <v>1.2769000000001503E-2</v>
      </c>
    </row>
    <row r="22" spans="1:24" ht="16.95" customHeight="1" thickBot="1" x14ac:dyDescent="0.35">
      <c r="A22" s="81"/>
      <c r="B22" s="82"/>
      <c r="C22" s="51">
        <v>62.88</v>
      </c>
      <c r="D22" s="16">
        <v>53.33</v>
      </c>
      <c r="E22" s="15">
        <v>45.86</v>
      </c>
      <c r="F22" s="9">
        <v>53.27</v>
      </c>
      <c r="G22" s="15">
        <v>46.98</v>
      </c>
      <c r="H22" s="55">
        <v>41.21</v>
      </c>
      <c r="I22" s="1">
        <v>53.35</v>
      </c>
      <c r="J22" s="12">
        <v>51.63</v>
      </c>
      <c r="K22" s="9">
        <v>56.84</v>
      </c>
      <c r="L22" s="9">
        <v>45.53</v>
      </c>
      <c r="O22" s="2">
        <f>(C22-[1]Total!C$13)^2</f>
        <v>9.302499999999983E-2</v>
      </c>
      <c r="P22" s="2">
        <f>(D22-[1]Total!D$13)^2</f>
        <v>0.305808999999997</v>
      </c>
      <c r="Q22" s="2">
        <f>(E22-[1]Total!E$13)^2</f>
        <v>2.371599999999888E-2</v>
      </c>
      <c r="R22" s="2">
        <f>(F22-[1]Total!F$13)^2</f>
        <v>8.4640000000010766E-3</v>
      </c>
      <c r="S22" s="2">
        <f>(G22-[1]Total!G$13)^2</f>
        <v>2.4024999999998149E-2</v>
      </c>
      <c r="T22" s="2">
        <f>(H22-[1]Total!H$13)^2</f>
        <v>5.0409999999997098E-3</v>
      </c>
      <c r="U22" s="2">
        <f>(I22-[1]Total!I$13)^2</f>
        <v>1.2960000000000983E-3</v>
      </c>
      <c r="V22" s="2">
        <f>(J22-[1]Total!J$13)^2</f>
        <v>8.4639999999997703E-3</v>
      </c>
      <c r="W22" s="2">
        <f>(K22-[1]Total!K$13)^2</f>
        <v>1.8490000000011585E-3</v>
      </c>
      <c r="X22" s="2">
        <f>(L22-[1]Total!L$13)^2</f>
        <v>5.616899999999752E-2</v>
      </c>
    </row>
    <row r="23" spans="1:24" ht="16.95" customHeight="1" x14ac:dyDescent="0.3">
      <c r="A23" s="79">
        <v>4</v>
      </c>
      <c r="B23" s="80"/>
      <c r="C23" s="2">
        <v>73.12</v>
      </c>
      <c r="D23" s="15">
        <v>62.58</v>
      </c>
      <c r="E23" s="14">
        <v>57.83</v>
      </c>
      <c r="F23" s="50">
        <v>49.13</v>
      </c>
      <c r="G23" s="14">
        <v>56.9</v>
      </c>
      <c r="H23" s="56">
        <v>50.36</v>
      </c>
      <c r="I23" s="49">
        <v>65.28</v>
      </c>
      <c r="J23" s="11">
        <v>44.5</v>
      </c>
      <c r="K23" s="50">
        <v>51.22</v>
      </c>
      <c r="L23" s="50">
        <v>50.55</v>
      </c>
      <c r="O23" s="2">
        <f>(C23-[1]Total!C$14)^2</f>
        <v>3.5456890000000367</v>
      </c>
      <c r="P23" s="2">
        <f>(D23-[1]Total!D$14)^2</f>
        <v>0.10758399999999728</v>
      </c>
      <c r="Q23" s="2">
        <f>(E23-[1]Total!E$14)^2</f>
        <v>4.0000000000040925E-4</v>
      </c>
      <c r="R23" s="2">
        <f>(F23-[1]Total!F$14)^2</f>
        <v>0.20340100000000047</v>
      </c>
      <c r="S23" s="2">
        <f>(G23-[1]Total!G$14)^2</f>
        <v>1.6000000000010687E-3</v>
      </c>
      <c r="T23" s="2">
        <f>(H23-[1]Total!H$14)^2</f>
        <v>0.24108099999999966</v>
      </c>
      <c r="U23" s="2">
        <f>(I23-[1]Total!I$14)^2</f>
        <v>0.80102499999999288</v>
      </c>
      <c r="V23" s="2">
        <f>(J23-[1]Total!J$14)^2</f>
        <v>4.4890000000000225E-3</v>
      </c>
      <c r="W23" s="2">
        <f>(K23-[1]Total!K$14)^2</f>
        <v>0.36481599999999903</v>
      </c>
      <c r="X23" s="2">
        <f>(L23-[1]Total!L$14)^2</f>
        <v>1.5625E-2</v>
      </c>
    </row>
    <row r="24" spans="1:24" ht="16.95" customHeight="1" x14ac:dyDescent="0.3">
      <c r="A24" s="81"/>
      <c r="B24" s="82"/>
      <c r="C24" s="2">
        <v>72.13</v>
      </c>
      <c r="D24" s="15">
        <v>62.9</v>
      </c>
      <c r="E24" s="15">
        <v>57.77</v>
      </c>
      <c r="F24" s="9">
        <v>49.47</v>
      </c>
      <c r="G24" s="15">
        <v>56.74</v>
      </c>
      <c r="H24" s="55">
        <v>49.76</v>
      </c>
      <c r="I24" s="1">
        <v>65.11</v>
      </c>
      <c r="J24" s="12">
        <v>44.69</v>
      </c>
      <c r="K24" s="9">
        <v>50.29</v>
      </c>
      <c r="L24" s="9">
        <v>50.73</v>
      </c>
      <c r="O24" s="2">
        <f>(C24-[1]Total!C$14)^2</f>
        <v>0.79744900000000118</v>
      </c>
      <c r="P24" s="2">
        <f>(D24-[1]Total!D$14)^2</f>
        <v>6.3999999999929063E-5</v>
      </c>
      <c r="Q24" s="2">
        <f>(E24-[1]Total!E$14)^2</f>
        <v>1.5999999999987949E-3</v>
      </c>
      <c r="R24" s="2">
        <f>(F24-[1]Total!F$14)^2</f>
        <v>1.2321000000000934E-2</v>
      </c>
      <c r="S24" s="2">
        <f>(G24-[1]Total!G$14)^2</f>
        <v>4.0000000000003977E-2</v>
      </c>
      <c r="T24" s="2">
        <f>(H24-[1]Total!H$14)^2</f>
        <v>1.1881000000000384E-2</v>
      </c>
      <c r="U24" s="2">
        <f>(I24-[1]Total!I$14)^2</f>
        <v>0.52562499999999179</v>
      </c>
      <c r="V24" s="2">
        <f>(J24-[1]Total!J$14)^2</f>
        <v>1.5128999999999398E-2</v>
      </c>
      <c r="W24" s="2">
        <f>(K24-[1]Total!K$14)^2</f>
        <v>0.10627600000000033</v>
      </c>
      <c r="X24" s="2">
        <f>(L24-[1]Total!L$14)^2</f>
        <v>3.0249999999999687E-3</v>
      </c>
    </row>
    <row r="25" spans="1:24" ht="16.95" customHeight="1" x14ac:dyDescent="0.3">
      <c r="A25" s="81"/>
      <c r="B25" s="82"/>
      <c r="C25" s="2">
        <v>71.819999999999993</v>
      </c>
      <c r="D25" s="15">
        <v>62.68</v>
      </c>
      <c r="E25" s="15">
        <v>57.72</v>
      </c>
      <c r="F25" s="9">
        <v>49.42</v>
      </c>
      <c r="G25" s="15">
        <v>57.1</v>
      </c>
      <c r="H25" s="55">
        <v>49.66</v>
      </c>
      <c r="I25" s="1">
        <v>64.180000000000007</v>
      </c>
      <c r="J25" s="12">
        <v>44.51</v>
      </c>
      <c r="K25" s="9">
        <v>50.25</v>
      </c>
      <c r="L25" s="9">
        <v>50.67</v>
      </c>
      <c r="O25" s="2">
        <f>(C25-[1]Total!C$14)^2</f>
        <v>0.33988899999999816</v>
      </c>
      <c r="P25" s="2">
        <f>(D25-[1]Total!D$14)^2</f>
        <v>5.1983999999997463E-2</v>
      </c>
      <c r="Q25" s="2">
        <f>(E25-[1]Total!E$14)^2</f>
        <v>8.0999999999980567E-3</v>
      </c>
      <c r="R25" s="2">
        <f>(F25-[1]Total!F$14)^2</f>
        <v>2.592100000000044E-2</v>
      </c>
      <c r="S25" s="2">
        <f>(G25-[1]Total!G$14)^2</f>
        <v>2.5599999999996636E-2</v>
      </c>
      <c r="T25" s="2">
        <f>(H25-[1]Total!H$14)^2</f>
        <v>4.368100000000133E-2</v>
      </c>
      <c r="U25" s="2">
        <f>(I25-[1]Total!I$14)^2</f>
        <v>4.2024999999999299E-2</v>
      </c>
      <c r="V25" s="2">
        <f>(J25-[1]Total!J$14)^2</f>
        <v>3.249000000000246E-3</v>
      </c>
      <c r="W25" s="2">
        <f>(K25-[1]Total!K$14)^2</f>
        <v>0.13395599999999974</v>
      </c>
      <c r="X25" s="2">
        <f>(L25-[1]Total!L$14)^2</f>
        <v>2.4999999999954526E-5</v>
      </c>
    </row>
    <row r="26" spans="1:24" ht="16.95" customHeight="1" x14ac:dyDescent="0.3">
      <c r="A26" s="81"/>
      <c r="B26" s="82"/>
      <c r="C26" s="2">
        <v>70.599999999999994</v>
      </c>
      <c r="D26" s="15">
        <v>62.94</v>
      </c>
      <c r="E26" s="15">
        <v>57.94</v>
      </c>
      <c r="F26" s="9">
        <v>49.39</v>
      </c>
      <c r="G26" s="15">
        <v>57.12</v>
      </c>
      <c r="H26" s="55">
        <v>50.04</v>
      </c>
      <c r="I26" s="1">
        <v>64.36</v>
      </c>
      <c r="J26" s="12">
        <v>44.52</v>
      </c>
      <c r="K26" s="9">
        <v>50.28</v>
      </c>
      <c r="L26" s="9">
        <v>50.75</v>
      </c>
      <c r="O26" s="2">
        <f>(C26-[1]Total!C$14)^2</f>
        <v>0.4057690000000006</v>
      </c>
      <c r="P26" s="2">
        <f>(D26-[1]Total!D$14)^2</f>
        <v>1.0240000000002292E-3</v>
      </c>
      <c r="Q26" s="2">
        <f>(E26-[1]Total!E$14)^2</f>
        <v>1.6900000000002514E-2</v>
      </c>
      <c r="R26" s="2">
        <f>(F26-[1]Total!F$14)^2</f>
        <v>3.6481000000000957E-2</v>
      </c>
      <c r="S26" s="2">
        <f>(G26-[1]Total!G$14)^2</f>
        <v>3.239999999999478E-2</v>
      </c>
      <c r="T26" s="2">
        <f>(H26-[1]Total!H$14)^2</f>
        <v>2.9240999999999785E-2</v>
      </c>
      <c r="U26" s="2">
        <f>(I26-[1]Total!I$14)^2</f>
        <v>6.2500000000028418E-4</v>
      </c>
      <c r="V26" s="2">
        <f>(J26-[1]Total!J$14)^2</f>
        <v>2.208999999999722E-3</v>
      </c>
      <c r="W26" s="2">
        <f>(K26-[1]Total!K$14)^2</f>
        <v>0.11289599999999901</v>
      </c>
      <c r="X26" s="2">
        <f>(L26-[1]Total!L$14)^2</f>
        <v>5.6250000000004265E-3</v>
      </c>
    </row>
    <row r="27" spans="1:24" ht="16.95" customHeight="1" x14ac:dyDescent="0.3">
      <c r="A27" s="81"/>
      <c r="B27" s="82"/>
      <c r="C27" s="2">
        <v>70.67</v>
      </c>
      <c r="D27" s="15">
        <v>62.88</v>
      </c>
      <c r="E27" s="15">
        <v>58.06</v>
      </c>
      <c r="F27" s="9">
        <v>49.33</v>
      </c>
      <c r="G27" s="15">
        <v>56.82</v>
      </c>
      <c r="H27" s="55">
        <v>49.88</v>
      </c>
      <c r="I27" s="1">
        <v>64.349999999999994</v>
      </c>
      <c r="J27" s="12">
        <v>44.69</v>
      </c>
      <c r="K27" s="9">
        <v>50.41</v>
      </c>
      <c r="L27" s="9">
        <v>50.87</v>
      </c>
      <c r="O27" s="2">
        <f>(C27-[1]Total!C$14)^2</f>
        <v>0.32148899999999214</v>
      </c>
      <c r="P27" s="2">
        <f>(D27-[1]Total!D$14)^2</f>
        <v>7.8399999999952889E-4</v>
      </c>
      <c r="Q27" s="2">
        <f>(E27-[1]Total!E$14)^2</f>
        <v>6.2500000000007105E-2</v>
      </c>
      <c r="R27" s="2">
        <f>(F27-[1]Total!F$14)^2</f>
        <v>6.3001000000002402E-2</v>
      </c>
      <c r="S27" s="2">
        <f>(G27-[1]Total!G$14)^2</f>
        <v>1.4400000000002796E-2</v>
      </c>
      <c r="T27" s="2">
        <f>(H27-[1]Total!H$14)^2</f>
        <v>1.2100000000006127E-4</v>
      </c>
      <c r="U27" s="2">
        <f>(I27-[1]Total!I$14)^2</f>
        <v>1.2250000000007561E-3</v>
      </c>
      <c r="V27" s="2">
        <f>(J27-[1]Total!J$14)^2</f>
        <v>1.5128999999999398E-2</v>
      </c>
      <c r="W27" s="2">
        <f>(K27-[1]Total!K$14)^2</f>
        <v>4.2436000000001264E-2</v>
      </c>
      <c r="X27" s="2">
        <f>(L27-[1]Total!L$14)^2</f>
        <v>3.8025000000000114E-2</v>
      </c>
    </row>
    <row r="28" spans="1:24" ht="16.95" customHeight="1" x14ac:dyDescent="0.3">
      <c r="A28" s="81"/>
      <c r="B28" s="82"/>
      <c r="C28" s="2">
        <v>70.67</v>
      </c>
      <c r="D28" s="15">
        <v>63</v>
      </c>
      <c r="E28" s="15">
        <v>57.9</v>
      </c>
      <c r="F28" s="9">
        <v>49.55</v>
      </c>
      <c r="G28" s="15">
        <v>56.81</v>
      </c>
      <c r="H28" s="55">
        <v>49.85</v>
      </c>
      <c r="I28" s="1">
        <v>64.819999999999993</v>
      </c>
      <c r="J28" s="12">
        <v>44.61</v>
      </c>
      <c r="K28" s="9">
        <v>50.42</v>
      </c>
      <c r="L28" s="9">
        <v>50.56</v>
      </c>
      <c r="O28" s="2">
        <f>(C28-[1]Total!C$14)^2</f>
        <v>0.32148899999999214</v>
      </c>
      <c r="P28" s="2">
        <f>(D28-[1]Total!D$14)^2</f>
        <v>8.4640000000010766E-3</v>
      </c>
      <c r="Q28" s="2">
        <f>(E28-[1]Total!E$14)^2</f>
        <v>8.1000000000018921E-3</v>
      </c>
      <c r="R28" s="2">
        <f>(F28-[1]Total!F$14)^2</f>
        <v>9.6100000000036651E-4</v>
      </c>
      <c r="S28" s="2">
        <f>(G28-[1]Total!G$14)^2</f>
        <v>1.6900000000002514E-2</v>
      </c>
      <c r="T28" s="2">
        <f>(H28-[1]Total!H$14)^2</f>
        <v>3.6099999999993738E-4</v>
      </c>
      <c r="U28" s="2">
        <f>(I28-[1]Total!I$14)^2</f>
        <v>0.18922499999998962</v>
      </c>
      <c r="V28" s="2">
        <f>(J28-[1]Total!J$14)^2</f>
        <v>1.8489999999999364E-3</v>
      </c>
      <c r="W28" s="2">
        <f>(K28-[1]Total!K$14)^2</f>
        <v>3.8415999999999201E-2</v>
      </c>
      <c r="X28" s="2">
        <f>(L28-[1]Total!L$14)^2</f>
        <v>1.3224999999998823E-2</v>
      </c>
    </row>
    <row r="29" spans="1:24" ht="16.95" customHeight="1" x14ac:dyDescent="0.3">
      <c r="A29" s="81"/>
      <c r="B29" s="82"/>
      <c r="C29" s="2">
        <v>70.67</v>
      </c>
      <c r="D29" s="15">
        <v>62.89</v>
      </c>
      <c r="E29" s="15">
        <v>57.89</v>
      </c>
      <c r="F29" s="9">
        <v>49.81</v>
      </c>
      <c r="G29" s="15">
        <v>56.71</v>
      </c>
      <c r="H29" s="55">
        <v>49.88</v>
      </c>
      <c r="I29" s="1">
        <v>64.55</v>
      </c>
      <c r="J29" s="12">
        <v>44.5</v>
      </c>
      <c r="K29" s="9">
        <v>50.46</v>
      </c>
      <c r="L29" s="9">
        <v>50.65</v>
      </c>
      <c r="O29" s="2">
        <f>(C29-[1]Total!C$14)^2</f>
        <v>0.32148899999999214</v>
      </c>
      <c r="P29" s="2">
        <f>(D29-[1]Total!D$14)^2</f>
        <v>3.2399999999976875E-4</v>
      </c>
      <c r="Q29" s="2">
        <f>(E29-[1]Total!E$14)^2</f>
        <v>6.4000000000020013E-3</v>
      </c>
      <c r="R29" s="2">
        <f>(F29-[1]Total!F$14)^2</f>
        <v>5.2440999999999634E-2</v>
      </c>
      <c r="S29" s="2">
        <f>(G29-[1]Total!G$14)^2</f>
        <v>5.2900000000005096E-2</v>
      </c>
      <c r="T29" s="2">
        <f>(H29-[1]Total!H$14)^2</f>
        <v>1.2100000000006127E-4</v>
      </c>
      <c r="U29" s="2">
        <f>(I29-[1]Total!I$14)^2</f>
        <v>2.7224999999997373E-2</v>
      </c>
      <c r="V29" s="2">
        <f>(J29-[1]Total!J$14)^2</f>
        <v>4.4890000000000225E-3</v>
      </c>
      <c r="W29" s="2">
        <f>(K29-[1]Total!K$14)^2</f>
        <v>2.4335999999999629E-2</v>
      </c>
      <c r="X29" s="2">
        <f>(L29-[1]Total!L$14)^2</f>
        <v>6.24999999999929E-4</v>
      </c>
    </row>
    <row r="30" spans="1:24" ht="16.95" customHeight="1" x14ac:dyDescent="0.3">
      <c r="A30" s="81"/>
      <c r="B30" s="82"/>
      <c r="C30" s="2">
        <v>70.650000000000006</v>
      </c>
      <c r="D30" s="15">
        <v>62.94</v>
      </c>
      <c r="E30" s="15">
        <v>57.64</v>
      </c>
      <c r="F30" s="9">
        <v>49.74</v>
      </c>
      <c r="G30" s="15">
        <v>57</v>
      </c>
      <c r="H30" s="55">
        <v>50.22</v>
      </c>
      <c r="I30" s="1">
        <v>64.459999999999994</v>
      </c>
      <c r="J30" s="12">
        <v>44.73</v>
      </c>
      <c r="K30" s="9">
        <v>51.12</v>
      </c>
      <c r="L30" s="9">
        <v>50.72</v>
      </c>
      <c r="O30" s="2">
        <f>(C30-[1]Total!C$14)^2</f>
        <v>0.34456899999998719</v>
      </c>
      <c r="P30" s="2">
        <f>(D30-[1]Total!D$14)^2</f>
        <v>1.0240000000002292E-3</v>
      </c>
      <c r="Q30" s="2">
        <f>(E30-[1]Total!E$14)^2</f>
        <v>2.8899999999995749E-2</v>
      </c>
      <c r="R30" s="2">
        <f>(F30-[1]Total!F$14)^2</f>
        <v>2.5280999999999658E-2</v>
      </c>
      <c r="S30" s="2">
        <f>(G30-[1]Total!G$14)^2</f>
        <v>3.5999999999985675E-3</v>
      </c>
      <c r="T30" s="2">
        <f>(H30-[1]Total!H$14)^2</f>
        <v>0.12320099999999937</v>
      </c>
      <c r="U30" s="2">
        <f>(I30-[1]Total!I$14)^2</f>
        <v>5.6249999999982946E-3</v>
      </c>
      <c r="V30" s="2">
        <f>(J30-[1]Total!J$14)^2</f>
        <v>2.6568999999998927E-2</v>
      </c>
      <c r="W30" s="2">
        <f>(K30-[1]Total!K$14)^2</f>
        <v>0.25401599999999774</v>
      </c>
      <c r="X30" s="2">
        <f>(L30-[1]Total!L$14)^2</f>
        <v>2.0250000000001534E-3</v>
      </c>
    </row>
    <row r="31" spans="1:24" ht="16.95" customHeight="1" x14ac:dyDescent="0.3">
      <c r="A31" s="81"/>
      <c r="B31" s="82"/>
      <c r="C31" s="2">
        <v>70.69</v>
      </c>
      <c r="D31" s="15">
        <v>62.87</v>
      </c>
      <c r="E31" s="15">
        <v>57.95</v>
      </c>
      <c r="F31" s="9">
        <v>50.12</v>
      </c>
      <c r="G31" s="15">
        <v>57.14</v>
      </c>
      <c r="H31" s="55">
        <v>49.47</v>
      </c>
      <c r="I31" s="1">
        <v>63.96</v>
      </c>
      <c r="J31" s="12">
        <v>44.44</v>
      </c>
      <c r="K31" s="9">
        <v>50.31</v>
      </c>
      <c r="L31" s="9">
        <v>50.62</v>
      </c>
      <c r="O31" s="2">
        <f>(C31-[1]Total!C$14)^2</f>
        <v>0.29920899999999678</v>
      </c>
      <c r="P31" s="2">
        <f>(D31-[1]Total!D$14)^2</f>
        <v>1.4439999999997495E-3</v>
      </c>
      <c r="Q31" s="2">
        <f>(E31-[1]Total!E$14)^2</f>
        <v>1.9600000000004138E-2</v>
      </c>
      <c r="R31" s="2">
        <f>(F31-[1]Total!F$14)^2</f>
        <v>0.29052099999999392</v>
      </c>
      <c r="S31" s="2">
        <f>(G31-[1]Total!G$14)^2</f>
        <v>3.9999999999995456E-2</v>
      </c>
      <c r="T31" s="2">
        <f>(H31-[1]Total!H$14)^2</f>
        <v>0.15920100000000073</v>
      </c>
      <c r="U31" s="2">
        <f>(I31-[1]Total!I$14)^2</f>
        <v>0.18062500000000362</v>
      </c>
      <c r="V31" s="2">
        <f>(J31-[1]Total!J$14)^2</f>
        <v>1.6129000000000622E-2</v>
      </c>
      <c r="W31" s="2">
        <f>(K31-[1]Total!K$14)^2</f>
        <v>9.3635999999998401E-2</v>
      </c>
      <c r="X31" s="2">
        <f>(L31-[1]Total!L$14)^2</f>
        <v>3.0249999999999687E-3</v>
      </c>
    </row>
    <row r="32" spans="1:24" ht="16.95" customHeight="1" thickBot="1" x14ac:dyDescent="0.35">
      <c r="A32" s="81"/>
      <c r="B32" s="82"/>
      <c r="C32" s="51">
        <v>71.349999999999994</v>
      </c>
      <c r="D32" s="16">
        <v>63.4</v>
      </c>
      <c r="E32" s="16">
        <v>57.4</v>
      </c>
      <c r="F32" s="4">
        <v>49.85</v>
      </c>
      <c r="G32" s="16">
        <v>57.06</v>
      </c>
      <c r="H32" s="54">
        <v>49.57</v>
      </c>
      <c r="I32" s="7">
        <v>62.78</v>
      </c>
      <c r="J32" s="13">
        <v>44.48</v>
      </c>
      <c r="K32" s="4">
        <v>51.4</v>
      </c>
      <c r="L32" s="4">
        <v>50.63</v>
      </c>
      <c r="O32" s="2">
        <f>(C32-[1]Total!C$14)^2</f>
        <v>1.2768999999999897E-2</v>
      </c>
      <c r="P32" s="2">
        <f>(D32-[1]Total!D$14)^2</f>
        <v>0.24206400000000436</v>
      </c>
      <c r="Q32" s="2">
        <f>(E32-[1]Total!E$14)^2</f>
        <v>0.16809999999999137</v>
      </c>
      <c r="R32" s="2">
        <f>(F32-[1]Total!F$14)^2</f>
        <v>7.2360999999999107E-2</v>
      </c>
      <c r="S32" s="2">
        <f>(G32-[1]Total!G$14)^2</f>
        <v>1.439999999999768E-2</v>
      </c>
      <c r="T32" s="2">
        <f>(H32-[1]Total!H$14)^2</f>
        <v>8.9400999999999689E-2</v>
      </c>
      <c r="U32" s="2">
        <f>(I32-[1]Total!I$14)^2</f>
        <v>2.5760250000000129</v>
      </c>
      <c r="V32" s="2">
        <f>(J32-[1]Total!J$14)^2</f>
        <v>7.5690000000005735E-3</v>
      </c>
      <c r="W32" s="2">
        <f>(K32-[1]Total!K$14)^2</f>
        <v>0.61465599999999831</v>
      </c>
      <c r="X32" s="2">
        <f>(L32-[1]Total!L$14)^2</f>
        <v>2.0249999999995142E-3</v>
      </c>
    </row>
    <row r="33" spans="1:24" ht="16.95" customHeight="1" x14ac:dyDescent="0.3">
      <c r="A33" s="79">
        <v>8</v>
      </c>
      <c r="B33" s="80"/>
      <c r="C33" s="2">
        <v>83.41</v>
      </c>
      <c r="D33" s="15">
        <v>73.52</v>
      </c>
      <c r="E33" s="15">
        <v>73.05</v>
      </c>
      <c r="F33" s="9">
        <v>56.15</v>
      </c>
      <c r="G33" s="15">
        <v>67.55</v>
      </c>
      <c r="H33" s="55">
        <v>61.27</v>
      </c>
      <c r="I33" s="1">
        <v>52.05</v>
      </c>
      <c r="J33" s="12">
        <v>53.7</v>
      </c>
      <c r="K33" s="9">
        <v>53.03</v>
      </c>
      <c r="L33" s="9">
        <v>56.2</v>
      </c>
      <c r="O33" s="2">
        <f>(C33-[1]Total!C$15)^2</f>
        <v>4.624000000001639E-3</v>
      </c>
      <c r="P33" s="2">
        <f>(D33-[1]Total!D$15)^2</f>
        <v>4.6225000000001466E-2</v>
      </c>
      <c r="Q33" s="2">
        <f>(E33-[1]Total!E$15)^2</f>
        <v>2.9160000000002209E-3</v>
      </c>
      <c r="R33" s="2">
        <f>(F33-[1]Total!F$15)^2</f>
        <v>3.5721000000000024E-2</v>
      </c>
      <c r="S33" s="2">
        <f>(G33-[1]Total!G$15)^2</f>
        <v>5.3361000000004044E-2</v>
      </c>
      <c r="T33" s="2">
        <f>(H33-[1]Total!H$15)^2</f>
        <v>5.6168999999994154E-2</v>
      </c>
      <c r="U33" s="2">
        <f>(I33-[1]Total!I$15)^2</f>
        <v>8.1000000000134038E-5</v>
      </c>
      <c r="V33" s="2">
        <f>(J33-[1]Total!J$15)^2</f>
        <v>3.8415999999999201E-2</v>
      </c>
      <c r="W33" s="2">
        <f>(K33-[1]Total!K$15)^2</f>
        <v>7.0559999999981471E-3</v>
      </c>
      <c r="X33" s="2">
        <f>(L33-[1]Total!L$15)^2</f>
        <v>5.1840000000003932E-3</v>
      </c>
    </row>
    <row r="34" spans="1:24" ht="16.95" customHeight="1" x14ac:dyDescent="0.3">
      <c r="A34" s="81"/>
      <c r="B34" s="82"/>
      <c r="C34" s="2">
        <v>83.98</v>
      </c>
      <c r="D34" s="15">
        <v>73.959999999999994</v>
      </c>
      <c r="E34" s="15">
        <v>73.31</v>
      </c>
      <c r="F34" s="9">
        <v>56.03</v>
      </c>
      <c r="G34" s="15">
        <v>68</v>
      </c>
      <c r="H34" s="55">
        <v>61.2</v>
      </c>
      <c r="I34" s="1">
        <v>51.96</v>
      </c>
      <c r="J34" s="12">
        <v>53.78</v>
      </c>
      <c r="K34" s="9">
        <v>52.76</v>
      </c>
      <c r="L34" s="9">
        <v>56.41</v>
      </c>
      <c r="O34" s="2">
        <f>(C34-[1]Total!C$15)^2</f>
        <v>0.25200399999999534</v>
      </c>
      <c r="P34" s="2">
        <f>(D34-[1]Total!D$15)^2</f>
        <v>5.0624999999997443E-2</v>
      </c>
      <c r="Q34" s="2">
        <f>(E34-[1]Total!E$15)^2</f>
        <v>4.2436000000001264E-2</v>
      </c>
      <c r="R34" s="2">
        <f>(F34-[1]Total!F$15)^2</f>
        <v>4.7610000000003604E-3</v>
      </c>
      <c r="S34" s="2">
        <f>(G34-[1]Total!G$15)^2</f>
        <v>4.7960999999997408E-2</v>
      </c>
      <c r="T34" s="2">
        <f>(H34-[1]Total!H$15)^2</f>
        <v>9.4248999999992603E-2</v>
      </c>
      <c r="U34" s="2">
        <f>(I34-[1]Total!I$15)^2</f>
        <v>9.8010000000007431E-3</v>
      </c>
      <c r="V34" s="2">
        <f>(J34-[1]Total!J$15)^2</f>
        <v>1.3455999999999921E-2</v>
      </c>
      <c r="W34" s="2">
        <f>(K34-[1]Total!K$15)^2</f>
        <v>3.4596000000005268E-2</v>
      </c>
      <c r="X34" s="2">
        <f>(L34-[1]Total!L$15)^2</f>
        <v>1.9043999999997521E-2</v>
      </c>
    </row>
    <row r="35" spans="1:24" ht="16.95" customHeight="1" x14ac:dyDescent="0.3">
      <c r="A35" s="81"/>
      <c r="B35" s="82"/>
      <c r="C35" s="2">
        <v>84.54</v>
      </c>
      <c r="D35" s="15">
        <v>74.400000000000006</v>
      </c>
      <c r="E35" s="15">
        <v>73.3</v>
      </c>
      <c r="F35" s="9">
        <v>56.14</v>
      </c>
      <c r="G35" s="15">
        <v>67.83</v>
      </c>
      <c r="H35" s="55">
        <v>61.52</v>
      </c>
      <c r="I35" s="1">
        <v>51.94</v>
      </c>
      <c r="J35" s="12">
        <v>53.95</v>
      </c>
      <c r="K35" s="9">
        <v>52.89</v>
      </c>
      <c r="L35" s="9">
        <v>56.35</v>
      </c>
      <c r="O35" s="2">
        <f>(C35-[1]Total!C$15)^2</f>
        <v>1.127843999999995</v>
      </c>
      <c r="P35" s="2">
        <f>(D35-[1]Total!D$15)^2</f>
        <v>0.44222500000000831</v>
      </c>
      <c r="Q35" s="2">
        <f>(E35-[1]Total!E$15)^2</f>
        <v>3.8415999999999201E-2</v>
      </c>
      <c r="R35" s="2">
        <f>(F35-[1]Total!F$15)^2</f>
        <v>3.2041000000000736E-2</v>
      </c>
      <c r="S35" s="2">
        <f>(G35-[1]Total!G$15)^2</f>
        <v>2.4009999999992536E-3</v>
      </c>
      <c r="T35" s="2">
        <f>(H35-[1]Total!H$15)^2</f>
        <v>1.6900000000032072E-4</v>
      </c>
      <c r="U35" s="2">
        <f>(I35-[1]Total!I$15)^2</f>
        <v>1.4161000000001638E-2</v>
      </c>
      <c r="V35" s="2">
        <f>(J35-[1]Total!J$15)^2</f>
        <v>2.9160000000002209E-3</v>
      </c>
      <c r="W35" s="2">
        <f>(K35-[1]Total!K$15)^2</f>
        <v>3.1360000000012988E-3</v>
      </c>
      <c r="X35" s="2">
        <f>(L35-[1]Total!L$15)^2</f>
        <v>6.0839999999993529E-3</v>
      </c>
    </row>
    <row r="36" spans="1:24" ht="16.95" customHeight="1" x14ac:dyDescent="0.3">
      <c r="A36" s="81"/>
      <c r="B36" s="82"/>
      <c r="C36" s="2">
        <v>82.41</v>
      </c>
      <c r="D36" s="15">
        <v>73.66</v>
      </c>
      <c r="E36" s="15">
        <v>72.97</v>
      </c>
      <c r="F36" s="9">
        <v>55.95</v>
      </c>
      <c r="G36" s="15">
        <v>67.349999999999994</v>
      </c>
      <c r="H36" s="55">
        <v>61.61</v>
      </c>
      <c r="I36" s="1">
        <v>52.14</v>
      </c>
      <c r="J36" s="12">
        <v>54</v>
      </c>
      <c r="K36" s="9">
        <v>52.86</v>
      </c>
      <c r="L36" s="9">
        <v>56.32</v>
      </c>
      <c r="O36" s="2">
        <f>(C36-[1]Total!C$15)^2</f>
        <v>1.1406240000000258</v>
      </c>
      <c r="P36" s="2">
        <f>(D36-[1]Total!D$15)^2</f>
        <v>5.6250000000004265E-3</v>
      </c>
      <c r="Q36" s="2">
        <f>(E36-[1]Total!E$15)^2</f>
        <v>1.795600000000009E-2</v>
      </c>
      <c r="R36" s="2">
        <f>(F36-[1]Total!F$15)^2</f>
        <v>1.2099999999990496E-4</v>
      </c>
      <c r="S36" s="2">
        <f>(G36-[1]Total!G$15)^2</f>
        <v>0.18576100000001</v>
      </c>
      <c r="T36" s="2">
        <f>(H36-[1]Total!H$15)^2</f>
        <v>1.060900000000178E-2</v>
      </c>
      <c r="U36" s="2">
        <f>(I36-[1]Total!I$15)^2</f>
        <v>6.560999999999346E-3</v>
      </c>
      <c r="V36" s="2">
        <f>(J36-[1]Total!J$15)^2</f>
        <v>1.0815999999999834E-2</v>
      </c>
      <c r="W36" s="2">
        <f>(K36-[1]Total!K$15)^2</f>
        <v>7.3960000000021899E-3</v>
      </c>
      <c r="X36" s="2">
        <f>(L36-[1]Total!L$15)^2</f>
        <v>2.3039999999994927E-3</v>
      </c>
    </row>
    <row r="37" spans="1:24" ht="16.95" customHeight="1" x14ac:dyDescent="0.3">
      <c r="A37" s="81"/>
      <c r="B37" s="82"/>
      <c r="C37" s="2">
        <v>84.93</v>
      </c>
      <c r="D37" s="15">
        <v>73.73</v>
      </c>
      <c r="E37" s="15">
        <v>72.95</v>
      </c>
      <c r="F37" s="9">
        <v>55.76</v>
      </c>
      <c r="G37" s="15">
        <v>67.739999999999995</v>
      </c>
      <c r="H37" s="55">
        <v>61.78</v>
      </c>
      <c r="I37" s="1">
        <v>52.08</v>
      </c>
      <c r="J37" s="12">
        <v>53.99</v>
      </c>
      <c r="K37" s="9">
        <v>53.38</v>
      </c>
      <c r="L37" s="9">
        <v>56.19</v>
      </c>
      <c r="O37" s="2">
        <f>(C37-[1]Total!C$15)^2</f>
        <v>2.1083039999999946</v>
      </c>
      <c r="P37" s="2">
        <f>(D37-[1]Total!D$15)^2</f>
        <v>2.4999999999954526E-5</v>
      </c>
      <c r="Q37" s="2">
        <f>(E37-[1]Total!E$15)^2</f>
        <v>2.371599999999888E-2</v>
      </c>
      <c r="R37" s="2">
        <f>(F37-[1]Total!F$15)^2</f>
        <v>4.0401000000000208E-2</v>
      </c>
      <c r="S37" s="2">
        <f>(G37-[1]Total!G$15)^2</f>
        <v>1.6810000000009042E-3</v>
      </c>
      <c r="T37" s="2">
        <f>(H37-[1]Total!H$15)^2</f>
        <v>7.4529000000005646E-2</v>
      </c>
      <c r="U37" s="2">
        <f>(I37-[1]Total!I$15)^2</f>
        <v>4.4099999999973501E-4</v>
      </c>
      <c r="V37" s="2">
        <f>(J37-[1]Total!J$15)^2</f>
        <v>8.8360000000002239E-3</v>
      </c>
      <c r="W37" s="2">
        <f>(K37-[1]Total!K$15)^2</f>
        <v>0.18835599999999167</v>
      </c>
      <c r="X37" s="2">
        <f>(L37-[1]Total!L$15)^2</f>
        <v>6.7240000000012862E-3</v>
      </c>
    </row>
    <row r="38" spans="1:24" ht="16.95" customHeight="1" x14ac:dyDescent="0.3">
      <c r="A38" s="81"/>
      <c r="B38" s="82"/>
      <c r="C38" s="2">
        <v>83.58</v>
      </c>
      <c r="D38" s="15">
        <v>73.86</v>
      </c>
      <c r="E38" s="15">
        <v>72.849999999999994</v>
      </c>
      <c r="F38" s="9">
        <v>55.92</v>
      </c>
      <c r="G38" s="15">
        <v>67.61</v>
      </c>
      <c r="H38" s="55">
        <v>61.62</v>
      </c>
      <c r="I38" s="1">
        <v>52.11</v>
      </c>
      <c r="J38" s="12">
        <v>53.8</v>
      </c>
      <c r="K38" s="9">
        <v>52.79</v>
      </c>
      <c r="L38" s="9">
        <v>56.33</v>
      </c>
      <c r="O38" s="2">
        <f>(C38-[1]Total!C$15)^2</f>
        <v>1.0403999999997889E-2</v>
      </c>
      <c r="P38" s="2">
        <f>(D38-[1]Total!D$15)^2</f>
        <v>1.5625E-2</v>
      </c>
      <c r="Q38" s="2">
        <f>(E38-[1]Total!E$15)^2</f>
        <v>6.4516000000002488E-2</v>
      </c>
      <c r="R38" s="2">
        <f>(F38-[1]Total!F$15)^2</f>
        <v>1.6809999999997389E-3</v>
      </c>
      <c r="S38" s="2">
        <f>(G38-[1]Total!G$15)^2</f>
        <v>2.9241000000002217E-2</v>
      </c>
      <c r="T38" s="2">
        <f>(H38-[1]Total!H$15)^2</f>
        <v>1.2769000000001503E-2</v>
      </c>
      <c r="U38" s="2">
        <f>(I38-[1]Total!I$15)^2</f>
        <v>2.6009999999994722E-3</v>
      </c>
      <c r="V38" s="2">
        <f>(J38-[1]Total!J$15)^2</f>
        <v>9.2160000000006993E-3</v>
      </c>
      <c r="W38" s="2">
        <f>(K38-[1]Total!K$15)^2</f>
        <v>2.4336000000004063E-2</v>
      </c>
      <c r="X38" s="2">
        <f>(L38-[1]Total!L$15)^2</f>
        <v>3.3639999999991559E-3</v>
      </c>
    </row>
    <row r="39" spans="1:24" ht="16.95" customHeight="1" x14ac:dyDescent="0.3">
      <c r="A39" s="81"/>
      <c r="B39" s="82"/>
      <c r="C39" s="2">
        <v>82.91</v>
      </c>
      <c r="D39" s="15">
        <v>73.489999999999995</v>
      </c>
      <c r="E39" s="15">
        <v>73.27</v>
      </c>
      <c r="F39" s="9">
        <v>55.86</v>
      </c>
      <c r="G39" s="15">
        <v>67.25</v>
      </c>
      <c r="H39" s="55">
        <v>61.52</v>
      </c>
      <c r="I39" s="1">
        <v>52.09</v>
      </c>
      <c r="J39" s="12">
        <v>53.98</v>
      </c>
      <c r="K39" s="9">
        <v>52.84</v>
      </c>
      <c r="L39" s="9">
        <v>56.18</v>
      </c>
      <c r="O39" s="2">
        <f>(C39-[1]Total!C$15)^2</f>
        <v>0.32262400000001368</v>
      </c>
      <c r="P39" s="2">
        <f>(D39-[1]Total!D$15)^2</f>
        <v>6.0025000000002229E-2</v>
      </c>
      <c r="Q39" s="2">
        <f>(E39-[1]Total!E$15)^2</f>
        <v>2.7555999999998942E-2</v>
      </c>
      <c r="R39" s="2">
        <f>(F39-[1]Total!F$15)^2</f>
        <v>1.0200999999999816E-2</v>
      </c>
      <c r="S39" s="2">
        <f>(G39-[1]Total!G$15)^2</f>
        <v>0.28196100000000629</v>
      </c>
      <c r="T39" s="2">
        <f>(H39-[1]Total!H$15)^2</f>
        <v>1.6900000000032072E-4</v>
      </c>
      <c r="U39" s="2">
        <f>(I39-[1]Total!I$15)^2</f>
        <v>9.60999999999926E-4</v>
      </c>
      <c r="V39" s="2">
        <f>(J39-[1]Total!J$15)^2</f>
        <v>7.0559999999993414E-3</v>
      </c>
      <c r="W39" s="2">
        <f>(K39-[1]Total!K$15)^2</f>
        <v>1.1236000000001856E-2</v>
      </c>
      <c r="X39" s="2">
        <f>(L39-[1]Total!L$15)^2</f>
        <v>8.4640000000010766E-3</v>
      </c>
    </row>
    <row r="40" spans="1:24" ht="16.95" customHeight="1" x14ac:dyDescent="0.3">
      <c r="A40" s="81"/>
      <c r="B40" s="82"/>
      <c r="C40" s="2">
        <v>82.83</v>
      </c>
      <c r="D40" s="15">
        <v>73.53</v>
      </c>
      <c r="E40" s="15">
        <v>73.53</v>
      </c>
      <c r="F40" s="9">
        <v>55.86</v>
      </c>
      <c r="G40" s="15">
        <v>67.599999999999994</v>
      </c>
      <c r="H40" s="55">
        <v>61.39</v>
      </c>
      <c r="I40" s="1">
        <v>52.1</v>
      </c>
      <c r="J40" s="12">
        <v>53.88</v>
      </c>
      <c r="K40" s="9">
        <v>52.98</v>
      </c>
      <c r="L40" s="9">
        <v>56.33</v>
      </c>
      <c r="O40" s="2">
        <f>(C40-[1]Total!C$15)^2</f>
        <v>0.41990400000001343</v>
      </c>
      <c r="P40" s="2">
        <f>(D40-[1]Total!D$15)^2</f>
        <v>4.2024999999999299E-2</v>
      </c>
      <c r="Q40" s="2">
        <f>(E40-[1]Total!E$15)^2</f>
        <v>0.18147600000000164</v>
      </c>
      <c r="R40" s="2">
        <f>(F40-[1]Total!F$15)^2</f>
        <v>1.0200999999999816E-2</v>
      </c>
      <c r="S40" s="2">
        <f>(G40-[1]Total!G$15)^2</f>
        <v>3.2761000000004196E-2</v>
      </c>
      <c r="T40" s="2">
        <f>(H40-[1]Total!H$15)^2</f>
        <v>1.3688999999997712E-2</v>
      </c>
      <c r="U40" s="2">
        <f>(I40-[1]Total!I$15)^2</f>
        <v>1.6809999999997389E-3</v>
      </c>
      <c r="V40" s="2">
        <f>(J40-[1]Total!J$15)^2</f>
        <v>2.5599999999994361E-4</v>
      </c>
      <c r="W40" s="2">
        <f>(K40-[1]Total!K$15)^2</f>
        <v>1.1559999999989602E-3</v>
      </c>
      <c r="X40" s="2">
        <f>(L40-[1]Total!L$15)^2</f>
        <v>3.3639999999991559E-3</v>
      </c>
    </row>
    <row r="41" spans="1:24" ht="16.95" customHeight="1" x14ac:dyDescent="0.3">
      <c r="A41" s="81"/>
      <c r="B41" s="82"/>
      <c r="C41" s="2">
        <v>82.35</v>
      </c>
      <c r="D41" s="15">
        <v>73.37</v>
      </c>
      <c r="E41" s="15">
        <v>72.5</v>
      </c>
      <c r="F41" s="9">
        <v>56.02</v>
      </c>
      <c r="G41" s="15">
        <v>68.400000000000006</v>
      </c>
      <c r="H41" s="55">
        <v>61.49</v>
      </c>
      <c r="I41" s="1">
        <v>52</v>
      </c>
      <c r="J41" s="12">
        <v>54.03</v>
      </c>
      <c r="K41" s="9">
        <v>53.09</v>
      </c>
      <c r="L41" s="9">
        <v>56.16</v>
      </c>
      <c r="O41" s="2">
        <f>(C41-[1]Total!C$15)^2</f>
        <v>1.2723840000000324</v>
      </c>
      <c r="P41" s="2">
        <f>(D41-[1]Total!D$15)^2</f>
        <v>0.13322499999999626</v>
      </c>
      <c r="Q41" s="2">
        <f>(E41-[1]Total!E$15)^2</f>
        <v>0.36481599999999903</v>
      </c>
      <c r="R41" s="2">
        <f>(F41-[1]Total!F$15)^2</f>
        <v>3.4810000000005431E-3</v>
      </c>
      <c r="S41" s="2">
        <f>(G41-[1]Total!G$15)^2</f>
        <v>0.3831609999999997</v>
      </c>
      <c r="T41" s="2">
        <f>(H41-[1]Total!H$15)^2</f>
        <v>2.8899999999961926E-4</v>
      </c>
      <c r="U41" s="2">
        <f>(I41-[1]Total!I$15)^2</f>
        <v>3.4810000000005431E-3</v>
      </c>
      <c r="V41" s="2">
        <f>(J41-[1]Total!J$15)^2</f>
        <v>1.795600000000009E-2</v>
      </c>
      <c r="W41" s="2">
        <f>(K41-[1]Total!K$15)^2</f>
        <v>2.0735999999997479E-2</v>
      </c>
      <c r="X41" s="2">
        <f>(L41-[1]Total!L$15)^2</f>
        <v>1.2544000000002012E-2</v>
      </c>
    </row>
    <row r="42" spans="1:24" ht="16.95" customHeight="1" thickBot="1" x14ac:dyDescent="0.35">
      <c r="A42" s="81"/>
      <c r="B42" s="82"/>
      <c r="C42" s="51">
        <v>83.84</v>
      </c>
      <c r="D42" s="16">
        <v>73.83</v>
      </c>
      <c r="E42" s="16">
        <v>73.31</v>
      </c>
      <c r="F42" s="9">
        <v>55.92</v>
      </c>
      <c r="G42" s="15">
        <v>68.48</v>
      </c>
      <c r="H42" s="55">
        <v>61.67</v>
      </c>
      <c r="I42" s="1">
        <v>52.12</v>
      </c>
      <c r="J42" s="12">
        <v>53.85</v>
      </c>
      <c r="K42" s="9">
        <v>52.84</v>
      </c>
      <c r="L42" s="9">
        <v>56.25</v>
      </c>
      <c r="O42" s="2">
        <f>(C42-[1]Total!C$15)^2</f>
        <v>0.13104399999999622</v>
      </c>
      <c r="P42" s="2">
        <f>(D42-[1]Total!D$15)^2</f>
        <v>9.0249999999997832E-3</v>
      </c>
      <c r="Q42" s="2">
        <f>(E42-[1]Total!E$15)^2</f>
        <v>4.2436000000001264E-2</v>
      </c>
      <c r="R42" s="2">
        <f>(F42-[1]Total!F$15)^2</f>
        <v>1.6809999999997389E-3</v>
      </c>
      <c r="S42" s="2">
        <f>(G42-[1]Total!G$15)^2</f>
        <v>0.48860099999999729</v>
      </c>
      <c r="T42" s="2">
        <f>(H42-[1]Total!H$15)^2</f>
        <v>2.6569000000003559E-2</v>
      </c>
      <c r="U42" s="2">
        <f>(I42-[1]Total!I$15)^2</f>
        <v>3.720999999999126E-3</v>
      </c>
      <c r="V42" s="2">
        <f>(J42-[1]Total!J$15)^2</f>
        <v>2.1159999999999426E-3</v>
      </c>
      <c r="W42" s="2">
        <f>(K42-[1]Total!K$15)^2</f>
        <v>1.1236000000001856E-2</v>
      </c>
      <c r="X42" s="2">
        <f>(L42-[1]Total!L$15)^2</f>
        <v>4.8400000000024508E-4</v>
      </c>
    </row>
    <row r="43" spans="1:24" ht="16.95" customHeight="1" x14ac:dyDescent="0.3">
      <c r="A43" s="79">
        <v>15</v>
      </c>
      <c r="B43" s="80"/>
      <c r="C43" s="12">
        <v>94.53</v>
      </c>
      <c r="D43" s="15">
        <v>87.75</v>
      </c>
      <c r="E43" s="15">
        <v>80.459999999999994</v>
      </c>
      <c r="F43" s="50">
        <v>65.94</v>
      </c>
      <c r="G43" s="14">
        <v>79.2</v>
      </c>
      <c r="H43" s="14">
        <v>73.58</v>
      </c>
      <c r="I43" s="49">
        <v>58.85</v>
      </c>
      <c r="J43" s="11">
        <v>63.28</v>
      </c>
      <c r="K43" s="50">
        <v>59.64</v>
      </c>
      <c r="L43" s="50">
        <v>56.95</v>
      </c>
      <c r="O43" s="2">
        <f>(C43-[1]Total!C$16)^2</f>
        <v>4.4890000000009748E-3</v>
      </c>
      <c r="P43" s="2">
        <f>(D43-[1]Total!D$16)^2</f>
        <v>0.14592400000000383</v>
      </c>
      <c r="Q43" s="2">
        <f>(E43-[1]Total!E$16)^2</f>
        <v>8.5849000000012055E-2</v>
      </c>
      <c r="R43" s="2">
        <f>(F43-[1]Total!F$16)^2</f>
        <v>0.43824399999998931</v>
      </c>
      <c r="S43" s="2">
        <f>(G43-[1]Total!G$16)^2</f>
        <v>1.5650010000000119</v>
      </c>
      <c r="T43" s="2">
        <f>(H43-[1]Total!H$16)^2</f>
        <v>0.89302499999998708</v>
      </c>
      <c r="U43" s="2">
        <f>(I43-[1]Total!I$16)^2</f>
        <v>2.6569000000001241E-2</v>
      </c>
      <c r="V43" s="2">
        <f>(J43-[1]Total!J$16)^2</f>
        <v>1.6900000000000664E-2</v>
      </c>
      <c r="W43" s="2">
        <f>(K43-[1]Total!K$16)^2</f>
        <v>9.2416000000001247E-2</v>
      </c>
      <c r="X43" s="2">
        <f>(L43-[1]Total!L$16)^2</f>
        <v>4.488999999999071E-3</v>
      </c>
    </row>
    <row r="44" spans="1:24" ht="16.95" customHeight="1" x14ac:dyDescent="0.3">
      <c r="A44" s="81"/>
      <c r="B44" s="82"/>
      <c r="C44" s="12">
        <v>93.42</v>
      </c>
      <c r="D44" s="15">
        <v>87.62</v>
      </c>
      <c r="E44" s="15">
        <v>80.69</v>
      </c>
      <c r="F44" s="9">
        <v>65.48</v>
      </c>
      <c r="G44" s="15">
        <v>79.61</v>
      </c>
      <c r="H44" s="15">
        <v>73.209999999999994</v>
      </c>
      <c r="I44" s="1">
        <v>58.53</v>
      </c>
      <c r="J44" s="12">
        <v>63.55</v>
      </c>
      <c r="K44" s="9">
        <v>59.76</v>
      </c>
      <c r="L44" s="9">
        <v>57.05</v>
      </c>
      <c r="O44" s="2">
        <f>(C44-[1]Total!C$16)^2</f>
        <v>1.3853290000000158</v>
      </c>
      <c r="P44" s="2">
        <f>(D44-[1]Total!D$16)^2</f>
        <v>6.3504000000004807E-2</v>
      </c>
      <c r="Q44" s="2">
        <f>(E44-[1]Total!E$16)^2</f>
        <v>3.9690000000020915E-3</v>
      </c>
      <c r="R44" s="2">
        <f>(F44-[1]Total!F$16)^2</f>
        <v>4.0803999999999264E-2</v>
      </c>
      <c r="S44" s="2">
        <f>(G44-[1]Total!G$16)^2</f>
        <v>0.70728100000001382</v>
      </c>
      <c r="T44" s="2">
        <f>(H44-[1]Total!H$16)^2</f>
        <v>0.3306249999999869</v>
      </c>
      <c r="U44" s="2">
        <f>(I44-[1]Total!I$16)^2</f>
        <v>2.4648999999998894E-2</v>
      </c>
      <c r="V44" s="2">
        <f>(J44-[1]Total!J$16)^2</f>
        <v>1.9599999999998171E-2</v>
      </c>
      <c r="W44" s="2">
        <f>(K44-[1]Total!K$16)^2</f>
        <v>3.3856000000001697E-2</v>
      </c>
      <c r="X44" s="2">
        <f>(L44-[1]Total!L$16)^2</f>
        <v>1.0890000000000825E-3</v>
      </c>
    </row>
    <row r="45" spans="1:24" ht="16.95" customHeight="1" x14ac:dyDescent="0.3">
      <c r="A45" s="81"/>
      <c r="B45" s="82"/>
      <c r="C45" s="12">
        <v>92.75</v>
      </c>
      <c r="D45" s="15">
        <v>87.53</v>
      </c>
      <c r="E45" s="15">
        <v>80.7</v>
      </c>
      <c r="F45" s="9">
        <v>65.260000000000005</v>
      </c>
      <c r="G45" s="15">
        <v>79.97</v>
      </c>
      <c r="H45" s="15">
        <v>72.45</v>
      </c>
      <c r="I45" s="1">
        <v>58.86</v>
      </c>
      <c r="J45" s="12">
        <v>63.32</v>
      </c>
      <c r="K45" s="9">
        <v>60.2</v>
      </c>
      <c r="L45" s="9">
        <v>56.96</v>
      </c>
      <c r="O45" s="2">
        <f>(C45-[1]Total!C$16)^2</f>
        <v>3.411409000000031</v>
      </c>
      <c r="P45" s="2">
        <f>(D45-[1]Total!D$16)^2</f>
        <v>2.6244000000001988E-2</v>
      </c>
      <c r="Q45" s="2">
        <f>(E45-[1]Total!E$16)^2</f>
        <v>2.8090000000012172E-3</v>
      </c>
      <c r="R45" s="2">
        <f>(F45-[1]Total!F$16)^2</f>
        <v>3.2400000000002457E-4</v>
      </c>
      <c r="S45" s="2">
        <f>(G45-[1]Total!G$16)^2</f>
        <v>0.23136100000000842</v>
      </c>
      <c r="T45" s="2">
        <f>(H45-[1]Total!H$16)^2</f>
        <v>3.4225000000000838E-2</v>
      </c>
      <c r="U45" s="2">
        <f>(I45-[1]Total!I$16)^2</f>
        <v>2.9929000000000629E-2</v>
      </c>
      <c r="V45" s="2">
        <f>(J45-[1]Total!J$16)^2</f>
        <v>8.1000000000006137E-3</v>
      </c>
      <c r="W45" s="2">
        <f>(K45-[1]Total!K$16)^2</f>
        <v>6.5536000000000122E-2</v>
      </c>
      <c r="X45" s="2">
        <f>(L45-[1]Total!L$16)^2</f>
        <v>3.2489999999994364E-3</v>
      </c>
    </row>
    <row r="46" spans="1:24" ht="16.95" customHeight="1" x14ac:dyDescent="0.3">
      <c r="A46" s="81"/>
      <c r="B46" s="82"/>
      <c r="C46" s="12">
        <v>96.23</v>
      </c>
      <c r="D46" s="15">
        <v>87.55</v>
      </c>
      <c r="E46" s="15">
        <v>80.98</v>
      </c>
      <c r="F46" s="9">
        <v>65.28</v>
      </c>
      <c r="G46" s="15">
        <v>80.819999999999993</v>
      </c>
      <c r="H46" s="15">
        <v>72.62</v>
      </c>
      <c r="I46" s="1">
        <v>58.38</v>
      </c>
      <c r="J46" s="12">
        <v>63.47</v>
      </c>
      <c r="K46" s="9">
        <v>59.81</v>
      </c>
      <c r="L46" s="9">
        <v>57</v>
      </c>
      <c r="O46" s="2">
        <f>(C46-[1]Total!C$16)^2</f>
        <v>2.6666889999999857</v>
      </c>
      <c r="P46" s="2">
        <f>(D46-[1]Total!D$16)^2</f>
        <v>3.3124000000000785E-2</v>
      </c>
      <c r="Q46" s="2">
        <f>(E46-[1]Total!E$16)^2</f>
        <v>5.1528999999995301E-2</v>
      </c>
      <c r="R46" s="2">
        <f>(F46-[1]Total!F$16)^2</f>
        <v>3.9999999999813558E-6</v>
      </c>
      <c r="S46" s="2">
        <f>(G46-[1]Total!G$16)^2</f>
        <v>0.13616099999998935</v>
      </c>
      <c r="T46" s="2">
        <f>(H46-[1]Total!H$16)^2</f>
        <v>2.2500000000001704E-4</v>
      </c>
      <c r="U46" s="2">
        <f>(I46-[1]Total!I$16)^2</f>
        <v>9.424899999999696E-2</v>
      </c>
      <c r="V46" s="2">
        <f>(J46-[1]Total!J$16)^2</f>
        <v>3.5999999999994201E-3</v>
      </c>
      <c r="W46" s="2">
        <f>(K46-[1]Total!K$16)^2</f>
        <v>1.795600000000009E-2</v>
      </c>
      <c r="X46" s="2">
        <f>(L46-[1]Total!L$16)^2</f>
        <v>2.8899999999986087E-4</v>
      </c>
    </row>
    <row r="47" spans="1:24" ht="16.95" customHeight="1" x14ac:dyDescent="0.3">
      <c r="A47" s="81"/>
      <c r="B47" s="82"/>
      <c r="C47" s="12">
        <v>94.5</v>
      </c>
      <c r="D47" s="15">
        <v>87.44</v>
      </c>
      <c r="E47" s="15">
        <v>81.81</v>
      </c>
      <c r="F47" s="9">
        <v>65.489999999999995</v>
      </c>
      <c r="G47" s="15">
        <v>80.38</v>
      </c>
      <c r="H47" s="15">
        <v>72.66</v>
      </c>
      <c r="I47" s="1">
        <v>58.45</v>
      </c>
      <c r="J47" s="12">
        <v>63.39</v>
      </c>
      <c r="K47" s="9">
        <v>60.8</v>
      </c>
      <c r="L47" s="9">
        <v>57.06</v>
      </c>
      <c r="O47" s="2">
        <f>(C47-[1]Total!C$16)^2</f>
        <v>9.4090000000016313E-3</v>
      </c>
      <c r="P47" s="2">
        <f>(D47-[1]Total!D$16)^2</f>
        <v>5.1840000000003932E-3</v>
      </c>
      <c r="Q47" s="2">
        <f>(E47-[1]Total!E$16)^2</f>
        <v>1.1172489999999746</v>
      </c>
      <c r="R47" s="2">
        <f>(F47-[1]Total!F$16)^2</f>
        <v>4.494399999999537E-2</v>
      </c>
      <c r="S47" s="2">
        <f>(G47-[1]Total!G$16)^2</f>
        <v>5.0410000000017273E-3</v>
      </c>
      <c r="T47" s="2">
        <f>(H47-[1]Total!H$16)^2</f>
        <v>6.249999999995737E-4</v>
      </c>
      <c r="U47" s="2">
        <f>(I47-[1]Total!I$16)^2</f>
        <v>5.616899999999752E-2</v>
      </c>
      <c r="V47" s="2">
        <f>(J47-[1]Total!J$16)^2</f>
        <v>4.0000000000012508E-4</v>
      </c>
      <c r="W47" s="2">
        <f>(K47-[1]Total!K$16)^2</f>
        <v>0.73273599999999062</v>
      </c>
      <c r="X47" s="2">
        <f>(L47-[1]Total!L$16)^2</f>
        <v>1.8490000000005475E-3</v>
      </c>
    </row>
    <row r="48" spans="1:24" ht="16.95" customHeight="1" x14ac:dyDescent="0.3">
      <c r="A48" s="81"/>
      <c r="B48" s="82"/>
      <c r="C48" s="12">
        <v>94.79</v>
      </c>
      <c r="D48" s="15">
        <v>87.9</v>
      </c>
      <c r="E48" s="15">
        <v>80.959999999999994</v>
      </c>
      <c r="F48" s="9">
        <v>65.25</v>
      </c>
      <c r="G48" s="15">
        <v>80.81</v>
      </c>
      <c r="H48" s="15">
        <v>72.09</v>
      </c>
      <c r="I48" s="1">
        <v>58.83</v>
      </c>
      <c r="J48" s="12">
        <v>63.47</v>
      </c>
      <c r="K48" s="9">
        <v>59.82</v>
      </c>
      <c r="L48" s="9">
        <v>56.98</v>
      </c>
      <c r="O48" s="2">
        <f>(C48-[1]Total!C$16)^2</f>
        <v>3.7248999999999165E-2</v>
      </c>
      <c r="P48" s="2">
        <f>(D48-[1]Total!D$16)^2</f>
        <v>0.28302400000001138</v>
      </c>
      <c r="Q48" s="2">
        <f>(E48-[1]Total!E$16)^2</f>
        <v>4.2848999999991484E-2</v>
      </c>
      <c r="R48" s="2">
        <f>(F48-[1]Total!F$16)^2</f>
        <v>7.8400000000032469E-4</v>
      </c>
      <c r="S48" s="2">
        <f>(G48-[1]Total!G$16)^2</f>
        <v>0.12888099999999617</v>
      </c>
      <c r="T48" s="2">
        <f>(H48-[1]Total!H$16)^2</f>
        <v>0.29702500000000187</v>
      </c>
      <c r="U48" s="2">
        <f>(I48-[1]Total!I$16)^2</f>
        <v>2.0449000000000196E-2</v>
      </c>
      <c r="V48" s="2">
        <f>(J48-[1]Total!J$16)^2</f>
        <v>3.5999999999994201E-3</v>
      </c>
      <c r="W48" s="2">
        <f>(K48-[1]Total!K$16)^2</f>
        <v>1.5376000000000578E-2</v>
      </c>
      <c r="X48" s="2">
        <f>(L48-[1]Total!L$16)^2</f>
        <v>1.3689999999999284E-3</v>
      </c>
    </row>
    <row r="49" spans="1:24" ht="16.95" customHeight="1" x14ac:dyDescent="0.3">
      <c r="A49" s="81"/>
      <c r="B49" s="82"/>
      <c r="C49" s="12">
        <v>95.39</v>
      </c>
      <c r="D49" s="15">
        <v>86.99</v>
      </c>
      <c r="E49" s="15">
        <v>80.900000000000006</v>
      </c>
      <c r="F49" s="9">
        <v>65.12</v>
      </c>
      <c r="G49" s="15">
        <v>80.78</v>
      </c>
      <c r="H49" s="15">
        <v>72.55</v>
      </c>
      <c r="I49" s="1">
        <v>58.51</v>
      </c>
      <c r="J49" s="12">
        <v>63.51</v>
      </c>
      <c r="K49" s="9">
        <v>60.25</v>
      </c>
      <c r="L49" s="9">
        <v>57.02</v>
      </c>
      <c r="O49" s="2">
        <f>(C49-[1]Total!C$16)^2</f>
        <v>0.62884899999998756</v>
      </c>
      <c r="P49" s="2">
        <f>(D49-[1]Total!D$16)^2</f>
        <v>0.14288400000000009</v>
      </c>
      <c r="Q49" s="2">
        <f>(E49-[1]Total!E$16)^2</f>
        <v>2.160899999999746E-2</v>
      </c>
      <c r="R49" s="2">
        <f>(F49-[1]Total!F$16)^2</f>
        <v>2.4964000000000396E-2</v>
      </c>
      <c r="S49" s="2">
        <f>(G49-[1]Total!G$16)^2</f>
        <v>0.10824099999999573</v>
      </c>
      <c r="T49" s="2">
        <f>(H49-[1]Total!H$16)^2</f>
        <v>7.2250000000013527E-3</v>
      </c>
      <c r="U49" s="2">
        <f>(I49-[1]Total!I$16)^2</f>
        <v>3.1328999999999857E-2</v>
      </c>
      <c r="V49" s="2">
        <f>(J49-[1]Total!J$16)^2</f>
        <v>9.999999999998864E-3</v>
      </c>
      <c r="W49" s="2">
        <f>(K49-[1]Total!K$16)^2</f>
        <v>9.3635999999998401E-2</v>
      </c>
      <c r="X49" s="2">
        <f>(L49-[1]Total!L$16)^2</f>
        <v>9.0000000000433141E-6</v>
      </c>
    </row>
    <row r="50" spans="1:24" ht="16.95" customHeight="1" x14ac:dyDescent="0.3">
      <c r="A50" s="81"/>
      <c r="B50" s="82"/>
      <c r="C50" s="12">
        <v>94.99</v>
      </c>
      <c r="D50" s="15">
        <v>86.76</v>
      </c>
      <c r="E50" s="15">
        <v>80.77</v>
      </c>
      <c r="F50" s="9">
        <v>64.89</v>
      </c>
      <c r="G50" s="15">
        <v>80.98</v>
      </c>
      <c r="H50" s="15">
        <v>72.400000000000006</v>
      </c>
      <c r="I50" s="1">
        <v>58.57</v>
      </c>
      <c r="J50" s="12">
        <v>63.45</v>
      </c>
      <c r="K50" s="9">
        <v>59.7</v>
      </c>
      <c r="L50" s="9">
        <v>57.01</v>
      </c>
      <c r="O50" s="2">
        <f>(C50-[1]Total!C$16)^2</f>
        <v>0.15444899999998937</v>
      </c>
      <c r="P50" s="2">
        <f>(D50-[1]Total!D$16)^2</f>
        <v>0.36966399999998767</v>
      </c>
      <c r="Q50" s="2">
        <f>(E50-[1]Total!E$16)^2</f>
        <v>2.889999999993777E-4</v>
      </c>
      <c r="R50" s="2">
        <f>(F50-[1]Total!F$16)^2</f>
        <v>0.15054400000000406</v>
      </c>
      <c r="S50" s="2">
        <f>(G50-[1]Total!G$16)^2</f>
        <v>0.27984099999999618</v>
      </c>
      <c r="T50" s="2">
        <f>(H50-[1]Total!H$16)^2</f>
        <v>5.5224999999999733E-2</v>
      </c>
      <c r="U50" s="2">
        <f>(I50-[1]Total!I$16)^2</f>
        <v>1.3688999999999375E-2</v>
      </c>
      <c r="V50" s="2">
        <f>(J50-[1]Total!J$16)^2</f>
        <v>1.5999999999999318E-3</v>
      </c>
      <c r="W50" s="2">
        <f>(K50-[1]Total!K$16)^2</f>
        <v>5.9535999999999888E-2</v>
      </c>
      <c r="X50" s="2">
        <f>(L50-[1]Total!L$16)^2</f>
        <v>4.8999999999970556E-5</v>
      </c>
    </row>
    <row r="51" spans="1:24" ht="16.95" customHeight="1" x14ac:dyDescent="0.3">
      <c r="A51" s="81"/>
      <c r="B51" s="82"/>
      <c r="C51" s="12">
        <v>94.68</v>
      </c>
      <c r="D51" s="15">
        <v>87.05</v>
      </c>
      <c r="E51" s="15">
        <v>80.430000000000007</v>
      </c>
      <c r="F51" s="9">
        <v>64.849999999999994</v>
      </c>
      <c r="G51" s="15">
        <v>81.010000000000005</v>
      </c>
      <c r="H51" s="15">
        <v>72.62</v>
      </c>
      <c r="I51" s="1">
        <v>59.05</v>
      </c>
      <c r="J51" s="12">
        <v>63.38</v>
      </c>
      <c r="K51" s="9">
        <v>59.87</v>
      </c>
      <c r="L51" s="9">
        <v>57.14</v>
      </c>
      <c r="O51" s="2">
        <f>(C51-[1]Total!C$16)^2</f>
        <v>6.8889999999997356E-3</v>
      </c>
      <c r="P51" s="2">
        <f>(D51-[1]Total!D$16)^2</f>
        <v>0.10112399999999863</v>
      </c>
      <c r="Q51" s="2">
        <f>(E51-[1]Total!E$16)^2</f>
        <v>0.10432900000000485</v>
      </c>
      <c r="R51" s="2">
        <f>(F51-[1]Total!F$16)^2</f>
        <v>0.18318400000000984</v>
      </c>
      <c r="S51" s="2">
        <f>(G51-[1]Total!G$16)^2</f>
        <v>0.31248099999999718</v>
      </c>
      <c r="T51" s="2">
        <f>(H51-[1]Total!H$16)^2</f>
        <v>2.2500000000001704E-4</v>
      </c>
      <c r="U51" s="2">
        <f>(I51-[1]Total!I$16)^2</f>
        <v>0.13176899999999966</v>
      </c>
      <c r="V51" s="2">
        <f>(J51-[1]Total!J$16)^2</f>
        <v>9.0000000000006817E-4</v>
      </c>
      <c r="W51" s="2">
        <f>(K51-[1]Total!K$16)^2</f>
        <v>5.4760000000007658E-3</v>
      </c>
      <c r="X51" s="2">
        <f>(L51-[1]Total!L$16)^2</f>
        <v>1.5129000000001147E-2</v>
      </c>
    </row>
    <row r="52" spans="1:24" ht="16.95" customHeight="1" thickBot="1" x14ac:dyDescent="0.35">
      <c r="A52" s="81"/>
      <c r="B52" s="82"/>
      <c r="C52" s="13">
        <v>94.69</v>
      </c>
      <c r="D52" s="16">
        <v>87.09</v>
      </c>
      <c r="E52" s="16">
        <v>79.83</v>
      </c>
      <c r="F52" s="4">
        <v>65.22</v>
      </c>
      <c r="G52" s="16">
        <v>80.95</v>
      </c>
      <c r="H52" s="16">
        <v>72.17</v>
      </c>
      <c r="I52" s="7">
        <v>58.84</v>
      </c>
      <c r="J52" s="13">
        <v>63.28</v>
      </c>
      <c r="K52" s="4">
        <v>59.59</v>
      </c>
      <c r="L52" s="4">
        <v>57</v>
      </c>
      <c r="O52" s="2">
        <f>(C52-[1]Total!C$16)^2</f>
        <v>8.6489999999980124E-3</v>
      </c>
      <c r="P52" s="2">
        <f>(D52-[1]Total!D$16)^2</f>
        <v>7.7283999999995329E-2</v>
      </c>
      <c r="Q52" s="2">
        <f>(E52-[1]Total!E$16)^2</f>
        <v>0.85192900000002958</v>
      </c>
      <c r="R52" s="2">
        <f>(F52-[1]Total!F$16)^2</f>
        <v>3.3640000000008043E-3</v>
      </c>
      <c r="S52" s="2">
        <f>(G52-[1]Total!G$16)^2</f>
        <v>0.24900099999999523</v>
      </c>
      <c r="T52" s="2">
        <f>(H52-[1]Total!H$16)^2</f>
        <v>0.21622500000000316</v>
      </c>
      <c r="U52" s="2">
        <f>(I52-[1]Total!I$16)^2</f>
        <v>2.3409000000001776E-2</v>
      </c>
      <c r="V52" s="2">
        <f>(J52-[1]Total!J$16)^2</f>
        <v>1.6900000000000664E-2</v>
      </c>
      <c r="W52" s="2">
        <f>(K52-[1]Total!K$16)^2</f>
        <v>0.12531599999999943</v>
      </c>
      <c r="X52" s="2">
        <f>(L52-[1]Total!L$16)^2</f>
        <v>2.8899999999986087E-4</v>
      </c>
    </row>
    <row r="53" spans="1:24" ht="16.95" customHeight="1" x14ac:dyDescent="0.3">
      <c r="A53" s="79">
        <f>Punkter!$C$7</f>
        <v>30</v>
      </c>
      <c r="B53" s="80"/>
      <c r="C53" s="12">
        <v>102.84</v>
      </c>
      <c r="D53" s="15">
        <v>97.93</v>
      </c>
      <c r="E53" s="15">
        <v>91.62</v>
      </c>
      <c r="F53" s="9">
        <v>75.42</v>
      </c>
      <c r="G53" s="15">
        <v>94.15</v>
      </c>
      <c r="H53" s="15">
        <v>82.65</v>
      </c>
      <c r="I53" s="1">
        <v>71</v>
      </c>
      <c r="J53" s="12">
        <v>73.38</v>
      </c>
      <c r="K53" s="9">
        <v>62.73</v>
      </c>
      <c r="L53" s="9">
        <v>62.7</v>
      </c>
      <c r="O53" s="2">
        <f>(C53-[1]Total!C$17)^2</f>
        <v>1.4065959999999831</v>
      </c>
      <c r="P53" s="2">
        <f>(D53-[1]Total!D$17)^2</f>
        <v>4.3430560000000131</v>
      </c>
      <c r="Q53" s="2">
        <f>(E53-[1]Total!E$17)^2</f>
        <v>1.4883999999999973</v>
      </c>
      <c r="R53" s="2">
        <f>(F53-[1]Total!F$17)^2</f>
        <v>2.7889000000000531E-2</v>
      </c>
      <c r="S53" s="2">
        <f>(G53-[1]Total!G$17)^2</f>
        <v>7.562500000000312E-2</v>
      </c>
      <c r="T53" s="2">
        <f>(H53-[1]Total!H$17)^2</f>
        <v>2.5281000000001917E-2</v>
      </c>
      <c r="U53" s="2">
        <f>(I53-[1]Total!I$17)^2</f>
        <v>1.4184810000000059</v>
      </c>
      <c r="V53" s="2">
        <f>(J53-[1]Total!J$17)^2</f>
        <v>1.1448999999999853E-2</v>
      </c>
      <c r="W53" s="2">
        <f>(K53-[1]Total!K$17)^2</f>
        <v>4.9284000000000577E-2</v>
      </c>
      <c r="X53" s="2">
        <f>(L53-[1]Total!L$17)^2</f>
        <v>7.3959999999997457E-3</v>
      </c>
    </row>
    <row r="54" spans="1:24" ht="16.95" customHeight="1" x14ac:dyDescent="0.3">
      <c r="A54" s="81"/>
      <c r="B54" s="82"/>
      <c r="C54" s="12">
        <v>102.91</v>
      </c>
      <c r="D54" s="15">
        <v>97.54</v>
      </c>
      <c r="E54" s="15">
        <v>90.11</v>
      </c>
      <c r="F54" s="9">
        <v>75.56</v>
      </c>
      <c r="G54" s="15">
        <v>94.02</v>
      </c>
      <c r="H54" s="15">
        <v>82.58</v>
      </c>
      <c r="I54" s="1">
        <v>70.62</v>
      </c>
      <c r="J54" s="12">
        <v>73.260000000000005</v>
      </c>
      <c r="K54" s="9">
        <v>63.51</v>
      </c>
      <c r="L54" s="9">
        <v>62.77</v>
      </c>
      <c r="O54" s="2">
        <f>(C54-[1]Total!C$17)^2</f>
        <v>1.2454559999999992</v>
      </c>
      <c r="P54" s="2">
        <f>(D54-[1]Total!D$17)^2</f>
        <v>2.8696360000000087</v>
      </c>
      <c r="Q54" s="2">
        <f>(E54-[1]Total!E$17)^2</f>
        <v>8.410000000000363E-2</v>
      </c>
      <c r="R54" s="2">
        <f>(F54-[1]Total!F$17)^2</f>
        <v>7.2900000000005523E-4</v>
      </c>
      <c r="S54" s="2">
        <f>(G54-[1]Total!G$17)^2</f>
        <v>0.16402500000001244</v>
      </c>
      <c r="T54" s="2">
        <f>(H54-[1]Total!H$17)^2</f>
        <v>7.9209999999997564E-3</v>
      </c>
      <c r="U54" s="2">
        <f>(I54-[1]Total!I$17)^2</f>
        <v>0.65772100000001144</v>
      </c>
      <c r="V54" s="2">
        <f>(J54-[1]Total!J$17)^2</f>
        <v>5.1528999999995301E-2</v>
      </c>
      <c r="W54" s="2">
        <f>(K54-[1]Total!K$17)^2</f>
        <v>0.31136399999999981</v>
      </c>
      <c r="X54" s="2">
        <f>(L54-[1]Total!L$17)^2</f>
        <v>2.5599999999994361E-4</v>
      </c>
    </row>
    <row r="55" spans="1:24" ht="16.95" customHeight="1" x14ac:dyDescent="0.3">
      <c r="A55" s="81"/>
      <c r="B55" s="82"/>
      <c r="C55" s="12">
        <v>106.48</v>
      </c>
      <c r="D55" s="15">
        <v>97.1</v>
      </c>
      <c r="E55" s="15">
        <v>89.96</v>
      </c>
      <c r="F55" s="9">
        <v>75.5</v>
      </c>
      <c r="G55" s="15">
        <v>94.72</v>
      </c>
      <c r="H55" s="15">
        <v>82.79</v>
      </c>
      <c r="I55" s="1">
        <v>69.430000000000007</v>
      </c>
      <c r="J55" s="12">
        <v>73.81</v>
      </c>
      <c r="K55" s="9">
        <v>62.55</v>
      </c>
      <c r="L55" s="9">
        <v>62.72</v>
      </c>
      <c r="O55" s="2">
        <f>(C55-[1]Total!C$17)^2</f>
        <v>6.0221160000000378</v>
      </c>
      <c r="P55" s="2">
        <f>(D55-[1]Total!D$17)^2</f>
        <v>1.5725159999999767</v>
      </c>
      <c r="Q55" s="2">
        <f>(E55-[1]Total!E$17)^2</f>
        <v>0.19360000000001051</v>
      </c>
      <c r="R55" s="2">
        <f>(F55-[1]Total!F$17)^2</f>
        <v>7.5690000000005735E-3</v>
      </c>
      <c r="S55" s="2">
        <f>(G55-[1]Total!G$17)^2</f>
        <v>8.7024999999992622E-2</v>
      </c>
      <c r="T55" s="2">
        <f>(H55-[1]Total!H$17)^2</f>
        <v>8.940100000000395E-2</v>
      </c>
      <c r="U55" s="2">
        <f>(I55-[1]Total!I$17)^2</f>
        <v>0.14364099999999294</v>
      </c>
      <c r="V55" s="2">
        <f>(J55-[1]Total!J$17)^2</f>
        <v>0.10432900000000485</v>
      </c>
      <c r="W55" s="2">
        <f>(K55-[1]Total!K$17)^2</f>
        <v>0.16160400000000083</v>
      </c>
      <c r="X55" s="2">
        <f>(L55-[1]Total!L$17)^2</f>
        <v>4.3560000000003301E-3</v>
      </c>
    </row>
    <row r="56" spans="1:24" ht="16.95" customHeight="1" x14ac:dyDescent="0.3">
      <c r="A56" s="81"/>
      <c r="B56" s="82"/>
      <c r="C56" s="12">
        <v>105.2</v>
      </c>
      <c r="D56" s="15">
        <v>93.1</v>
      </c>
      <c r="E56" s="15">
        <v>89.03</v>
      </c>
      <c r="F56" s="9">
        <v>75.39</v>
      </c>
      <c r="G56" s="15">
        <v>95.35</v>
      </c>
      <c r="H56" s="15">
        <v>82.41</v>
      </c>
      <c r="I56" s="1">
        <v>69.12</v>
      </c>
      <c r="J56" s="12">
        <v>73.7</v>
      </c>
      <c r="K56" s="9">
        <v>63.36</v>
      </c>
      <c r="L56" s="9">
        <v>62.85</v>
      </c>
      <c r="O56" s="2">
        <f>(C56-[1]Total!C$17)^2</f>
        <v>1.3782760000000154</v>
      </c>
      <c r="P56" s="2">
        <f>(D56-[1]Total!D$17)^2</f>
        <v>7.5405160000000508</v>
      </c>
      <c r="Q56" s="2">
        <f>(E56-[1]Total!E$17)^2</f>
        <v>1.8769000000000124</v>
      </c>
      <c r="R56" s="2">
        <f>(F56-[1]Total!F$17)^2</f>
        <v>3.8809000000001072E-2</v>
      </c>
      <c r="S56" s="2">
        <f>(G56-[1]Total!G$17)^2</f>
        <v>0.85562499999996844</v>
      </c>
      <c r="T56" s="2">
        <f>(H56-[1]Total!H$17)^2</f>
        <v>6.561000000000497E-3</v>
      </c>
      <c r="U56" s="2">
        <f>(I56-[1]Total!I$17)^2</f>
        <v>0.47472099999999029</v>
      </c>
      <c r="V56" s="2">
        <f>(J56-[1]Total!J$17)^2</f>
        <v>4.5369000000003441E-2</v>
      </c>
      <c r="W56" s="2">
        <f>(K56-[1]Total!K$17)^2</f>
        <v>0.16646400000000103</v>
      </c>
      <c r="X56" s="2">
        <f>(L56-[1]Total!L$17)^2</f>
        <v>4.0960000000000076E-3</v>
      </c>
    </row>
    <row r="57" spans="1:24" ht="16.95" customHeight="1" x14ac:dyDescent="0.3">
      <c r="A57" s="81"/>
      <c r="B57" s="82"/>
      <c r="C57" s="12">
        <v>104.91</v>
      </c>
      <c r="D57" s="15">
        <v>92.97</v>
      </c>
      <c r="E57" s="15">
        <v>90.12</v>
      </c>
      <c r="F57" s="9">
        <v>75.44</v>
      </c>
      <c r="G57" s="15">
        <v>95.11</v>
      </c>
      <c r="H57" s="15">
        <v>82.55</v>
      </c>
      <c r="I57" s="1">
        <v>70.7</v>
      </c>
      <c r="J57" s="12">
        <v>73.87</v>
      </c>
      <c r="K57" s="9">
        <v>62.61</v>
      </c>
      <c r="L57" s="9">
        <v>62.81</v>
      </c>
      <c r="O57" s="2">
        <f>(C57-[1]Total!C$17)^2</f>
        <v>0.78145600000000059</v>
      </c>
      <c r="P57" s="2">
        <f>(D57-[1]Total!D$17)^2</f>
        <v>8.2713760000000267</v>
      </c>
      <c r="Q57" s="2">
        <f>(E57-[1]Total!E$17)^2</f>
        <v>7.8400000000000636E-2</v>
      </c>
      <c r="R57" s="2">
        <f>(F57-[1]Total!F$17)^2</f>
        <v>2.1609000000001637E-2</v>
      </c>
      <c r="S57" s="2">
        <f>(G57-[1]Total!G$17)^2</f>
        <v>0.46922499999998363</v>
      </c>
      <c r="T57" s="2">
        <f>(H57-[1]Total!H$17)^2</f>
        <v>3.4809999999997048E-3</v>
      </c>
      <c r="U57" s="2">
        <f>(I57-[1]Total!I$17)^2</f>
        <v>0.7938810000000095</v>
      </c>
      <c r="V57" s="2">
        <f>(J57-[1]Total!J$17)^2</f>
        <v>0.14668900000000748</v>
      </c>
      <c r="W57" s="2">
        <f>(K57-[1]Total!K$17)^2</f>
        <v>0.11696399999999914</v>
      </c>
      <c r="X57" s="2">
        <f>(L57-[1]Total!L$17)^2</f>
        <v>5.7600000000004371E-4</v>
      </c>
    </row>
    <row r="58" spans="1:24" ht="16.95" customHeight="1" x14ac:dyDescent="0.3">
      <c r="A58" s="81"/>
      <c r="B58" s="82"/>
      <c r="C58" s="12">
        <v>104.99</v>
      </c>
      <c r="D58" s="15">
        <v>92.91</v>
      </c>
      <c r="E58" s="15">
        <v>90.84</v>
      </c>
      <c r="F58" s="9">
        <v>76.180000000000007</v>
      </c>
      <c r="G58" s="15">
        <v>94.66</v>
      </c>
      <c r="H58" s="15">
        <v>82.64</v>
      </c>
      <c r="I58" s="1">
        <v>69.05</v>
      </c>
      <c r="J58" s="12">
        <v>73.36</v>
      </c>
      <c r="K58" s="9">
        <v>63.01</v>
      </c>
      <c r="L58" s="9">
        <v>62.8</v>
      </c>
      <c r="O58" s="2">
        <f>(C58-[1]Total!C$17)^2</f>
        <v>0.92929599999999735</v>
      </c>
      <c r="P58" s="2">
        <f>(D58-[1]Total!D$17)^2</f>
        <v>8.6200960000000411</v>
      </c>
      <c r="Q58" s="2">
        <f>(E58-[1]Total!E$17)^2</f>
        <v>0.193599999999998</v>
      </c>
      <c r="R58" s="2">
        <f>(F58-[1]Total!F$17)^2</f>
        <v>0.35164900000000415</v>
      </c>
      <c r="S58" s="2">
        <f>(G58-[1]Total!G$17)^2</f>
        <v>5.522499999999305E-2</v>
      </c>
      <c r="T58" s="2">
        <f>(H58-[1]Total!H$17)^2</f>
        <v>2.2201000000000273E-2</v>
      </c>
      <c r="U58" s="2">
        <f>(I58-[1]Total!I$17)^2</f>
        <v>0.57608100000000051</v>
      </c>
      <c r="V58" s="2">
        <f>(J58-[1]Total!J$17)^2</f>
        <v>1.6128999999998814E-2</v>
      </c>
      <c r="W58" s="2">
        <f>(K58-[1]Total!K$17)^2</f>
        <v>3.3639999999999803E-3</v>
      </c>
      <c r="X58" s="2">
        <f>(L58-[1]Total!L$17)^2</f>
        <v>1.9599999999988222E-4</v>
      </c>
    </row>
    <row r="59" spans="1:24" ht="16.95" customHeight="1" x14ac:dyDescent="0.3">
      <c r="A59" s="81"/>
      <c r="B59" s="82"/>
      <c r="C59" s="12">
        <v>104.56</v>
      </c>
      <c r="D59" s="15">
        <v>96.52</v>
      </c>
      <c r="E59" s="15">
        <v>90.17</v>
      </c>
      <c r="F59" s="9">
        <v>75.33</v>
      </c>
      <c r="G59" s="15">
        <v>94.85</v>
      </c>
      <c r="H59" s="15">
        <v>82.61</v>
      </c>
      <c r="I59" s="1">
        <v>69.37</v>
      </c>
      <c r="J59" s="12">
        <v>73.319999999999993</v>
      </c>
      <c r="K59" s="9">
        <v>62.76</v>
      </c>
      <c r="L59" s="9">
        <v>62.7</v>
      </c>
      <c r="O59" s="2">
        <f>(C59-[1]Total!C$17)^2</f>
        <v>0.28515600000000646</v>
      </c>
      <c r="P59" s="2">
        <f>(D59-[1]Total!D$17)^2</f>
        <v>0.45427599999998974</v>
      </c>
      <c r="Q59" s="2">
        <f>(E59-[1]Total!E$17)^2</f>
        <v>5.2900000000001828E-2</v>
      </c>
      <c r="R59" s="2">
        <f>(F59-[1]Total!F$17)^2</f>
        <v>6.6049000000002578E-2</v>
      </c>
      <c r="S59" s="2">
        <f>(G59-[1]Total!G$17)^2</f>
        <v>0.18062499999998549</v>
      </c>
      <c r="T59" s="2">
        <f>(H59-[1]Total!H$17)^2</f>
        <v>1.4160999999999946E-2</v>
      </c>
      <c r="U59" s="2">
        <f>(I59-[1]Total!I$17)^2</f>
        <v>0.19272099999999381</v>
      </c>
      <c r="V59" s="2">
        <f>(J59-[1]Total!J$17)^2</f>
        <v>2.7889000000000531E-2</v>
      </c>
      <c r="W59" s="2">
        <f>(K59-[1]Total!K$17)^2</f>
        <v>3.6864000000000063E-2</v>
      </c>
      <c r="X59" s="2">
        <f>(L59-[1]Total!L$17)^2</f>
        <v>7.3959999999997457E-3</v>
      </c>
    </row>
    <row r="60" spans="1:24" ht="16.95" customHeight="1" x14ac:dyDescent="0.3">
      <c r="A60" s="81"/>
      <c r="B60" s="82"/>
      <c r="C60" s="12">
        <v>104.77</v>
      </c>
      <c r="D60" s="15">
        <v>96.98</v>
      </c>
      <c r="E60" s="15">
        <v>90.45</v>
      </c>
      <c r="F60" s="9">
        <v>75.48</v>
      </c>
      <c r="G60" s="15">
        <v>94.7</v>
      </c>
      <c r="H60" s="15">
        <v>82.09</v>
      </c>
      <c r="I60" s="1">
        <v>69.94</v>
      </c>
      <c r="J60" s="12">
        <v>73.540000000000006</v>
      </c>
      <c r="K60" s="9">
        <v>62.83</v>
      </c>
      <c r="L60" s="9">
        <v>62.94</v>
      </c>
      <c r="O60" s="2">
        <f>(C60-[1]Total!C$17)^2</f>
        <v>0.55353599999999969</v>
      </c>
      <c r="P60" s="2">
        <f>(D60-[1]Total!D$17)^2</f>
        <v>1.2859560000000008</v>
      </c>
      <c r="Q60" s="2">
        <f>(E60-[1]Total!E$17)^2</f>
        <v>2.499999999999716E-3</v>
      </c>
      <c r="R60" s="2">
        <f>(F60-[1]Total!F$17)^2</f>
        <v>1.1448999999999853E-2</v>
      </c>
      <c r="S60" s="2">
        <f>(G60-[1]Total!G$17)^2</f>
        <v>7.5624999999995307E-2</v>
      </c>
      <c r="T60" s="2">
        <f>(H60-[1]Total!H$17)^2</f>
        <v>0.160800999999997</v>
      </c>
      <c r="U60" s="2">
        <f>(I60-[1]Total!I$17)^2</f>
        <v>1.7161000000000058E-2</v>
      </c>
      <c r="V60" s="2">
        <f>(J60-[1]Total!J$17)^2</f>
        <v>2.8090000000012172E-3</v>
      </c>
      <c r="W60" s="2">
        <f>(K60-[1]Total!K$17)^2</f>
        <v>1.4883999999999972E-2</v>
      </c>
      <c r="X60" s="2">
        <f>(L60-[1]Total!L$17)^2</f>
        <v>2.371599999999888E-2</v>
      </c>
    </row>
    <row r="61" spans="1:24" ht="16.95" customHeight="1" x14ac:dyDescent="0.3">
      <c r="A61" s="81"/>
      <c r="B61" s="82"/>
      <c r="C61" s="12">
        <v>102.32</v>
      </c>
      <c r="D61" s="15">
        <v>96.34</v>
      </c>
      <c r="E61" s="15">
        <v>90.7</v>
      </c>
      <c r="F61" s="9">
        <v>75.680000000000007</v>
      </c>
      <c r="G61" s="15">
        <v>93.2</v>
      </c>
      <c r="H61" s="15">
        <v>82.19</v>
      </c>
      <c r="I61" s="1">
        <v>69.34</v>
      </c>
      <c r="J61" s="12">
        <v>73.39</v>
      </c>
      <c r="K61" s="9">
        <v>63.42</v>
      </c>
      <c r="L61" s="9">
        <v>62.83</v>
      </c>
      <c r="O61" s="2">
        <f>(C61-[1]Total!C$17)^2</f>
        <v>2.9104360000000105</v>
      </c>
      <c r="P61" s="2">
        <f>(D61-[1]Total!D$17)^2</f>
        <v>0.24403599999999978</v>
      </c>
      <c r="Q61" s="2">
        <f>(E61-[1]Total!E$17)^2</f>
        <v>8.999999999999829E-2</v>
      </c>
      <c r="R61" s="2">
        <f>(F61-[1]Total!F$17)^2</f>
        <v>8.6490000000006562E-3</v>
      </c>
      <c r="S61" s="2">
        <f>(G61-[1]Total!G$17)^2</f>
        <v>1.500625000000021</v>
      </c>
      <c r="T61" s="2">
        <f>(H61-[1]Total!H$17)^2</f>
        <v>9.0601000000001167E-2</v>
      </c>
      <c r="U61" s="2">
        <f>(I61-[1]Total!I$17)^2</f>
        <v>0.21996099999999447</v>
      </c>
      <c r="V61" s="2">
        <f>(J61-[1]Total!J$17)^2</f>
        <v>9.4089999999988749E-3</v>
      </c>
      <c r="W61" s="2">
        <f>(K61-[1]Total!K$17)^2</f>
        <v>0.2190240000000033</v>
      </c>
      <c r="X61" s="2">
        <f>(L61-[1]Total!L$17)^2</f>
        <v>1.9359999999997298E-3</v>
      </c>
    </row>
    <row r="62" spans="1:24" ht="16.95" customHeight="1" thickBot="1" x14ac:dyDescent="0.35">
      <c r="A62" s="85"/>
      <c r="B62" s="86"/>
      <c r="C62" s="13">
        <v>101.28</v>
      </c>
      <c r="D62" s="16">
        <v>97.07</v>
      </c>
      <c r="E62" s="16">
        <v>91</v>
      </c>
      <c r="F62" s="4">
        <v>75.89</v>
      </c>
      <c r="G62" s="16">
        <v>93.49</v>
      </c>
      <c r="H62" s="16">
        <v>82.4</v>
      </c>
      <c r="I62" s="7">
        <v>69.52</v>
      </c>
      <c r="J62" s="13">
        <v>73.239999999999995</v>
      </c>
      <c r="K62" s="4">
        <v>62.74</v>
      </c>
      <c r="L62" s="4">
        <v>62.74</v>
      </c>
      <c r="O62" s="2">
        <f>(C62-[1]Total!C$17)^2</f>
        <v>7.5405159999999736</v>
      </c>
      <c r="P62" s="2">
        <f>(D62-[1]Total!D$17)^2</f>
        <v>1.4981759999999744</v>
      </c>
      <c r="Q62" s="2">
        <f>(E62-[1]Total!E$17)^2</f>
        <v>0.35999999999999316</v>
      </c>
      <c r="R62" s="2">
        <f>(F62-[1]Total!F$17)^2</f>
        <v>9.180899999999835E-2</v>
      </c>
      <c r="S62" s="2">
        <f>(G62-[1]Total!G$17)^2</f>
        <v>0.87422500000003078</v>
      </c>
      <c r="T62" s="2">
        <f>(H62-[1]Total!H$17)^2</f>
        <v>8.2809999999989038E-3</v>
      </c>
      <c r="U62" s="2">
        <f>(I62-[1]Total!I$17)^2</f>
        <v>8.3521000000000858E-2</v>
      </c>
      <c r="V62" s="2">
        <f>(J62-[1]Total!J$17)^2</f>
        <v>6.1008999999999945E-2</v>
      </c>
      <c r="W62" s="2">
        <f>(K62-[1]Total!K$17)^2</f>
        <v>4.4943999999998388E-2</v>
      </c>
      <c r="X62" s="2">
        <f>(L62-[1]Total!L$17)^2</f>
        <v>2.1159999999999426E-3</v>
      </c>
    </row>
    <row r="65" spans="3:10" x14ac:dyDescent="0.3">
      <c r="C65" s="75" t="s">
        <v>6</v>
      </c>
      <c r="D65" s="75"/>
      <c r="E65" s="75"/>
      <c r="F65" s="75"/>
      <c r="G65" s="75"/>
    </row>
    <row r="66" spans="3:10" x14ac:dyDescent="0.3">
      <c r="C66" s="75" t="s">
        <v>7</v>
      </c>
      <c r="D66" s="75"/>
      <c r="E66" s="75" t="s">
        <v>23</v>
      </c>
      <c r="F66" s="75"/>
      <c r="G66" s="75"/>
      <c r="I66" s="2" t="s">
        <v>27</v>
      </c>
      <c r="J66" s="2">
        <v>100</v>
      </c>
    </row>
    <row r="67" spans="3:10" x14ac:dyDescent="0.3">
      <c r="C67" s="75" t="s">
        <v>8</v>
      </c>
      <c r="D67" s="75"/>
      <c r="E67" s="75" t="s">
        <v>23</v>
      </c>
      <c r="F67" s="75"/>
      <c r="G67" s="75"/>
      <c r="I67" s="2" t="s">
        <v>28</v>
      </c>
      <c r="J67" s="2">
        <v>100</v>
      </c>
    </row>
    <row r="68" spans="3:10" x14ac:dyDescent="0.3">
      <c r="C68" s="75" t="s">
        <v>9</v>
      </c>
      <c r="D68" s="75"/>
      <c r="E68" s="75" t="s">
        <v>34</v>
      </c>
      <c r="F68" s="75"/>
      <c r="G68" s="75"/>
      <c r="I68" s="2" t="s">
        <v>29</v>
      </c>
      <c r="J68" s="2">
        <v>2.5798999999999999</v>
      </c>
    </row>
    <row r="69" spans="3:10" x14ac:dyDescent="0.3">
      <c r="C69" s="75" t="s">
        <v>10</v>
      </c>
      <c r="D69" s="75"/>
      <c r="E69" s="75" t="s">
        <v>25</v>
      </c>
      <c r="F69" s="75"/>
      <c r="G69" s="75"/>
      <c r="I69" s="2" t="s">
        <v>30</v>
      </c>
      <c r="J69" s="2" t="s">
        <v>35</v>
      </c>
    </row>
    <row r="70" spans="3:10" x14ac:dyDescent="0.3">
      <c r="C70" s="75" t="s">
        <v>11</v>
      </c>
      <c r="D70" s="75"/>
      <c r="E70" s="76">
        <v>42661</v>
      </c>
      <c r="F70" s="75"/>
      <c r="G70" s="75"/>
      <c r="I70" s="2" t="s">
        <v>31</v>
      </c>
      <c r="J70" s="2" t="s">
        <v>32</v>
      </c>
    </row>
    <row r="71" spans="3:10" x14ac:dyDescent="0.3">
      <c r="C71" s="75" t="s">
        <v>12</v>
      </c>
      <c r="D71" s="75"/>
      <c r="E71" s="75">
        <v>18</v>
      </c>
      <c r="F71" s="75"/>
      <c r="G71" s="75"/>
    </row>
    <row r="72" spans="3:10" x14ac:dyDescent="0.3">
      <c r="C72" s="75" t="s">
        <v>13</v>
      </c>
      <c r="D72" s="75"/>
      <c r="E72" s="75"/>
      <c r="F72" s="75"/>
      <c r="G72" s="75"/>
      <c r="I72" s="2" t="s">
        <v>2</v>
      </c>
      <c r="J72" s="2">
        <v>0</v>
      </c>
    </row>
    <row r="73" spans="3:10" x14ac:dyDescent="0.3">
      <c r="C73" s="75" t="s">
        <v>14</v>
      </c>
      <c r="D73" s="75"/>
      <c r="E73" s="75" t="s">
        <v>26</v>
      </c>
      <c r="F73" s="75"/>
      <c r="G73" s="75"/>
    </row>
  </sheetData>
  <mergeCells count="27">
    <mergeCell ref="J1:K1"/>
    <mergeCell ref="A3:B12"/>
    <mergeCell ref="A13:B22"/>
    <mergeCell ref="C66:D66"/>
    <mergeCell ref="E66:G66"/>
    <mergeCell ref="A1:A2"/>
    <mergeCell ref="C1:F1"/>
    <mergeCell ref="G1:I1"/>
    <mergeCell ref="A23:B32"/>
    <mergeCell ref="A33:B42"/>
    <mergeCell ref="A43:B52"/>
    <mergeCell ref="A53:B62"/>
    <mergeCell ref="C65:G65"/>
    <mergeCell ref="C67:D67"/>
    <mergeCell ref="E67:G67"/>
    <mergeCell ref="C68:D68"/>
    <mergeCell ref="E68:G68"/>
    <mergeCell ref="C69:D69"/>
    <mergeCell ref="E69:G69"/>
    <mergeCell ref="C73:D73"/>
    <mergeCell ref="E73:G73"/>
    <mergeCell ref="C70:D70"/>
    <mergeCell ref="E70:G70"/>
    <mergeCell ref="C71:D71"/>
    <mergeCell ref="E71:G71"/>
    <mergeCell ref="C72:D72"/>
    <mergeCell ref="E72:G7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topLeftCell="A41" workbookViewId="0">
      <selection activeCell="M59" sqref="M59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24" ht="17.399999999999999" customHeight="1" x14ac:dyDescent="0.3">
      <c r="A1" s="77" t="s">
        <v>4</v>
      </c>
      <c r="B1" s="3" t="s">
        <v>3</v>
      </c>
      <c r="C1" s="77">
        <f>Punkter!$A$2</f>
        <v>0.01</v>
      </c>
      <c r="D1" s="84"/>
      <c r="E1" s="84"/>
      <c r="F1" s="78"/>
      <c r="G1" s="77">
        <f>Punkter!$A$3</f>
        <v>0.08</v>
      </c>
      <c r="H1" s="84"/>
      <c r="I1" s="78"/>
      <c r="J1" s="77">
        <f>Punkter!$A$4</f>
        <v>0.34</v>
      </c>
      <c r="K1" s="78"/>
      <c r="L1" s="26">
        <f>Punkter!$A$5</f>
        <v>2</v>
      </c>
    </row>
    <row r="2" spans="1:24" ht="17.399999999999999" customHeight="1" thickBot="1" x14ac:dyDescent="0.35">
      <c r="A2" s="83"/>
      <c r="B2" s="4" t="s">
        <v>2</v>
      </c>
      <c r="C2" s="6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17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24" ht="17.399999999999999" customHeight="1" x14ac:dyDescent="0.3">
      <c r="A3" s="79">
        <f>Punkter!$C$2</f>
        <v>1</v>
      </c>
      <c r="B3" s="80"/>
      <c r="C3" s="2">
        <v>45.12</v>
      </c>
      <c r="D3" s="15">
        <v>41.31</v>
      </c>
      <c r="E3" s="14">
        <v>37.950000000000003</v>
      </c>
      <c r="F3" s="3">
        <v>60.88</v>
      </c>
      <c r="G3" s="14">
        <v>39.64</v>
      </c>
      <c r="H3" s="56">
        <v>36.25</v>
      </c>
      <c r="I3" s="8">
        <v>51.95</v>
      </c>
      <c r="J3" s="11">
        <v>37.75</v>
      </c>
      <c r="K3" s="31">
        <v>55.46</v>
      </c>
      <c r="L3" s="3">
        <v>38.19</v>
      </c>
      <c r="O3" s="2">
        <f>(C3-[1]Total!C$3)^2</f>
        <v>7.5690000000005735E-3</v>
      </c>
      <c r="P3" s="2">
        <f>(D3-[1]Total!D$3)^2</f>
        <v>3.4968999999999105E-2</v>
      </c>
      <c r="Q3" s="2">
        <f>(E3-[1]Total!E$3)^2</f>
        <v>4.9729000000002715E-2</v>
      </c>
      <c r="R3" s="2">
        <f>(F3-[1]Total!F$3)^2</f>
        <v>1.6641000000003094E-2</v>
      </c>
      <c r="S3" s="2">
        <f>(G3-[1]Total!G$3)^2</f>
        <v>8.4639999999997703E-3</v>
      </c>
      <c r="T3" s="2">
        <f>(H3-[1]Total!H$3)^2</f>
        <v>4.2024999999999299E-2</v>
      </c>
      <c r="U3" s="2">
        <f>(I3-[1]Total!I$3)^2</f>
        <v>2.160899999999746E-2</v>
      </c>
      <c r="V3" s="2">
        <f>(J3-[1]Total!J$3)^2</f>
        <v>1.4883999999999972E-2</v>
      </c>
      <c r="W3" s="2">
        <f>(K3-[1]Total!K$3)^2</f>
        <v>0.15999999999999887</v>
      </c>
      <c r="X3" s="2">
        <f>(L3-[1]Total!L$3)^2</f>
        <v>1.0608999999998852E-2</v>
      </c>
    </row>
    <row r="4" spans="1:24" ht="17.399999999999999" customHeight="1" x14ac:dyDescent="0.3">
      <c r="A4" s="81"/>
      <c r="B4" s="82"/>
      <c r="C4" s="2">
        <v>44.94</v>
      </c>
      <c r="D4" s="15">
        <v>41.61</v>
      </c>
      <c r="E4" s="15">
        <v>37.79</v>
      </c>
      <c r="F4" s="9">
        <v>60.5</v>
      </c>
      <c r="G4" s="15">
        <v>39.33</v>
      </c>
      <c r="H4" s="55">
        <v>36.22</v>
      </c>
      <c r="I4" s="1">
        <v>51.89</v>
      </c>
      <c r="J4" s="12">
        <v>37.68</v>
      </c>
      <c r="K4" s="9">
        <v>56.29</v>
      </c>
      <c r="L4" s="9">
        <v>38.33</v>
      </c>
      <c r="O4" s="2">
        <f>(C4-[1]Total!C$3)^2</f>
        <v>7.1289000000001615E-2</v>
      </c>
      <c r="P4" s="2">
        <f>(D4-[1]Total!D$3)^2</f>
        <v>1.2768999999999897E-2</v>
      </c>
      <c r="Q4" s="2">
        <f>(E4-[1]Total!E$3)^2</f>
        <v>0.14668900000000748</v>
      </c>
      <c r="R4" s="2">
        <f>(F4-[1]Total!F$3)^2</f>
        <v>6.3000999999995269E-2</v>
      </c>
      <c r="S4" s="2">
        <f>(G4-[1]Total!G$3)^2</f>
        <v>0.16160400000000083</v>
      </c>
      <c r="T4" s="2">
        <f>(H4-[1]Total!H$3)^2</f>
        <v>3.0624999999999004E-2</v>
      </c>
      <c r="U4" s="2">
        <f>(I4-[1]Total!I$3)^2</f>
        <v>7.5689999999981007E-3</v>
      </c>
      <c r="V4" s="2">
        <f>(J4-[1]Total!J$3)^2</f>
        <v>2.7039999999999586E-3</v>
      </c>
      <c r="W4" s="2">
        <f>(K4-[1]Total!K$3)^2</f>
        <v>0.18489999999999976</v>
      </c>
      <c r="X4" s="2">
        <f>(L4-[1]Total!L$3)^2</f>
        <v>1.3690000000004543E-3</v>
      </c>
    </row>
    <row r="5" spans="1:24" ht="17.399999999999999" customHeight="1" x14ac:dyDescent="0.3">
      <c r="A5" s="81"/>
      <c r="B5" s="82"/>
      <c r="C5" s="2">
        <v>44.98</v>
      </c>
      <c r="D5" s="15">
        <v>41.68</v>
      </c>
      <c r="E5" s="15">
        <v>37.97</v>
      </c>
      <c r="F5" s="10">
        <v>60.74</v>
      </c>
      <c r="G5" s="15">
        <v>39.76</v>
      </c>
      <c r="H5" s="55">
        <v>36.200000000000003</v>
      </c>
      <c r="I5" s="1">
        <v>51.65</v>
      </c>
      <c r="J5" s="12">
        <v>37.51</v>
      </c>
      <c r="K5" s="9">
        <v>55.79</v>
      </c>
      <c r="L5" s="9">
        <v>38.29</v>
      </c>
      <c r="O5" s="2">
        <f>(C5-[1]Total!C$3)^2</f>
        <v>5.1529000000001754E-2</v>
      </c>
      <c r="P5" s="2">
        <f>(D5-[1]Total!D$3)^2</f>
        <v>3.3488999999999935E-2</v>
      </c>
      <c r="Q5" s="2">
        <f>(E5-[1]Total!E$3)^2</f>
        <v>4.1209000000004083E-2</v>
      </c>
      <c r="R5" s="2">
        <f>(F5-[1]Total!F$3)^2</f>
        <v>1.2099999999974864E-4</v>
      </c>
      <c r="S5" s="2">
        <f>(G5-[1]Total!G$3)^2</f>
        <v>7.8399999999992679E-4</v>
      </c>
      <c r="T5" s="2">
        <f>(H5-[1]Total!H$3)^2</f>
        <v>2.4025000000000352E-2</v>
      </c>
      <c r="U5" s="2">
        <f>(I5-[1]Total!I$3)^2</f>
        <v>2.3409000000003947E-2</v>
      </c>
      <c r="V5" s="2">
        <f>(J5-[1]Total!J$3)^2</f>
        <v>1.3924000000000497E-2</v>
      </c>
      <c r="W5" s="2">
        <f>(K5-[1]Total!K$3)^2</f>
        <v>4.9000000000000397E-3</v>
      </c>
      <c r="X5" s="2">
        <f>(L5-[1]Total!L$3)^2</f>
        <v>8.9999999999580501E-6</v>
      </c>
    </row>
    <row r="6" spans="1:24" ht="17.399999999999999" customHeight="1" x14ac:dyDescent="0.3">
      <c r="A6" s="81"/>
      <c r="B6" s="82"/>
      <c r="C6" s="2">
        <v>44.8</v>
      </c>
      <c r="D6" s="15">
        <v>41.65</v>
      </c>
      <c r="E6" s="15">
        <v>38.4</v>
      </c>
      <c r="F6" s="10">
        <v>60.64</v>
      </c>
      <c r="G6" s="15">
        <v>39.67</v>
      </c>
      <c r="H6" s="57">
        <v>36.25</v>
      </c>
      <c r="I6" s="1">
        <v>51.62</v>
      </c>
      <c r="J6" s="12">
        <v>37.6</v>
      </c>
      <c r="K6" s="9">
        <v>55.6</v>
      </c>
      <c r="L6" s="9">
        <v>38.270000000000003</v>
      </c>
      <c r="O6" s="2">
        <f>(C6-[1]Total!C$3)^2</f>
        <v>0.16564900000000291</v>
      </c>
      <c r="P6" s="2">
        <f>(D6-[1]Total!D$3)^2</f>
        <v>2.34089999999996E-2</v>
      </c>
      <c r="Q6" s="2">
        <f>(E6-[1]Total!E$3)^2</f>
        <v>5.1528999999995301E-2</v>
      </c>
      <c r="R6" s="2">
        <f>(F6-[1]Total!F$3)^2</f>
        <v>1.2320999999997778E-2</v>
      </c>
      <c r="S6" s="2">
        <f>(G6-[1]Total!G$3)^2</f>
        <v>3.843999999999704E-3</v>
      </c>
      <c r="T6" s="2">
        <f>(H6-[1]Total!H$3)^2</f>
        <v>4.2024999999999299E-2</v>
      </c>
      <c r="U6" s="2">
        <f>(I6-[1]Total!I$3)^2</f>
        <v>3.348900000000514E-2</v>
      </c>
      <c r="V6" s="2">
        <f>(J6-[1]Total!J$3)^2</f>
        <v>7.8399999999992679E-4</v>
      </c>
      <c r="W6" s="2">
        <f>(K6-[1]Total!K$3)^2</f>
        <v>6.7599999999998966E-2</v>
      </c>
      <c r="X6" s="2">
        <f>(L6-[1]Total!L$3)^2</f>
        <v>5.2899999999949537E-4</v>
      </c>
    </row>
    <row r="7" spans="1:24" ht="17.399999999999999" customHeight="1" x14ac:dyDescent="0.3">
      <c r="A7" s="81"/>
      <c r="B7" s="82"/>
      <c r="C7" s="2">
        <v>45.22</v>
      </c>
      <c r="D7" s="15">
        <v>41.57</v>
      </c>
      <c r="E7" s="15">
        <v>38.22</v>
      </c>
      <c r="F7" s="9">
        <v>60.51</v>
      </c>
      <c r="G7" s="15">
        <v>39.869999999999997</v>
      </c>
      <c r="H7" s="55">
        <v>35.81</v>
      </c>
      <c r="I7" s="1">
        <v>51.8</v>
      </c>
      <c r="J7" s="12">
        <v>37.54</v>
      </c>
      <c r="K7" s="9">
        <v>55.77</v>
      </c>
      <c r="L7" s="9">
        <v>38.29</v>
      </c>
      <c r="O7" s="2">
        <f>(C7-[1]Total!C$3)^2</f>
        <v>1.6899999999995123E-4</v>
      </c>
      <c r="P7" s="2">
        <f>(D7-[1]Total!D$3)^2</f>
        <v>5.3290000000000585E-3</v>
      </c>
      <c r="Q7" s="2">
        <f>(E7-[1]Total!E$3)^2</f>
        <v>2.2089999999990542E-3</v>
      </c>
      <c r="R7" s="2">
        <f>(F7-[1]Total!F$3)^2</f>
        <v>5.8080999999996413E-2</v>
      </c>
      <c r="S7" s="2">
        <f>(G7-[1]Total!G$3)^2</f>
        <v>1.9043999999999481E-2</v>
      </c>
      <c r="T7" s="2">
        <f>(H7-[1]Total!H$3)^2</f>
        <v>5.5224999999999733E-2</v>
      </c>
      <c r="U7" s="2">
        <f>(I7-[1]Total!I$3)^2</f>
        <v>9.000000000085947E-6</v>
      </c>
      <c r="V7" s="2">
        <f>(J7-[1]Total!J$3)^2</f>
        <v>7.74400000000017E-3</v>
      </c>
      <c r="W7" s="2">
        <f>(K7-[1]Total!K$3)^2</f>
        <v>8.0999999999993352E-3</v>
      </c>
      <c r="X7" s="2">
        <f>(L7-[1]Total!L$3)^2</f>
        <v>8.9999999999580501E-6</v>
      </c>
    </row>
    <row r="8" spans="1:24" ht="17.399999999999999" customHeight="1" x14ac:dyDescent="0.3">
      <c r="A8" s="81"/>
      <c r="B8" s="82"/>
      <c r="C8" s="2">
        <v>45.14</v>
      </c>
      <c r="D8" s="15">
        <v>41.58</v>
      </c>
      <c r="E8" s="15">
        <v>38.200000000000003</v>
      </c>
      <c r="F8" s="9">
        <v>60.63</v>
      </c>
      <c r="G8" s="15">
        <v>39.89</v>
      </c>
      <c r="H8" s="55">
        <v>35.869999999999997</v>
      </c>
      <c r="I8" s="1">
        <v>51.81</v>
      </c>
      <c r="J8" s="12">
        <v>37.799999999999997</v>
      </c>
      <c r="K8" s="9">
        <v>56.3</v>
      </c>
      <c r="L8" s="9">
        <v>38.22</v>
      </c>
      <c r="O8" s="2">
        <f>(C8-[1]Total!C$3)^2</f>
        <v>4.4890000000000225E-3</v>
      </c>
      <c r="P8" s="2">
        <f>(D8-[1]Total!D$3)^2</f>
        <v>6.8889999999997356E-3</v>
      </c>
      <c r="Q8" s="2">
        <f>(E8-[1]Total!E$3)^2</f>
        <v>7.2899999999967153E-4</v>
      </c>
      <c r="R8" s="2">
        <f>(F8-[1]Total!F$3)^2</f>
        <v>1.4640999999997097E-2</v>
      </c>
      <c r="S8" s="2">
        <f>(G8-[1]Total!G$3)^2</f>
        <v>2.4964000000000396E-2</v>
      </c>
      <c r="T8" s="2">
        <f>(H8-[1]Total!H$3)^2</f>
        <v>3.0625000000001491E-2</v>
      </c>
      <c r="U8" s="2">
        <f>(I8-[1]Total!I$3)^2</f>
        <v>4.899999999987108E-5</v>
      </c>
      <c r="V8" s="2">
        <f>(J8-[1]Total!J$3)^2</f>
        <v>2.9583999999998983E-2</v>
      </c>
      <c r="W8" s="2">
        <f>(K8-[1]Total!K$3)^2</f>
        <v>0.193599999999998</v>
      </c>
      <c r="X8" s="2">
        <f>(L8-[1]Total!L$3)^2</f>
        <v>5.3289999999990203E-3</v>
      </c>
    </row>
    <row r="9" spans="1:24" ht="17.399999999999999" customHeight="1" x14ac:dyDescent="0.3">
      <c r="A9" s="81"/>
      <c r="B9" s="82"/>
      <c r="C9" s="2">
        <v>45.33</v>
      </c>
      <c r="D9" s="15">
        <v>41.53</v>
      </c>
      <c r="E9" s="15">
        <v>38.409999999999997</v>
      </c>
      <c r="F9" s="9">
        <v>60.71</v>
      </c>
      <c r="G9" s="15">
        <v>40</v>
      </c>
      <c r="H9" s="55">
        <v>35.93</v>
      </c>
      <c r="I9" s="1">
        <v>51.85</v>
      </c>
      <c r="J9" s="12">
        <v>37.64</v>
      </c>
      <c r="K9" s="9">
        <v>55.74</v>
      </c>
      <c r="L9" s="9">
        <v>38.299999999999997</v>
      </c>
      <c r="O9" s="2">
        <f>(C9-[1]Total!C$3)^2</f>
        <v>1.5128999999999398E-2</v>
      </c>
      <c r="P9" s="2">
        <f>(D9-[1]Total!D$3)^2</f>
        <v>1.0890000000000825E-3</v>
      </c>
      <c r="Q9" s="2">
        <f>(E9-[1]Total!E$3)^2</f>
        <v>5.6168999999994154E-2</v>
      </c>
      <c r="R9" s="2">
        <f>(F9-[1]Total!F$3)^2</f>
        <v>1.6809999999991563E-3</v>
      </c>
      <c r="S9" s="2">
        <f>(G9-[1]Total!G$3)^2</f>
        <v>7.182400000000036E-2</v>
      </c>
      <c r="T9" s="2">
        <f>(H9-[1]Total!H$3)^2</f>
        <v>1.3225000000000457E-2</v>
      </c>
      <c r="U9" s="2">
        <f>(I9-[1]Total!I$3)^2</f>
        <v>2.2089999999990542E-3</v>
      </c>
      <c r="V9" s="2">
        <f>(J9-[1]Total!J$3)^2</f>
        <v>1.4400000000001093E-4</v>
      </c>
      <c r="W9" s="2">
        <f>(K9-[1]Total!K$3)^2</f>
        <v>1.4399999999999386E-2</v>
      </c>
      <c r="X9" s="2">
        <f>(L9-[1]Total!L$3)^2</f>
        <v>4.9000000000070031E-5</v>
      </c>
    </row>
    <row r="10" spans="1:24" ht="17.399999999999999" customHeight="1" x14ac:dyDescent="0.3">
      <c r="A10" s="81"/>
      <c r="B10" s="82"/>
      <c r="C10" s="2">
        <v>45.5</v>
      </c>
      <c r="D10" s="15">
        <v>41.18</v>
      </c>
      <c r="E10" s="15">
        <v>38.17</v>
      </c>
      <c r="F10" s="9">
        <v>60.8</v>
      </c>
      <c r="G10" s="15">
        <v>39.42</v>
      </c>
      <c r="H10" s="55">
        <v>35.96</v>
      </c>
      <c r="I10" s="1">
        <v>51.79</v>
      </c>
      <c r="J10" s="12">
        <v>37.479999999999997</v>
      </c>
      <c r="K10" s="9">
        <v>56.04</v>
      </c>
      <c r="L10" s="9">
        <v>38.299999999999997</v>
      </c>
      <c r="O10" s="2">
        <f>(C10-[1]Total!C$3)^2</f>
        <v>8.5848999999999565E-2</v>
      </c>
      <c r="P10" s="2">
        <f>(D10-[1]Total!D$3)^2</f>
        <v>0.10048900000000011</v>
      </c>
      <c r="Q10" s="2">
        <f>(E10-[1]Total!E$3)^2</f>
        <v>9.0000000000433141E-6</v>
      </c>
      <c r="R10" s="2">
        <f>(F10-[1]Total!F$3)^2</f>
        <v>2.4010000000006461E-3</v>
      </c>
      <c r="S10" s="2">
        <f>(G10-[1]Total!G$3)^2</f>
        <v>9.7343999999998515E-2</v>
      </c>
      <c r="T10" s="2">
        <f>(H10-[1]Total!H$3)^2</f>
        <v>7.2250000000001454E-3</v>
      </c>
      <c r="U10" s="2">
        <f>(I10-[1]Total!I$3)^2</f>
        <v>1.6900000000032072E-4</v>
      </c>
      <c r="V10" s="2">
        <f>(J10-[1]Total!J$3)^2</f>
        <v>2.1904000000000957E-2</v>
      </c>
      <c r="W10" s="2">
        <f>(K10-[1]Total!K$3)^2</f>
        <v>3.2399999999999901E-2</v>
      </c>
      <c r="X10" s="2">
        <f>(L10-[1]Total!L$3)^2</f>
        <v>4.9000000000070031E-5</v>
      </c>
    </row>
    <row r="11" spans="1:24" ht="17.399999999999999" customHeight="1" x14ac:dyDescent="0.3">
      <c r="A11" s="81"/>
      <c r="B11" s="82"/>
      <c r="C11" s="2">
        <v>45.44</v>
      </c>
      <c r="D11" s="15">
        <v>41.17</v>
      </c>
      <c r="E11" s="15">
        <v>38.369999999999997</v>
      </c>
      <c r="F11" s="9">
        <v>60.92</v>
      </c>
      <c r="G11" s="15">
        <v>40.049999999999997</v>
      </c>
      <c r="H11" s="55">
        <v>36.020000000000003</v>
      </c>
      <c r="I11" s="1">
        <v>51.73</v>
      </c>
      <c r="J11" s="12">
        <v>37.64</v>
      </c>
      <c r="K11" s="9">
        <v>56.21</v>
      </c>
      <c r="L11" s="9">
        <v>38.33</v>
      </c>
      <c r="O11" s="2">
        <f>(C11-[1]Total!C$3)^2</f>
        <v>5.4288999999998595E-2</v>
      </c>
      <c r="P11" s="2">
        <f>(D11-[1]Total!D$3)^2</f>
        <v>0.10692899999999882</v>
      </c>
      <c r="Q11" s="2">
        <f>(E11-[1]Total!E$3)^2</f>
        <v>3.8808999999995479E-2</v>
      </c>
      <c r="R11" s="2">
        <f>(F11-[1]Total!F$3)^2</f>
        <v>2.8561000000003767E-2</v>
      </c>
      <c r="S11" s="2">
        <f>(G11-[1]Total!G$3)^2</f>
        <v>0.10112399999999863</v>
      </c>
      <c r="T11" s="2">
        <f>(H11-[1]Total!H$3)^2</f>
        <v>6.24999999999929E-4</v>
      </c>
      <c r="U11" s="2">
        <f>(I11-[1]Total!I$3)^2</f>
        <v>5.3290000000021332E-3</v>
      </c>
      <c r="V11" s="2">
        <f>(J11-[1]Total!J$3)^2</f>
        <v>1.4400000000001093E-4</v>
      </c>
      <c r="W11" s="2">
        <f>(K11-[1]Total!K$3)^2</f>
        <v>0.122500000000001</v>
      </c>
      <c r="X11" s="2">
        <f>(L11-[1]Total!L$3)^2</f>
        <v>1.3690000000004543E-3</v>
      </c>
    </row>
    <row r="12" spans="1:24" ht="17.399999999999999" customHeight="1" thickBot="1" x14ac:dyDescent="0.35">
      <c r="A12" s="81"/>
      <c r="B12" s="82"/>
      <c r="C12" s="51">
        <v>45.6</v>
      </c>
      <c r="D12" s="16">
        <v>41.69</v>
      </c>
      <c r="E12" s="16">
        <v>38.25</v>
      </c>
      <c r="F12" s="4">
        <v>61.18</v>
      </c>
      <c r="G12" s="16">
        <v>39.69</v>
      </c>
      <c r="H12" s="54">
        <v>35.94</v>
      </c>
      <c r="I12" s="7">
        <v>51.94</v>
      </c>
      <c r="J12" s="13">
        <v>37.64</v>
      </c>
      <c r="K12" s="4">
        <v>55.4</v>
      </c>
      <c r="L12" s="4">
        <v>38.409999999999997</v>
      </c>
      <c r="O12" s="2">
        <f>(C12-[1]Total!C$3)^2</f>
        <v>0.15444900000000053</v>
      </c>
      <c r="P12" s="2">
        <f>(D12-[1]Total!D$3)^2</f>
        <v>3.7248999999999165E-2</v>
      </c>
      <c r="Q12" s="2">
        <f>(E12-[1]Total!E$3)^2</f>
        <v>5.9289999999986255E-3</v>
      </c>
      <c r="R12" s="2">
        <f>(F12-[1]Total!F$3)^2</f>
        <v>0.18404100000000786</v>
      </c>
      <c r="S12" s="2">
        <f>(G12-[1]Total!G$3)^2</f>
        <v>1.7640000000001337E-3</v>
      </c>
      <c r="T12" s="2">
        <f>(H12-[1]Total!H$3)^2</f>
        <v>1.1025000000000836E-2</v>
      </c>
      <c r="U12" s="2">
        <f>(I12-[1]Total!I$3)^2</f>
        <v>1.876899999999623E-2</v>
      </c>
      <c r="V12" s="2">
        <f>(J12-[1]Total!J$3)^2</f>
        <v>1.4400000000001093E-4</v>
      </c>
      <c r="W12" s="2">
        <f>(K12-[1]Total!K$3)^2</f>
        <v>0.21160000000000079</v>
      </c>
      <c r="X12" s="2">
        <f>(L12-[1]Total!L$3)^2</f>
        <v>1.3689000000001037E-2</v>
      </c>
    </row>
    <row r="13" spans="1:24" ht="16.95" customHeight="1" x14ac:dyDescent="0.3">
      <c r="A13" s="79">
        <f>Punkter!$C$3</f>
        <v>2</v>
      </c>
      <c r="B13" s="80"/>
      <c r="C13" s="2">
        <v>56.84</v>
      </c>
      <c r="D13" s="15">
        <v>49.68</v>
      </c>
      <c r="E13" s="15">
        <v>44.99</v>
      </c>
      <c r="F13" s="9">
        <v>54.42</v>
      </c>
      <c r="G13" s="15">
        <v>46.32</v>
      </c>
      <c r="H13" s="55">
        <v>41.57</v>
      </c>
      <c r="I13" s="1">
        <v>52.36</v>
      </c>
      <c r="J13" s="12">
        <v>45.34</v>
      </c>
      <c r="K13" s="9">
        <v>50.53</v>
      </c>
      <c r="L13" s="9">
        <v>44.46</v>
      </c>
      <c r="O13" s="2">
        <f>(C13-[1]Total!C$4)^2</f>
        <v>3.4809999999980278E-3</v>
      </c>
      <c r="P13" s="2">
        <f>(D13-[1]Total!D$4)^2</f>
        <v>1.9600000000002147E-2</v>
      </c>
      <c r="Q13" s="2">
        <f>(E13-[1]Total!E$4)^2</f>
        <v>1.1663999999999349E-2</v>
      </c>
      <c r="R13" s="2">
        <f>(F13-[1]Total!F$4)^2</f>
        <v>0.54316900000000279</v>
      </c>
      <c r="S13" s="2">
        <f>(G13-[1]Total!G$4)^2</f>
        <v>0.20430400000000479</v>
      </c>
      <c r="T13" s="2">
        <f>(H13-[1]Total!H$4)^2</f>
        <v>2.4024999999998149E-2</v>
      </c>
      <c r="U13" s="2">
        <f>(I13-[1]Total!I$4)^2</f>
        <v>0.90249999999999186</v>
      </c>
      <c r="V13" s="2">
        <f>(J13-[1]Total!J$4)^2</f>
        <v>0.30250000000000471</v>
      </c>
      <c r="W13" s="2">
        <f>(K13-[1]Total!K$4)^2</f>
        <v>8.1000000000006143E-5</v>
      </c>
      <c r="X13" s="2">
        <f>(L13-[1]Total!L$4)^2</f>
        <v>1.4400000000001093E-4</v>
      </c>
    </row>
    <row r="14" spans="1:24" ht="16.95" customHeight="1" x14ac:dyDescent="0.3">
      <c r="A14" s="81"/>
      <c r="B14" s="82"/>
      <c r="C14" s="2">
        <v>56.94</v>
      </c>
      <c r="D14" s="15">
        <v>49.56</v>
      </c>
      <c r="E14" s="15">
        <v>45.6</v>
      </c>
      <c r="F14" s="9">
        <v>54.56</v>
      </c>
      <c r="G14" s="15">
        <v>46.5</v>
      </c>
      <c r="H14" s="55">
        <v>41.38</v>
      </c>
      <c r="I14" s="1">
        <v>51.79</v>
      </c>
      <c r="J14" s="12">
        <v>44.66</v>
      </c>
      <c r="K14" s="9">
        <v>50.54</v>
      </c>
      <c r="L14" s="9">
        <v>44.42</v>
      </c>
      <c r="O14" s="2">
        <f>(C14-[1]Total!C$4)^2</f>
        <v>1.6810000000009042E-3</v>
      </c>
      <c r="P14" s="2">
        <f>(D14-[1]Total!D$4)^2</f>
        <v>6.7600000000002658E-2</v>
      </c>
      <c r="Q14" s="2">
        <f>(E14-[1]Total!E$4)^2</f>
        <v>0.25200400000000245</v>
      </c>
      <c r="R14" s="2">
        <f>(F14-[1]Total!F$4)^2</f>
        <v>0.35640900000000159</v>
      </c>
      <c r="S14" s="2">
        <f>(G14-[1]Total!G$4)^2</f>
        <v>7.3984000000003033E-2</v>
      </c>
      <c r="T14" s="2">
        <f>(H14-[1]Total!H$4)^2</f>
        <v>1.2250000000002587E-3</v>
      </c>
      <c r="U14" s="2">
        <f>(I14-[1]Total!I$4)^2</f>
        <v>0.14439999999999653</v>
      </c>
      <c r="V14" s="2">
        <f>(J14-[1]Total!J$4)^2</f>
        <v>1.6900000000000664E-2</v>
      </c>
      <c r="W14" s="2">
        <f>(K14-[1]Total!K$4)^2</f>
        <v>9.9999999999533894E-7</v>
      </c>
      <c r="X14" s="2">
        <f>(L14-[1]Total!L$4)^2</f>
        <v>7.8399999999992679E-4</v>
      </c>
    </row>
    <row r="15" spans="1:24" ht="16.95" customHeight="1" x14ac:dyDescent="0.3">
      <c r="A15" s="81"/>
      <c r="B15" s="82"/>
      <c r="C15" s="2">
        <v>57.11</v>
      </c>
      <c r="D15" s="15">
        <v>49.62</v>
      </c>
      <c r="E15" s="15">
        <v>44.86</v>
      </c>
      <c r="F15" s="9">
        <v>55.16</v>
      </c>
      <c r="G15" s="15">
        <v>46.55</v>
      </c>
      <c r="H15" s="55">
        <v>41.4</v>
      </c>
      <c r="I15" s="1">
        <v>51.52</v>
      </c>
      <c r="J15" s="12">
        <v>45.13</v>
      </c>
      <c r="K15" s="9">
        <v>50.56</v>
      </c>
      <c r="L15" s="9">
        <v>44.58</v>
      </c>
      <c r="O15" s="2">
        <f>(C15-[1]Total!C$4)^2</f>
        <v>4.4521000000005376E-2</v>
      </c>
      <c r="P15" s="2">
        <f>(D15-[1]Total!D$4)^2</f>
        <v>4.0000000000003977E-2</v>
      </c>
      <c r="Q15" s="2">
        <f>(E15-[1]Total!E$4)^2</f>
        <v>5.6643999999999785E-2</v>
      </c>
      <c r="R15" s="2">
        <f>(F15-[1]Total!F$4)^2</f>
        <v>8.9999999999580501E-6</v>
      </c>
      <c r="S15" s="2">
        <f>(G15-[1]Total!G$4)^2</f>
        <v>4.9284000000003735E-2</v>
      </c>
      <c r="T15" s="2">
        <f>(H15-[1]Total!H$4)^2</f>
        <v>2.2500000000023022E-4</v>
      </c>
      <c r="U15" s="2">
        <f>(I15-[1]Total!I$4)^2</f>
        <v>1.2099999999999875E-2</v>
      </c>
      <c r="V15" s="2">
        <f>(J15-[1]Total!J$4)^2</f>
        <v>0.11560000000000233</v>
      </c>
      <c r="W15" s="2">
        <f>(K15-[1]Total!K$4)^2</f>
        <v>4.4100000000003343E-4</v>
      </c>
      <c r="X15" s="2">
        <f>(L15-[1]Total!L$4)^2</f>
        <v>1.7423999999999443E-2</v>
      </c>
    </row>
    <row r="16" spans="1:24" ht="16.95" customHeight="1" x14ac:dyDescent="0.3">
      <c r="A16" s="81"/>
      <c r="B16" s="82"/>
      <c r="C16" s="2">
        <v>56.6</v>
      </c>
      <c r="D16" s="15">
        <v>49.74</v>
      </c>
      <c r="E16" s="15">
        <v>45.5</v>
      </c>
      <c r="F16" s="9">
        <v>55.53</v>
      </c>
      <c r="G16" s="15">
        <v>46.77</v>
      </c>
      <c r="H16" s="55">
        <v>41.42</v>
      </c>
      <c r="I16" s="1">
        <v>51.28</v>
      </c>
      <c r="J16" s="12">
        <v>44.61</v>
      </c>
      <c r="K16" s="9">
        <v>50.88</v>
      </c>
      <c r="L16" s="9">
        <v>44.44</v>
      </c>
      <c r="O16" s="2">
        <f>(C16-[1]Total!C$4)^2</f>
        <v>8.9400999999991196E-2</v>
      </c>
      <c r="P16" s="2">
        <f>(D16-[1]Total!D$4)^2</f>
        <v>6.4000000000008642E-3</v>
      </c>
      <c r="Q16" s="2">
        <f>(E16-[1]Total!E$4)^2</f>
        <v>0.16160400000000083</v>
      </c>
      <c r="R16" s="2">
        <f>(F16-[1]Total!F$4)^2</f>
        <v>0.13912899999999817</v>
      </c>
      <c r="S16" s="2">
        <f>(G16-[1]Total!G$4)^2</f>
        <v>4.0000000000097771E-6</v>
      </c>
      <c r="T16" s="2">
        <f>(H16-[1]Total!H$4)^2</f>
        <v>2.4999999999954526E-5</v>
      </c>
      <c r="U16" s="2">
        <f>(I16-[1]Total!I$4)^2</f>
        <v>1.6900000000000664E-2</v>
      </c>
      <c r="V16" s="2">
        <f>(J16-[1]Total!J$4)^2</f>
        <v>3.2399999999999901E-2</v>
      </c>
      <c r="W16" s="2">
        <f>(K16-[1]Total!K$4)^2</f>
        <v>0.11628100000000073</v>
      </c>
      <c r="X16" s="2">
        <f>(L16-[1]Total!L$4)^2</f>
        <v>6.4000000000042742E-5</v>
      </c>
    </row>
    <row r="17" spans="1:24" ht="16.95" customHeight="1" x14ac:dyDescent="0.3">
      <c r="A17" s="81"/>
      <c r="B17" s="82"/>
      <c r="C17" s="2">
        <v>56.74</v>
      </c>
      <c r="D17" s="15">
        <v>49.67</v>
      </c>
      <c r="E17" s="15">
        <v>45.1</v>
      </c>
      <c r="F17" s="9">
        <v>55.29</v>
      </c>
      <c r="G17" s="15">
        <v>46.7</v>
      </c>
      <c r="H17" s="55">
        <v>41.38</v>
      </c>
      <c r="I17" s="1">
        <v>51.3</v>
      </c>
      <c r="J17" s="12">
        <v>45.2</v>
      </c>
      <c r="K17" s="9">
        <v>50.77</v>
      </c>
      <c r="L17" s="9">
        <v>44.37</v>
      </c>
      <c r="O17" s="2">
        <f>(C17-[1]Total!C$4)^2</f>
        <v>2.5280999999995137E-2</v>
      </c>
      <c r="P17" s="2">
        <f>(D17-[1]Total!D$4)^2</f>
        <v>2.2500000000001706E-2</v>
      </c>
      <c r="Q17" s="2">
        <f>(E17-[1]Total!E$4)^2</f>
        <v>4.0000000000097771E-6</v>
      </c>
      <c r="R17" s="2">
        <f>(F17-[1]Total!F$4)^2</f>
        <v>1.768899999999882E-2</v>
      </c>
      <c r="S17" s="2">
        <f>(G17-[1]Total!G$4)^2</f>
        <v>5.1840000000003932E-3</v>
      </c>
      <c r="T17" s="2">
        <f>(H17-[1]Total!H$4)^2</f>
        <v>1.2250000000002587E-3</v>
      </c>
      <c r="U17" s="2">
        <f>(I17-[1]Total!I$4)^2</f>
        <v>1.2100000000001438E-2</v>
      </c>
      <c r="V17" s="2">
        <f>(J17-[1]Total!J$4)^2</f>
        <v>0.16810000000000302</v>
      </c>
      <c r="W17" s="2">
        <f>(K17-[1]Total!K$4)^2</f>
        <v>5.3361000000000762E-2</v>
      </c>
      <c r="X17" s="2">
        <f>(L17-[1]Total!L$4)^2</f>
        <v>6.0840000000004614E-3</v>
      </c>
    </row>
    <row r="18" spans="1:24" ht="16.95" customHeight="1" x14ac:dyDescent="0.3">
      <c r="A18" s="81"/>
      <c r="B18" s="82"/>
      <c r="C18" s="2">
        <v>56.84</v>
      </c>
      <c r="D18" s="15">
        <v>49.89</v>
      </c>
      <c r="E18" s="15">
        <v>44.98</v>
      </c>
      <c r="F18" s="9">
        <v>55.19</v>
      </c>
      <c r="G18" s="15">
        <v>46.92</v>
      </c>
      <c r="H18" s="55">
        <v>41.29</v>
      </c>
      <c r="I18" s="1">
        <v>51.33</v>
      </c>
      <c r="J18" s="12">
        <v>44.52</v>
      </c>
      <c r="K18" s="9">
        <v>50.48</v>
      </c>
      <c r="L18" s="9">
        <v>44.43</v>
      </c>
      <c r="O18" s="2">
        <f>(C18-[1]Total!C$4)^2</f>
        <v>3.4809999999980278E-3</v>
      </c>
      <c r="P18" s="2">
        <f>(D18-[1]Total!D$4)^2</f>
        <v>4.8999999999990449E-3</v>
      </c>
      <c r="Q18" s="2">
        <f>(E18-[1]Total!E$4)^2</f>
        <v>1.3924000000000497E-2</v>
      </c>
      <c r="R18" s="2">
        <f>(F18-[1]Total!F$4)^2</f>
        <v>1.0889999999996135E-3</v>
      </c>
      <c r="S18" s="2">
        <f>(G18-[1]Total!G$4)^2</f>
        <v>2.1903999999998855E-2</v>
      </c>
      <c r="T18" s="2">
        <f>(H18-[1]Total!H$4)^2</f>
        <v>1.5625000000001776E-2</v>
      </c>
      <c r="U18" s="2">
        <f>(I18-[1]Total!I$4)^2</f>
        <v>6.4000000000008642E-3</v>
      </c>
      <c r="V18" s="2">
        <f>(J18-[1]Total!J$4)^2</f>
        <v>7.2899999999997855E-2</v>
      </c>
      <c r="W18" s="2">
        <f>(K18-[1]Total!K$4)^2</f>
        <v>3.4810000000005431E-3</v>
      </c>
      <c r="X18" s="2">
        <f>(L18-[1]Total!L$4)^2</f>
        <v>3.2400000000002457E-4</v>
      </c>
    </row>
    <row r="19" spans="1:24" ht="16.95" customHeight="1" x14ac:dyDescent="0.3">
      <c r="A19" s="81"/>
      <c r="B19" s="82"/>
      <c r="C19" s="2">
        <v>57</v>
      </c>
      <c r="D19" s="15">
        <v>49.99</v>
      </c>
      <c r="E19" s="15">
        <v>44.86</v>
      </c>
      <c r="F19" s="9">
        <v>55.25</v>
      </c>
      <c r="G19" s="15">
        <v>46.84</v>
      </c>
      <c r="H19" s="55">
        <v>41.45</v>
      </c>
      <c r="I19" s="1">
        <v>51.24</v>
      </c>
      <c r="J19" s="12">
        <v>44.69</v>
      </c>
      <c r="K19" s="9">
        <v>50.42</v>
      </c>
      <c r="L19" s="9">
        <v>44.42</v>
      </c>
      <c r="O19" s="2">
        <f>(C19-[1]Total!C$4)^2</f>
        <v>1.0201000000002687E-2</v>
      </c>
      <c r="P19" s="2">
        <f>(D19-[1]Total!D$4)^2</f>
        <v>2.8899999999998163E-2</v>
      </c>
      <c r="Q19" s="2">
        <f>(E19-[1]Total!E$4)^2</f>
        <v>5.6643999999999785E-2</v>
      </c>
      <c r="R19" s="2">
        <f>(F19-[1]Total!F$4)^2</f>
        <v>8.6489999999993343E-3</v>
      </c>
      <c r="S19" s="2">
        <f>(G19-[1]Total!G$4)^2</f>
        <v>4.6239999999997065E-3</v>
      </c>
      <c r="T19" s="2">
        <f>(H19-[1]Total!H$4)^2</f>
        <v>1.2249999999997612E-3</v>
      </c>
      <c r="U19" s="2">
        <f>(I19-[1]Total!I$4)^2</f>
        <v>2.8900000000000581E-2</v>
      </c>
      <c r="V19" s="2">
        <f>(J19-[1]Total!J$4)^2</f>
        <v>1.0000000000000285E-2</v>
      </c>
      <c r="W19" s="2">
        <f>(K19-[1]Total!K$4)^2</f>
        <v>1.4160999999999946E-2</v>
      </c>
      <c r="X19" s="2">
        <f>(L19-[1]Total!L$4)^2</f>
        <v>7.8399999999992679E-4</v>
      </c>
    </row>
    <row r="20" spans="1:24" ht="16.95" customHeight="1" x14ac:dyDescent="0.3">
      <c r="A20" s="81"/>
      <c r="B20" s="82"/>
      <c r="C20" s="2">
        <v>56.98</v>
      </c>
      <c r="D20" s="15">
        <v>50.05</v>
      </c>
      <c r="E20" s="15">
        <v>44.89</v>
      </c>
      <c r="F20" s="9">
        <v>55.3</v>
      </c>
      <c r="G20" s="15">
        <v>46.97</v>
      </c>
      <c r="H20" s="55">
        <v>41.43</v>
      </c>
      <c r="I20" s="1">
        <v>51.29</v>
      </c>
      <c r="J20" s="12">
        <v>44.63</v>
      </c>
      <c r="K20" s="9">
        <v>50.28</v>
      </c>
      <c r="L20" s="9">
        <v>44.42</v>
      </c>
      <c r="O20" s="2">
        <f>(C20-[1]Total!C$4)^2</f>
        <v>6.561000000001648E-3</v>
      </c>
      <c r="P20" s="2">
        <f>(D20-[1]Total!D$4)^2</f>
        <v>5.2899999999995291E-2</v>
      </c>
      <c r="Q20" s="2">
        <f>(E20-[1]Total!E$4)^2</f>
        <v>4.3263999999999338E-2</v>
      </c>
      <c r="R20" s="2">
        <f>(F20-[1]Total!F$4)^2</f>
        <v>2.0448999999998163E-2</v>
      </c>
      <c r="S20" s="2">
        <f>(G20-[1]Total!G$4)^2</f>
        <v>3.9203999999997345E-2</v>
      </c>
      <c r="T20" s="2">
        <f>(H20-[1]Total!H$4)^2</f>
        <v>2.2499999999980389E-4</v>
      </c>
      <c r="U20" s="2">
        <f>(I20-[1]Total!I$4)^2</f>
        <v>1.4400000000001091E-2</v>
      </c>
      <c r="V20" s="2">
        <f>(J20-[1]Total!J$4)^2</f>
        <v>2.5599999999998908E-2</v>
      </c>
      <c r="W20" s="2">
        <f>(K20-[1]Total!K$4)^2</f>
        <v>6.7081000000000182E-2</v>
      </c>
      <c r="X20" s="2">
        <f>(L20-[1]Total!L$4)^2</f>
        <v>7.8399999999992679E-4</v>
      </c>
    </row>
    <row r="21" spans="1:24" ht="16.95" customHeight="1" x14ac:dyDescent="0.3">
      <c r="A21" s="81"/>
      <c r="B21" s="82"/>
      <c r="C21" s="2">
        <v>56.77</v>
      </c>
      <c r="D21" s="15">
        <v>50.06</v>
      </c>
      <c r="E21" s="15">
        <v>45.21</v>
      </c>
      <c r="F21" s="9">
        <v>55.49</v>
      </c>
      <c r="G21" s="15">
        <v>47.05</v>
      </c>
      <c r="H21" s="55">
        <v>41.41</v>
      </c>
      <c r="I21" s="1">
        <v>51.01</v>
      </c>
      <c r="J21" s="12">
        <v>44.55</v>
      </c>
      <c r="K21" s="9">
        <v>50.51</v>
      </c>
      <c r="L21" s="9">
        <v>44.46</v>
      </c>
      <c r="O21" s="2">
        <f>(C21-[1]Total!C$4)^2</f>
        <v>1.6640999999995763E-2</v>
      </c>
      <c r="P21" s="2">
        <f>(D21-[1]Total!D$4)^2</f>
        <v>5.7599999999997542E-2</v>
      </c>
      <c r="Q21" s="2">
        <f>(E21-[1]Total!E$4)^2</f>
        <v>1.2544000000000419E-2</v>
      </c>
      <c r="R21" s="2">
        <f>(F21-[1]Total!F$4)^2</f>
        <v>0.11088899999999895</v>
      </c>
      <c r="S21" s="2">
        <f>(G21-[1]Total!G$4)^2</f>
        <v>7.7283999999995329E-2</v>
      </c>
      <c r="T21" s="2">
        <f>(H21-[1]Total!H$4)^2</f>
        <v>2.5000000000096634E-5</v>
      </c>
      <c r="U21" s="2">
        <f>(I21-[1]Total!I$4)^2</f>
        <v>0.16000000000000456</v>
      </c>
      <c r="V21" s="2">
        <f>(J21-[1]Total!J$4)^2</f>
        <v>5.7600000000000956E-2</v>
      </c>
      <c r="W21" s="2">
        <f>(K21-[1]Total!K$4)^2</f>
        <v>8.4100000000020107E-4</v>
      </c>
      <c r="X21" s="2">
        <f>(L21-[1]Total!L$4)^2</f>
        <v>1.4400000000001093E-4</v>
      </c>
    </row>
    <row r="22" spans="1:24" ht="16.95" customHeight="1" thickBot="1" x14ac:dyDescent="0.35">
      <c r="A22" s="81"/>
      <c r="B22" s="82"/>
      <c r="C22" s="51">
        <v>57.17</v>
      </c>
      <c r="D22" s="16">
        <v>49.94</v>
      </c>
      <c r="E22" s="15">
        <v>44.99</v>
      </c>
      <c r="F22" s="9">
        <v>55.38</v>
      </c>
      <c r="G22" s="15">
        <v>47.1</v>
      </c>
      <c r="H22" s="55">
        <v>41.42</v>
      </c>
      <c r="I22" s="1">
        <v>50.98</v>
      </c>
      <c r="J22" s="12">
        <v>44.57</v>
      </c>
      <c r="K22" s="9">
        <v>50.42</v>
      </c>
      <c r="L22" s="9">
        <v>44.48</v>
      </c>
      <c r="O22" s="2">
        <f>(C22-[1]Total!C$4)^2</f>
        <v>7.3441000000008139E-2</v>
      </c>
      <c r="P22" s="2">
        <f>(D22-[1]Total!D$4)^2</f>
        <v>1.439999999999768E-2</v>
      </c>
      <c r="Q22" s="2">
        <f>(E22-[1]Total!E$4)^2</f>
        <v>1.1663999999999349E-2</v>
      </c>
      <c r="R22" s="2">
        <f>(F22-[1]Total!F$4)^2</f>
        <v>4.9728999999999544E-2</v>
      </c>
      <c r="S22" s="2">
        <f>(G22-[1]Total!G$4)^2</f>
        <v>0.10758399999999728</v>
      </c>
      <c r="T22" s="2">
        <f>(H22-[1]Total!H$4)^2</f>
        <v>2.4999999999954526E-5</v>
      </c>
      <c r="U22" s="2">
        <f>(I22-[1]Total!I$4)^2</f>
        <v>0.18490000000000587</v>
      </c>
      <c r="V22" s="2">
        <f>(J22-[1]Total!J$4)^2</f>
        <v>4.8399999999999499E-2</v>
      </c>
      <c r="W22" s="2">
        <f>(K22-[1]Total!K$4)^2</f>
        <v>1.4160999999999946E-2</v>
      </c>
      <c r="X22" s="2">
        <f>(L22-[1]Total!L$4)^2</f>
        <v>1.0239999999997744E-3</v>
      </c>
    </row>
    <row r="23" spans="1:24" ht="16.95" customHeight="1" x14ac:dyDescent="0.3">
      <c r="A23" s="79">
        <v>4</v>
      </c>
      <c r="B23" s="80"/>
      <c r="C23" s="2">
        <v>68.260000000000005</v>
      </c>
      <c r="D23" s="15">
        <v>60.21</v>
      </c>
      <c r="E23" s="14">
        <v>54.88</v>
      </c>
      <c r="F23" s="3">
        <v>51.75</v>
      </c>
      <c r="G23" s="14">
        <v>56.59</v>
      </c>
      <c r="H23" s="56">
        <v>50.18</v>
      </c>
      <c r="I23" s="8">
        <v>51.46</v>
      </c>
      <c r="J23" s="11">
        <v>47.32</v>
      </c>
      <c r="K23" s="31">
        <v>51.05</v>
      </c>
      <c r="L23" s="3">
        <v>51.07</v>
      </c>
      <c r="O23" s="2">
        <f>(C23-[1]Total!C$5)^2</f>
        <v>0.3831609999999997</v>
      </c>
      <c r="P23" s="2">
        <f>(D23-[1]Total!D$5)^2</f>
        <v>9.9999999999533894E-7</v>
      </c>
      <c r="Q23" s="2">
        <f>(E23-[1]Total!E$5)^2</f>
        <v>4.4520999999996376E-2</v>
      </c>
      <c r="R23" s="2">
        <f>(F23-[1]Total!F$5)^2</f>
        <v>1.5104409999999981</v>
      </c>
      <c r="S23" s="2">
        <f>(G23-[1]Total!G$5)^2</f>
        <v>1.5875999999997621E-2</v>
      </c>
      <c r="T23" s="2">
        <f>(H23-[1]Total!H$5)^2</f>
        <v>0.10956100000000203</v>
      </c>
      <c r="U23" s="2">
        <f>(I23-[1]Total!I$5)^2</f>
        <v>0.3080250000000076</v>
      </c>
      <c r="V23" s="2">
        <f>(J23-[1]Total!J$5)^2</f>
        <v>1.7423999999999443E-2</v>
      </c>
      <c r="W23" s="2">
        <f>(K23-[1]Total!K$5)^2</f>
        <v>8.4099999999978896E-4</v>
      </c>
      <c r="X23" s="2">
        <f>(L23-[1]Total!L$5)^2</f>
        <v>2.3104000000000312E-2</v>
      </c>
    </row>
    <row r="24" spans="1:24" ht="16.95" customHeight="1" x14ac:dyDescent="0.3">
      <c r="A24" s="81"/>
      <c r="B24" s="82"/>
      <c r="C24" s="2">
        <v>67.86</v>
      </c>
      <c r="D24" s="15">
        <v>60.29</v>
      </c>
      <c r="E24" s="15">
        <v>55.14</v>
      </c>
      <c r="F24" s="9">
        <v>51.94</v>
      </c>
      <c r="G24" s="15">
        <v>56.24</v>
      </c>
      <c r="H24" s="55">
        <v>50.4</v>
      </c>
      <c r="I24" s="1">
        <v>51.14</v>
      </c>
      <c r="J24" s="12">
        <v>47.58</v>
      </c>
      <c r="K24" s="9">
        <v>51.07</v>
      </c>
      <c r="L24" s="9">
        <v>51.11</v>
      </c>
      <c r="O24" s="2">
        <f>(C24-[1]Total!C$5)^2</f>
        <v>4.7960999999997408E-2</v>
      </c>
      <c r="P24" s="2">
        <f>(D24-[1]Total!D$5)^2</f>
        <v>6.560999999999346E-3</v>
      </c>
      <c r="Q24" s="2">
        <f>(E24-[1]Total!E$5)^2</f>
        <v>2.4010000000006461E-3</v>
      </c>
      <c r="R24" s="2">
        <f>(F24-[1]Total!F$5)^2</f>
        <v>1.0795210000000031</v>
      </c>
      <c r="S24" s="2">
        <f>(G24-[1]Total!G$5)^2</f>
        <v>0.22657599999999237</v>
      </c>
      <c r="T24" s="2">
        <f>(H24-[1]Total!H$5)^2</f>
        <v>1.2321000000000934E-2</v>
      </c>
      <c r="U24" s="2">
        <f>(I24-[1]Total!I$5)^2</f>
        <v>5.522500000000307E-2</v>
      </c>
      <c r="V24" s="2">
        <f>(J24-[1]Total!J$5)^2</f>
        <v>1.638400000000003E-2</v>
      </c>
      <c r="W24" s="2">
        <f>(K24-[1]Total!K$5)^2</f>
        <v>2.40099999999995E-3</v>
      </c>
      <c r="X24" s="2">
        <f>(L24-[1]Total!L$5)^2</f>
        <v>1.2544000000000419E-2</v>
      </c>
    </row>
    <row r="25" spans="1:24" ht="16.95" customHeight="1" x14ac:dyDescent="0.3">
      <c r="A25" s="81"/>
      <c r="B25" s="82"/>
      <c r="C25" s="2">
        <v>67.94</v>
      </c>
      <c r="D25" s="15">
        <v>60.54</v>
      </c>
      <c r="E25" s="15">
        <v>55.11</v>
      </c>
      <c r="F25" s="9">
        <v>52.73</v>
      </c>
      <c r="G25" s="15">
        <v>56.72</v>
      </c>
      <c r="H25" s="55">
        <v>50.22</v>
      </c>
      <c r="I25" s="1">
        <v>51.18</v>
      </c>
      <c r="J25" s="12">
        <v>47.31</v>
      </c>
      <c r="K25" s="9">
        <v>51.14</v>
      </c>
      <c r="L25" s="9">
        <v>51.1</v>
      </c>
      <c r="O25" s="2">
        <f>(C25-[1]Total!C$5)^2</f>
        <v>8.9400999999995442E-2</v>
      </c>
      <c r="P25" s="2">
        <f>(D25-[1]Total!D$5)^2</f>
        <v>0.10956099999999733</v>
      </c>
      <c r="Q25" s="2">
        <f>(E25-[1]Total!E$5)^2</f>
        <v>3.6100000000020735E-4</v>
      </c>
      <c r="R25" s="2">
        <f>(F25-[1]Total!F$5)^2</f>
        <v>6.2001000000001159E-2</v>
      </c>
      <c r="S25" s="2">
        <f>(G25-[1]Total!G$5)^2</f>
        <v>1.6000000000039108E-5</v>
      </c>
      <c r="T25" s="2">
        <f>(H25-[1]Total!H$5)^2</f>
        <v>8.4681000000002282E-2</v>
      </c>
      <c r="U25" s="2">
        <f>(I25-[1]Total!I$5)^2</f>
        <v>7.562500000000312E-2</v>
      </c>
      <c r="V25" s="2">
        <f>(J25-[1]Total!J$5)^2</f>
        <v>2.0163999999998839E-2</v>
      </c>
      <c r="W25" s="2">
        <f>(K25-[1]Total!K$5)^2</f>
        <v>1.4160999999999946E-2</v>
      </c>
      <c r="X25" s="2">
        <f>(L25-[1]Total!L$5)^2</f>
        <v>1.4883999999999972E-2</v>
      </c>
    </row>
    <row r="26" spans="1:24" ht="16.95" customHeight="1" x14ac:dyDescent="0.3">
      <c r="A26" s="81"/>
      <c r="B26" s="82"/>
      <c r="C26" s="2">
        <v>67.28</v>
      </c>
      <c r="D26" s="15">
        <v>60.45</v>
      </c>
      <c r="E26" s="15">
        <v>55.06</v>
      </c>
      <c r="F26" s="9">
        <v>52.74</v>
      </c>
      <c r="G26" s="15">
        <v>56.58</v>
      </c>
      <c r="H26" s="55">
        <v>50.39</v>
      </c>
      <c r="I26" s="1">
        <v>50.7</v>
      </c>
      <c r="J26" s="12">
        <v>47.67</v>
      </c>
      <c r="K26" s="9">
        <v>50.98</v>
      </c>
      <c r="L26" s="9">
        <v>51.15</v>
      </c>
      <c r="O26" s="2">
        <f>(C26-[1]Total!C$5)^2</f>
        <v>0.13032100000000305</v>
      </c>
      <c r="P26" s="2">
        <f>(D26-[1]Total!D$5)^2</f>
        <v>5.8080999999999834E-2</v>
      </c>
      <c r="Q26" s="2">
        <f>(E26-[1]Total!E$5)^2</f>
        <v>9.6099999999948549E-4</v>
      </c>
      <c r="R26" s="2">
        <f>(F26-[1]Total!F$5)^2</f>
        <v>5.7120999999998666E-2</v>
      </c>
      <c r="S26" s="2">
        <f>(G26-[1]Total!G$5)^2</f>
        <v>1.8495999999998826E-2</v>
      </c>
      <c r="T26" s="2">
        <f>(H26-[1]Total!H$5)^2</f>
        <v>1.4641000000000537E-2</v>
      </c>
      <c r="U26" s="2">
        <f>(I26-[1]Total!I$5)^2</f>
        <v>4.2024999999996385E-2</v>
      </c>
      <c r="V26" s="2">
        <f>(J26-[1]Total!J$5)^2</f>
        <v>4.7524000000001537E-2</v>
      </c>
      <c r="W26" s="2">
        <f>(K26-[1]Total!K$5)^2</f>
        <v>1.6810000000003216E-3</v>
      </c>
      <c r="X26" s="2">
        <f>(L26-[1]Total!L$5)^2</f>
        <v>5.1840000000003932E-3</v>
      </c>
    </row>
    <row r="27" spans="1:24" ht="16.95" customHeight="1" x14ac:dyDescent="0.3">
      <c r="A27" s="81"/>
      <c r="B27" s="82"/>
      <c r="C27" s="2">
        <v>67.540000000000006</v>
      </c>
      <c r="D27" s="15">
        <v>60.22</v>
      </c>
      <c r="E27" s="15">
        <v>55.31</v>
      </c>
      <c r="F27" s="9">
        <v>52.71</v>
      </c>
      <c r="G27" s="15">
        <v>56.47</v>
      </c>
      <c r="H27" s="55">
        <v>50.63</v>
      </c>
      <c r="I27" s="1">
        <v>50.85</v>
      </c>
      <c r="J27" s="12">
        <v>47.28</v>
      </c>
      <c r="K27" s="9">
        <v>50.9</v>
      </c>
      <c r="L27" s="9">
        <v>51.22</v>
      </c>
      <c r="O27" s="2">
        <f>(C27-[1]Total!C$5)^2</f>
        <v>1.0200999999999816E-2</v>
      </c>
      <c r="P27" s="2">
        <f>(D27-[1]Total!D$5)^2</f>
        <v>1.2099999999990496E-4</v>
      </c>
      <c r="Q27" s="2">
        <f>(E27-[1]Total!E$5)^2</f>
        <v>4.7961000000003633E-2</v>
      </c>
      <c r="R27" s="2">
        <f>(F27-[1]Total!F$5)^2</f>
        <v>7.2360999999999107E-2</v>
      </c>
      <c r="S27" s="2">
        <f>(G27-[1]Total!G$5)^2</f>
        <v>6.0515999999997593E-2</v>
      </c>
      <c r="T27" s="2">
        <f>(H27-[1]Total!H$5)^2</f>
        <v>1.4160999999999946E-2</v>
      </c>
      <c r="U27" s="2">
        <f>(I27-[1]Total!I$5)^2</f>
        <v>3.0249999999991872E-3</v>
      </c>
      <c r="V27" s="2">
        <f>(J27-[1]Total!J$5)^2</f>
        <v>2.9583999999998983E-2</v>
      </c>
      <c r="W27" s="2">
        <f>(K27-[1]Total!K$5)^2</f>
        <v>1.4641000000000537E-2</v>
      </c>
      <c r="X27" s="2">
        <f>(L27-[1]Total!L$5)^2</f>
        <v>4.0000000000097771E-6</v>
      </c>
    </row>
    <row r="28" spans="1:24" ht="16.95" customHeight="1" x14ac:dyDescent="0.3">
      <c r="A28" s="81"/>
      <c r="B28" s="82"/>
      <c r="C28" s="2">
        <v>67.33</v>
      </c>
      <c r="D28" s="15">
        <v>60.17</v>
      </c>
      <c r="E28" s="15">
        <v>55.1</v>
      </c>
      <c r="F28" s="9">
        <v>53.7</v>
      </c>
      <c r="G28" s="15">
        <v>56.82</v>
      </c>
      <c r="H28" s="55">
        <v>50.58</v>
      </c>
      <c r="I28" s="1">
        <v>50.56</v>
      </c>
      <c r="J28" s="12">
        <v>47.8</v>
      </c>
      <c r="K28" s="9">
        <v>51.05</v>
      </c>
      <c r="L28" s="9">
        <v>51.29</v>
      </c>
      <c r="O28" s="2">
        <f>(C28-[1]Total!C$5)^2</f>
        <v>9.6721000000004387E-2</v>
      </c>
      <c r="P28" s="2">
        <f>(D28-[1]Total!D$5)^2</f>
        <v>1.5210000000001154E-3</v>
      </c>
      <c r="Q28" s="2">
        <f>(E28-[1]Total!E$5)^2</f>
        <v>8.1000000000134038E-5</v>
      </c>
      <c r="R28" s="2">
        <f>(F28-[1]Total!F$5)^2</f>
        <v>0.51984100000000522</v>
      </c>
      <c r="S28" s="2">
        <f>(G28-[1]Total!G$5)^2</f>
        <v>1.0816000000001312E-2</v>
      </c>
      <c r="T28" s="2">
        <f>(H28-[1]Total!H$5)^2</f>
        <v>4.7609999999993803E-3</v>
      </c>
      <c r="U28" s="2">
        <f>(I28-[1]Total!I$5)^2</f>
        <v>0.11902499999999432</v>
      </c>
      <c r="V28" s="2">
        <f>(J28-[1]Total!J$5)^2</f>
        <v>0.12110399999999928</v>
      </c>
      <c r="W28" s="2">
        <f>(K28-[1]Total!K$5)^2</f>
        <v>8.4099999999978896E-4</v>
      </c>
      <c r="X28" s="2">
        <f>(L28-[1]Total!L$5)^2</f>
        <v>4.6239999999997065E-3</v>
      </c>
    </row>
    <row r="29" spans="1:24" ht="16.95" customHeight="1" x14ac:dyDescent="0.3">
      <c r="A29" s="81"/>
      <c r="B29" s="82"/>
      <c r="C29" s="2">
        <v>67.36</v>
      </c>
      <c r="D29" s="15">
        <v>59.94</v>
      </c>
      <c r="E29" s="15">
        <v>55.16</v>
      </c>
      <c r="F29" s="9">
        <v>53.51</v>
      </c>
      <c r="G29" s="15" t="s">
        <v>33</v>
      </c>
      <c r="H29" s="55">
        <v>50.36</v>
      </c>
      <c r="I29" s="1">
        <v>50.39</v>
      </c>
      <c r="J29" s="12">
        <v>47.17</v>
      </c>
      <c r="K29" s="9">
        <v>51.04</v>
      </c>
      <c r="L29" s="9">
        <v>51.36</v>
      </c>
      <c r="O29" s="2">
        <f>(C29-[1]Total!C$5)^2</f>
        <v>7.896100000000332E-2</v>
      </c>
      <c r="P29" s="2">
        <f>(D29-[1]Total!D$5)^2</f>
        <v>7.2361000000002937E-2</v>
      </c>
      <c r="Q29" s="2">
        <f>(E29-[1]Total!E$5)^2</f>
        <v>4.7610000000003604E-3</v>
      </c>
      <c r="R29" s="2">
        <f>(F29-[1]Total!F$5)^2</f>
        <v>0.28196099999999874</v>
      </c>
      <c r="S29" s="2" t="e">
        <f>(G29-[1]Total!G$5)^2</f>
        <v>#VALUE!</v>
      </c>
      <c r="T29" s="2">
        <f>(H29-[1]Total!H$5)^2</f>
        <v>2.2801000000001011E-2</v>
      </c>
      <c r="U29" s="2">
        <f>(I29-[1]Total!I$5)^2</f>
        <v>0.26522499999999327</v>
      </c>
      <c r="V29" s="2">
        <f>(J29-[1]Total!J$5)^2</f>
        <v>7.9523999999998013E-2</v>
      </c>
      <c r="W29" s="2">
        <f>(K29-[1]Total!K$5)^2</f>
        <v>3.6099999999993738E-4</v>
      </c>
      <c r="X29" s="2">
        <f>(L29-[1]Total!L$5)^2</f>
        <v>1.9043999999999481E-2</v>
      </c>
    </row>
    <row r="30" spans="1:24" ht="16.95" customHeight="1" x14ac:dyDescent="0.3">
      <c r="A30" s="81"/>
      <c r="B30" s="82"/>
      <c r="C30" s="2">
        <v>67.489999999999995</v>
      </c>
      <c r="D30" s="15">
        <v>60.24</v>
      </c>
      <c r="E30" s="15">
        <v>55.04</v>
      </c>
      <c r="F30" s="9">
        <v>53.5</v>
      </c>
      <c r="G30" s="15">
        <v>56.8</v>
      </c>
      <c r="H30" s="55">
        <v>50.38</v>
      </c>
      <c r="I30" s="1">
        <v>51.05</v>
      </c>
      <c r="J30" s="12">
        <v>48</v>
      </c>
      <c r="K30" s="9">
        <v>51.08</v>
      </c>
      <c r="L30" s="9">
        <v>51.21</v>
      </c>
      <c r="O30" s="2">
        <f>(C30-[1]Total!C$5)^2</f>
        <v>2.2801000000003159E-2</v>
      </c>
      <c r="P30" s="2">
        <f>(D30-[1]Total!D$5)^2</f>
        <v>9.60999999999926E-4</v>
      </c>
      <c r="Q30" s="2">
        <f>(E30-[1]Total!E$5)^2</f>
        <v>2.6009999999994722E-3</v>
      </c>
      <c r="R30" s="2">
        <f>(F30-[1]Total!F$5)^2</f>
        <v>0.27144100000000082</v>
      </c>
      <c r="S30" s="2">
        <f>(G30-[1]Total!G$5)^2</f>
        <v>7.0560000000005349E-3</v>
      </c>
      <c r="T30" s="2">
        <f>(H30-[1]Total!H$5)^2</f>
        <v>1.7161000000000058E-2</v>
      </c>
      <c r="U30" s="2">
        <f>(I30-[1]Total!I$5)^2</f>
        <v>2.1025000000000908E-2</v>
      </c>
      <c r="V30" s="2">
        <f>(J30-[1]Total!J$5)^2</f>
        <v>0.30030400000000201</v>
      </c>
      <c r="W30" s="2">
        <f>(K30-[1]Total!K$5)^2</f>
        <v>3.4809999999997048E-3</v>
      </c>
      <c r="X30" s="2">
        <f>(L30-[1]Total!L$5)^2</f>
        <v>1.4400000000001093E-4</v>
      </c>
    </row>
    <row r="31" spans="1:24" ht="16.95" customHeight="1" x14ac:dyDescent="0.3">
      <c r="A31" s="81"/>
      <c r="B31" s="82"/>
      <c r="C31" s="2">
        <v>67.47</v>
      </c>
      <c r="D31" s="15">
        <v>60.04</v>
      </c>
      <c r="E31" s="15">
        <v>55.2</v>
      </c>
      <c r="F31" s="9">
        <v>53.47</v>
      </c>
      <c r="G31" s="15">
        <v>57.45</v>
      </c>
      <c r="H31" s="55">
        <v>50.85</v>
      </c>
      <c r="I31" s="1">
        <v>51.08</v>
      </c>
      <c r="J31" s="12">
        <v>47.27</v>
      </c>
      <c r="K31" s="9">
        <v>50.86</v>
      </c>
      <c r="L31" s="9">
        <v>51.32</v>
      </c>
      <c r="O31" s="2">
        <f>(C31-[1]Total!C$5)^2</f>
        <v>2.9241000000002217E-2</v>
      </c>
      <c r="P31" s="2">
        <f>(D31-[1]Total!D$5)^2</f>
        <v>2.8561000000001363E-2</v>
      </c>
      <c r="Q31" s="2">
        <f>(E31-[1]Total!E$5)^2</f>
        <v>1.1881000000001933E-2</v>
      </c>
      <c r="R31" s="2">
        <f>(F31-[1]Total!F$5)^2</f>
        <v>0.24108099999999966</v>
      </c>
      <c r="S31" s="2">
        <f>(G31-[1]Total!G$5)^2</f>
        <v>0.538756000000013</v>
      </c>
      <c r="T31" s="2">
        <f>(H31-[1]Total!H$5)^2</f>
        <v>0.11492099999999908</v>
      </c>
      <c r="U31" s="2">
        <f>(I31-[1]Total!I$5)^2</f>
        <v>3.0625000000001491E-2</v>
      </c>
      <c r="V31" s="2">
        <f>(J31-[1]Total!J$5)^2</f>
        <v>3.3123999999998197E-2</v>
      </c>
      <c r="W31" s="2">
        <f>(K31-[1]Total!K$5)^2</f>
        <v>2.592100000000044E-2</v>
      </c>
      <c r="X31" s="2">
        <f>(L31-[1]Total!L$5)^2</f>
        <v>9.6039999999998002E-3</v>
      </c>
    </row>
    <row r="32" spans="1:24" ht="16.95" customHeight="1" thickBot="1" x14ac:dyDescent="0.35">
      <c r="A32" s="81"/>
      <c r="B32" s="82"/>
      <c r="C32" s="51">
        <v>67.88</v>
      </c>
      <c r="D32" s="16">
        <v>59.99</v>
      </c>
      <c r="E32" s="16">
        <v>54.91</v>
      </c>
      <c r="F32" s="4">
        <v>53.74</v>
      </c>
      <c r="G32" s="16">
        <v>56.92</v>
      </c>
      <c r="H32" s="54">
        <v>51.12</v>
      </c>
      <c r="I32" s="7">
        <v>50.64</v>
      </c>
      <c r="J32" s="13">
        <v>47.12</v>
      </c>
      <c r="K32" s="4">
        <v>51.04</v>
      </c>
      <c r="L32" s="4">
        <v>51.39</v>
      </c>
      <c r="O32" s="2">
        <f>(C32-[1]Total!C$5)^2</f>
        <v>5.7120999999995273E-2</v>
      </c>
      <c r="P32" s="2">
        <f>(D32-[1]Total!D$5)^2</f>
        <v>4.7961000000000524E-2</v>
      </c>
      <c r="Q32" s="2">
        <f>(E32-[1]Total!E$5)^2</f>
        <v>3.2760999999999055E-2</v>
      </c>
      <c r="R32" s="2">
        <f>(F32-[1]Total!F$5)^2</f>
        <v>0.57912100000000422</v>
      </c>
      <c r="S32" s="2">
        <f>(G32-[1]Total!G$5)^2</f>
        <v>4.1616000000003157E-2</v>
      </c>
      <c r="T32" s="2">
        <f>(H32-[1]Total!H$5)^2</f>
        <v>0.37088099999999347</v>
      </c>
      <c r="U32" s="2">
        <f>(I32-[1]Total!I$5)^2</f>
        <v>7.022499999999654E-2</v>
      </c>
      <c r="V32" s="2">
        <f>(J32-[1]Total!J$5)^2</f>
        <v>0.11022400000000049</v>
      </c>
      <c r="W32" s="2">
        <f>(K32-[1]Total!K$5)^2</f>
        <v>3.6099999999993738E-4</v>
      </c>
      <c r="X32" s="2">
        <f>(L32-[1]Total!L$5)^2</f>
        <v>2.8223999999999753E-2</v>
      </c>
    </row>
    <row r="33" spans="1:24" ht="16.95" customHeight="1" x14ac:dyDescent="0.3">
      <c r="A33" s="79">
        <v>8</v>
      </c>
      <c r="B33" s="80"/>
      <c r="C33" s="2">
        <v>80.38</v>
      </c>
      <c r="D33" s="15">
        <v>72.099999999999994</v>
      </c>
      <c r="E33" s="15">
        <v>65.849999999999994</v>
      </c>
      <c r="F33" s="9">
        <v>56.2</v>
      </c>
      <c r="G33" s="15">
        <v>67.010000000000005</v>
      </c>
      <c r="H33" s="55">
        <v>58.68</v>
      </c>
      <c r="I33" s="1">
        <v>54.67</v>
      </c>
      <c r="J33" s="12">
        <v>54.48</v>
      </c>
      <c r="K33" s="9">
        <v>54.64</v>
      </c>
      <c r="L33" s="9">
        <v>56.9</v>
      </c>
      <c r="O33" s="2">
        <f>(C33-[1]Total!C$6)^2</f>
        <v>2.1160000000005961E-3</v>
      </c>
      <c r="P33" s="2">
        <f>(D33-[1]Total!D$6)^2</f>
        <v>2.1159999999992886E-3</v>
      </c>
      <c r="Q33" s="2">
        <f>(E33-[1]Total!E$6)^2</f>
        <v>7.2250000000013527E-3</v>
      </c>
      <c r="R33" s="2">
        <f>(F33-[1]Total!F$6)^2</f>
        <v>4.1209000000001203E-2</v>
      </c>
      <c r="S33" s="2">
        <f>(G33-[1]Total!G$6)^2</f>
        <v>1.8490000000005475E-3</v>
      </c>
      <c r="T33" s="2">
        <f>(H33-[1]Total!H$6)^2</f>
        <v>4.8400000000024508E-4</v>
      </c>
      <c r="U33" s="2">
        <f>(I33-[1]Total!I$6)^2</f>
        <v>4.5368999999997384E-2</v>
      </c>
      <c r="V33" s="2">
        <f>(J33-[1]Total!J$6)^2</f>
        <v>3.3639999999999803E-3</v>
      </c>
      <c r="W33" s="2">
        <f>(K33-[1]Total!K$6)^2</f>
        <v>4.3263999999999338E-2</v>
      </c>
      <c r="X33" s="2">
        <f>(L33-[1]Total!L$6)^2</f>
        <v>1.295999999999075E-3</v>
      </c>
    </row>
    <row r="34" spans="1:24" ht="16.95" customHeight="1" x14ac:dyDescent="0.3">
      <c r="A34" s="81"/>
      <c r="B34" s="82"/>
      <c r="C34" s="2">
        <v>80.88</v>
      </c>
      <c r="D34" s="15">
        <v>72.540000000000006</v>
      </c>
      <c r="E34" s="15">
        <v>65.75</v>
      </c>
      <c r="F34" s="9">
        <v>56.26</v>
      </c>
      <c r="G34" s="15">
        <v>66.58</v>
      </c>
      <c r="H34" s="55">
        <v>58.66</v>
      </c>
      <c r="I34" s="1">
        <v>54.74</v>
      </c>
      <c r="J34" s="12">
        <v>54.52</v>
      </c>
      <c r="K34" s="9">
        <v>54.84</v>
      </c>
      <c r="L34" s="9">
        <v>56.89</v>
      </c>
      <c r="O34" s="2">
        <f>(C34-[1]Total!C$6)^2</f>
        <v>0.2981160000000071</v>
      </c>
      <c r="P34" s="2">
        <f>(D34-[1]Total!D$6)^2</f>
        <v>0.2361960000000041</v>
      </c>
      <c r="Q34" s="2">
        <f>(E34-[1]Total!E$6)^2</f>
        <v>2.2499999999959073E-4</v>
      </c>
      <c r="R34" s="2">
        <f>(F34-[1]Total!F$6)^2</f>
        <v>2.0449000000002226E-2</v>
      </c>
      <c r="S34" s="2">
        <f>(G34-[1]Total!G$6)^2</f>
        <v>0.14976900000000035</v>
      </c>
      <c r="T34" s="2">
        <f>(H34-[1]Total!H$6)^2</f>
        <v>4.0000000000097771E-6</v>
      </c>
      <c r="U34" s="2">
        <f>(I34-[1]Total!I$6)^2</f>
        <v>2.0448999999998163E-2</v>
      </c>
      <c r="V34" s="2">
        <f>(J34-[1]Total!J$6)^2</f>
        <v>3.2399999999976875E-4</v>
      </c>
      <c r="W34" s="2">
        <f>(K34-[1]Total!K$6)^2</f>
        <v>6.3999999999929063E-5</v>
      </c>
      <c r="X34" s="2">
        <f>(L34-[1]Total!L$6)^2</f>
        <v>6.7599999999943541E-4</v>
      </c>
    </row>
    <row r="35" spans="1:24" ht="16.95" customHeight="1" x14ac:dyDescent="0.3">
      <c r="A35" s="81"/>
      <c r="B35" s="82"/>
      <c r="C35" s="2">
        <v>81.13</v>
      </c>
      <c r="D35" s="15">
        <v>72.16</v>
      </c>
      <c r="E35" s="15">
        <v>65.67</v>
      </c>
      <c r="F35" s="9">
        <v>56.24</v>
      </c>
      <c r="G35" s="15">
        <v>66.989999999999995</v>
      </c>
      <c r="H35" s="55">
        <v>58.82</v>
      </c>
      <c r="I35" s="1">
        <v>54.79</v>
      </c>
      <c r="J35" s="12">
        <v>54.56</v>
      </c>
      <c r="K35" s="9">
        <v>54.85</v>
      </c>
      <c r="L35" s="9">
        <v>56.89</v>
      </c>
      <c r="O35" s="2">
        <f>(C35-[1]Total!C$6)^2</f>
        <v>0.63361600000001028</v>
      </c>
      <c r="P35" s="2">
        <f>(D35-[1]Total!D$6)^2</f>
        <v>1.1235999999998842E-2</v>
      </c>
      <c r="Q35" s="2">
        <f>(E35-[1]Total!E$6)^2</f>
        <v>9.024999999997084E-3</v>
      </c>
      <c r="R35" s="2">
        <f>(F35-[1]Total!F$6)^2</f>
        <v>2.6569000000001241E-2</v>
      </c>
      <c r="S35" s="2">
        <f>(G35-[1]Total!G$6)^2</f>
        <v>5.2899999999982215E-4</v>
      </c>
      <c r="T35" s="2">
        <f>(H35-[1]Total!H$6)^2</f>
        <v>2.6244000000001988E-2</v>
      </c>
      <c r="U35" s="2">
        <f>(I35-[1]Total!I$6)^2</f>
        <v>8.6489999999993343E-3</v>
      </c>
      <c r="V35" s="2">
        <f>(J35-[1]Total!J$6)^2</f>
        <v>4.8400000000024508E-4</v>
      </c>
      <c r="W35" s="2">
        <f>(K35-[1]Total!K$6)^2</f>
        <v>4.0000000000097771E-6</v>
      </c>
      <c r="X35" s="2">
        <f>(L35-[1]Total!L$6)^2</f>
        <v>6.7599999999943541E-4</v>
      </c>
    </row>
    <row r="36" spans="1:24" ht="16.95" customHeight="1" x14ac:dyDescent="0.3">
      <c r="A36" s="81"/>
      <c r="B36" s="82"/>
      <c r="C36" s="2">
        <v>81.03</v>
      </c>
      <c r="D36" s="15">
        <v>72.55</v>
      </c>
      <c r="E36" s="15">
        <v>65.56</v>
      </c>
      <c r="F36" s="9">
        <v>56.39</v>
      </c>
      <c r="G36" s="15">
        <v>66.8</v>
      </c>
      <c r="H36" s="55">
        <v>58.91</v>
      </c>
      <c r="I36" s="1">
        <v>54.9</v>
      </c>
      <c r="J36" s="12">
        <v>54.5</v>
      </c>
      <c r="K36" s="9">
        <v>54.7</v>
      </c>
      <c r="L36" s="9">
        <v>56.96</v>
      </c>
      <c r="O36" s="2">
        <f>(C36-[1]Total!C$6)^2</f>
        <v>0.48441600000001694</v>
      </c>
      <c r="P36" s="2">
        <f>(D36-[1]Total!D$6)^2</f>
        <v>0.24601599999999516</v>
      </c>
      <c r="Q36" s="2">
        <f>(E36-[1]Total!E$6)^2</f>
        <v>4.2024999999993477E-2</v>
      </c>
      <c r="R36" s="2">
        <f>(F36-[1]Total!F$6)^2</f>
        <v>1.6900000000013597E-4</v>
      </c>
      <c r="S36" s="2">
        <f>(G36-[1]Total!G$6)^2</f>
        <v>2.7889000000000531E-2</v>
      </c>
      <c r="T36" s="2">
        <f>(H36-[1]Total!H$6)^2</f>
        <v>6.3504000000001226E-2</v>
      </c>
      <c r="U36" s="2">
        <f>(I36-[1]Total!I$6)^2</f>
        <v>2.8900000000010243E-4</v>
      </c>
      <c r="V36" s="2">
        <f>(J36-[1]Total!J$6)^2</f>
        <v>1.4439999999997495E-3</v>
      </c>
      <c r="W36" s="2">
        <f>(K36-[1]Total!K$6)^2</f>
        <v>2.1903999999998855E-2</v>
      </c>
      <c r="X36" s="2">
        <f>(L36-[1]Total!L$6)^2</f>
        <v>9.2159999999979706E-3</v>
      </c>
    </row>
    <row r="37" spans="1:24" ht="16.95" customHeight="1" x14ac:dyDescent="0.3">
      <c r="A37" s="81"/>
      <c r="B37" s="82"/>
      <c r="C37" s="2">
        <v>80.78</v>
      </c>
      <c r="D37" s="15">
        <v>72.150000000000006</v>
      </c>
      <c r="E37" s="15">
        <v>65.709999999999994</v>
      </c>
      <c r="F37" s="9">
        <v>56.35</v>
      </c>
      <c r="G37" s="15">
        <v>66.81</v>
      </c>
      <c r="H37" s="55">
        <v>58.84</v>
      </c>
      <c r="I37" s="1">
        <v>54.96</v>
      </c>
      <c r="J37" s="12">
        <v>54.57</v>
      </c>
      <c r="K37" s="9">
        <v>54.99</v>
      </c>
      <c r="L37" s="9">
        <v>56.97</v>
      </c>
      <c r="O37" s="2">
        <f>(C37-[1]Total!C$6)^2</f>
        <v>0.19891600000001086</v>
      </c>
      <c r="P37" s="2">
        <f>(D37-[1]Total!D$6)^2</f>
        <v>9.2160000000006993E-3</v>
      </c>
      <c r="Q37" s="2">
        <f>(E37-[1]Total!E$6)^2</f>
        <v>3.0249999999991872E-3</v>
      </c>
      <c r="R37" s="2">
        <f>(F37-[1]Total!F$6)^2</f>
        <v>2.8090000000004639E-3</v>
      </c>
      <c r="S37" s="2">
        <f>(G37-[1]Total!G$6)^2</f>
        <v>2.4648999999998894E-2</v>
      </c>
      <c r="T37" s="2">
        <f>(H37-[1]Total!H$6)^2</f>
        <v>3.3124000000003373E-2</v>
      </c>
      <c r="U37" s="2">
        <f>(I37-[1]Total!I$6)^2</f>
        <v>5.9290000000008138E-3</v>
      </c>
      <c r="V37" s="2">
        <f>(J37-[1]Total!J$6)^2</f>
        <v>1.0240000000002292E-3</v>
      </c>
      <c r="W37" s="2">
        <f>(K37-[1]Total!K$6)^2</f>
        <v>2.0164000000000855E-2</v>
      </c>
      <c r="X37" s="2">
        <f>(L37-[1]Total!L$6)^2</f>
        <v>1.1235999999997337E-2</v>
      </c>
    </row>
    <row r="38" spans="1:24" ht="16.95" customHeight="1" x14ac:dyDescent="0.3">
      <c r="A38" s="81"/>
      <c r="B38" s="82"/>
      <c r="C38" s="2">
        <v>80.7</v>
      </c>
      <c r="D38" s="15">
        <v>72.02</v>
      </c>
      <c r="E38" s="15">
        <v>65.760000000000005</v>
      </c>
      <c r="F38" s="9">
        <v>56.45</v>
      </c>
      <c r="G38" s="15">
        <v>67.31</v>
      </c>
      <c r="H38" s="55">
        <v>58.53</v>
      </c>
      <c r="I38" s="1">
        <v>54.77</v>
      </c>
      <c r="J38" s="12">
        <v>54.68</v>
      </c>
      <c r="K38" s="9">
        <v>54.73</v>
      </c>
      <c r="L38" s="9">
        <v>56.73</v>
      </c>
      <c r="O38" s="2">
        <f>(C38-[1]Total!C$6)^2</f>
        <v>0.13395600000001015</v>
      </c>
      <c r="P38" s="2">
        <f>(D38-[1]Total!D$6)^2</f>
        <v>1.1560000000004097E-3</v>
      </c>
      <c r="Q38" s="2">
        <f>(E38-[1]Total!E$6)^2</f>
        <v>2.4999999999812417E-5</v>
      </c>
      <c r="R38" s="2">
        <f>(F38-[1]Total!F$6)^2</f>
        <v>2.208999999999722E-3</v>
      </c>
      <c r="S38" s="2">
        <f>(G38-[1]Total!G$6)^2</f>
        <v>0.11764900000000242</v>
      </c>
      <c r="T38" s="2">
        <f>(H38-[1]Total!H$6)^2</f>
        <v>1.6383999999998209E-2</v>
      </c>
      <c r="U38" s="2">
        <f>(I38-[1]Total!I$6)^2</f>
        <v>1.2768999999998292E-2</v>
      </c>
      <c r="V38" s="2">
        <f>(J38-[1]Total!J$6)^2</f>
        <v>2.0164000000000855E-2</v>
      </c>
      <c r="W38" s="2">
        <f>(K38-[1]Total!K$6)^2</f>
        <v>1.3924000000000497E-2</v>
      </c>
      <c r="X38" s="2">
        <f>(L38-[1]Total!L$6)^2</f>
        <v>1.7956000000003899E-2</v>
      </c>
    </row>
    <row r="39" spans="1:24" ht="16.95" customHeight="1" x14ac:dyDescent="0.3">
      <c r="A39" s="81"/>
      <c r="B39" s="82"/>
      <c r="C39" s="2">
        <v>79.319999999999993</v>
      </c>
      <c r="D39" s="15">
        <v>71.67</v>
      </c>
      <c r="E39" s="15">
        <v>65.819999999999993</v>
      </c>
      <c r="F39" s="9">
        <v>56.53</v>
      </c>
      <c r="G39" s="15">
        <v>66.8</v>
      </c>
      <c r="H39" s="55">
        <v>58.42</v>
      </c>
      <c r="I39" s="1">
        <v>55.06</v>
      </c>
      <c r="J39" s="12">
        <v>54.43</v>
      </c>
      <c r="K39" s="9">
        <v>55.04</v>
      </c>
      <c r="L39" s="9">
        <v>56.8</v>
      </c>
      <c r="O39" s="2">
        <f>(C39-[1]Total!C$6)^2</f>
        <v>1.0281959999999915</v>
      </c>
      <c r="P39" s="2">
        <f>(D39-[1]Total!D$6)^2</f>
        <v>0.14745600000000025</v>
      </c>
      <c r="Q39" s="2">
        <f>(E39-[1]Total!E$6)^2</f>
        <v>3.0250000000007502E-3</v>
      </c>
      <c r="R39" s="2">
        <f>(F39-[1]Total!F$6)^2</f>
        <v>1.6128999999998814E-2</v>
      </c>
      <c r="S39" s="2">
        <f>(G39-[1]Total!G$6)^2</f>
        <v>2.7889000000000531E-2</v>
      </c>
      <c r="T39" s="2">
        <f>(H39-[1]Total!H$6)^2</f>
        <v>5.6643999999996399E-2</v>
      </c>
      <c r="U39" s="2">
        <f>(I39-[1]Total!I$6)^2</f>
        <v>3.1329000000002376E-2</v>
      </c>
      <c r="V39" s="2">
        <f>(J39-[1]Total!J$6)^2</f>
        <v>1.1663999999999349E-2</v>
      </c>
      <c r="W39" s="2">
        <f>(K39-[1]Total!K$6)^2</f>
        <v>3.6864000000000063E-2</v>
      </c>
      <c r="X39" s="2">
        <f>(L39-[1]Total!L$6)^2</f>
        <v>4.0960000000018265E-3</v>
      </c>
    </row>
    <row r="40" spans="1:24" ht="16.95" customHeight="1" x14ac:dyDescent="0.3">
      <c r="A40" s="81"/>
      <c r="B40" s="82"/>
      <c r="C40" s="2">
        <v>79.86</v>
      </c>
      <c r="D40" s="15">
        <v>71.709999999999994</v>
      </c>
      <c r="E40" s="15">
        <v>65.78</v>
      </c>
      <c r="F40" s="9">
        <v>56.48</v>
      </c>
      <c r="G40" s="15">
        <v>67.33</v>
      </c>
      <c r="H40" s="55">
        <v>58.55</v>
      </c>
      <c r="I40" s="1">
        <v>55</v>
      </c>
      <c r="J40" s="12">
        <v>54.51</v>
      </c>
      <c r="K40" s="9">
        <v>54.83</v>
      </c>
      <c r="L40" s="9">
        <v>56.82</v>
      </c>
      <c r="O40" s="2">
        <f>(C40-[1]Total!C$6)^2</f>
        <v>0.22467599999999008</v>
      </c>
      <c r="P40" s="2">
        <f>(D40-[1]Total!D$6)^2</f>
        <v>0.11833600000000571</v>
      </c>
      <c r="Q40" s="2">
        <f>(E40-[1]Total!E$6)^2</f>
        <v>2.2500000000044338E-4</v>
      </c>
      <c r="R40" s="2">
        <f>(F40-[1]Total!F$6)^2</f>
        <v>5.9289999999986255E-3</v>
      </c>
      <c r="S40" s="2">
        <f>(G40-[1]Total!G$6)^2</f>
        <v>0.13176899999999966</v>
      </c>
      <c r="T40" s="2">
        <f>(H40-[1]Total!H$6)^2</f>
        <v>1.1663999999999349E-2</v>
      </c>
      <c r="U40" s="2">
        <f>(I40-[1]Total!I$6)^2</f>
        <v>1.3689000000001037E-2</v>
      </c>
      <c r="V40" s="2">
        <f>(J40-[1]Total!J$6)^2</f>
        <v>7.8399999999992679E-4</v>
      </c>
      <c r="W40" s="2">
        <f>(K40-[1]Total!K$6)^2</f>
        <v>3.2400000000002457E-4</v>
      </c>
      <c r="X40" s="2">
        <f>(L40-[1]Total!L$6)^2</f>
        <v>1.9360000000009803E-3</v>
      </c>
    </row>
    <row r="41" spans="1:24" ht="16.95" customHeight="1" x14ac:dyDescent="0.3">
      <c r="A41" s="81"/>
      <c r="B41" s="82"/>
      <c r="C41" s="2">
        <v>79.83</v>
      </c>
      <c r="D41" s="15">
        <v>71.760000000000005</v>
      </c>
      <c r="E41" s="15">
        <v>65.94</v>
      </c>
      <c r="F41" s="9">
        <v>56.52</v>
      </c>
      <c r="G41" s="15">
        <v>66.92</v>
      </c>
      <c r="H41" s="55">
        <v>58.53</v>
      </c>
      <c r="I41" s="1">
        <v>54.89</v>
      </c>
      <c r="J41" s="12">
        <v>54.59</v>
      </c>
      <c r="K41" s="9">
        <v>54.88</v>
      </c>
      <c r="L41" s="9">
        <v>56.8</v>
      </c>
      <c r="O41" s="2">
        <f>(C41-[1]Total!C$6)^2</f>
        <v>0.25401599999999058</v>
      </c>
      <c r="P41" s="2">
        <f>(D41-[1]Total!D$6)^2</f>
        <v>8.6435999999998195E-2</v>
      </c>
      <c r="Q41" s="2">
        <f>(E41-[1]Total!E$6)^2</f>
        <v>3.0625000000003979E-2</v>
      </c>
      <c r="R41" s="2">
        <f>(F41-[1]Total!F$6)^2</f>
        <v>1.3688999999999375E-2</v>
      </c>
      <c r="S41" s="2">
        <f>(G41-[1]Total!G$6)^2</f>
        <v>2.208999999999722E-3</v>
      </c>
      <c r="T41" s="2">
        <f>(H41-[1]Total!H$6)^2</f>
        <v>1.6383999999998209E-2</v>
      </c>
      <c r="U41" s="2">
        <f>(I41-[1]Total!I$6)^2</f>
        <v>4.9000000000070031E-5</v>
      </c>
      <c r="V41" s="2">
        <f>(J41-[1]Total!J$6)^2</f>
        <v>2.7040000000006976E-3</v>
      </c>
      <c r="W41" s="2">
        <f>(K41-[1]Total!K$6)^2</f>
        <v>1.0240000000002292E-3</v>
      </c>
      <c r="X41" s="2">
        <f>(L41-[1]Total!L$6)^2</f>
        <v>4.0960000000018265E-3</v>
      </c>
    </row>
    <row r="42" spans="1:24" ht="16.95" customHeight="1" thickBot="1" x14ac:dyDescent="0.35">
      <c r="A42" s="81"/>
      <c r="B42" s="82"/>
      <c r="C42" s="51">
        <v>79.430000000000007</v>
      </c>
      <c r="D42" s="16">
        <v>71.88</v>
      </c>
      <c r="E42" s="16">
        <v>65.81</v>
      </c>
      <c r="F42" s="9">
        <v>56.61</v>
      </c>
      <c r="G42" s="15">
        <v>67.12</v>
      </c>
      <c r="H42" s="55">
        <v>58.64</v>
      </c>
      <c r="I42" s="1">
        <v>55.05</v>
      </c>
      <c r="J42" s="12">
        <v>54.54</v>
      </c>
      <c r="K42" s="9">
        <v>54.98</v>
      </c>
      <c r="L42" s="9">
        <v>56.88</v>
      </c>
      <c r="O42" s="2">
        <f>(C42-[1]Total!C$6)^2</f>
        <v>0.81721599999996775</v>
      </c>
      <c r="P42" s="2">
        <f>(D42-[1]Total!D$6)^2</f>
        <v>3.0276000000002294E-2</v>
      </c>
      <c r="Q42" s="2">
        <f>(E42-[1]Total!E$6)^2</f>
        <v>2.0250000000014323E-3</v>
      </c>
      <c r="R42" s="2">
        <f>(F42-[1]Total!F$6)^2</f>
        <v>4.2848999999997361E-2</v>
      </c>
      <c r="S42" s="2">
        <f>(G42-[1]Total!G$6)^2</f>
        <v>2.3409000000001776E-2</v>
      </c>
      <c r="T42" s="2">
        <f>(H42-[1]Total!H$6)^2</f>
        <v>3.2399999999976875E-4</v>
      </c>
      <c r="U42" s="2">
        <f>(I42-[1]Total!I$6)^2</f>
        <v>2.7889000000000531E-2</v>
      </c>
      <c r="V42" s="2">
        <f>(J42-[1]Total!J$6)^2</f>
        <v>4.0000000000097771E-6</v>
      </c>
      <c r="W42" s="2">
        <f>(K42-[1]Total!K$6)^2</f>
        <v>1.7423999999999443E-2</v>
      </c>
      <c r="X42" s="2">
        <f>(L42-[1]Total!L$6)^2</f>
        <v>2.5599999999971625E-4</v>
      </c>
    </row>
    <row r="43" spans="1:24" ht="16.95" customHeight="1" x14ac:dyDescent="0.3">
      <c r="A43" s="79">
        <v>15</v>
      </c>
      <c r="B43" s="80"/>
      <c r="C43" s="12">
        <v>87.54</v>
      </c>
      <c r="D43" s="15">
        <v>83.15</v>
      </c>
      <c r="E43" s="15">
        <v>74.8</v>
      </c>
      <c r="F43" s="3">
        <v>64.709999999999994</v>
      </c>
      <c r="G43" s="14">
        <v>78.709999999999994</v>
      </c>
      <c r="H43" s="14">
        <v>72.599999999999994</v>
      </c>
      <c r="I43" s="8">
        <v>59.51</v>
      </c>
      <c r="J43" s="11">
        <v>62.7</v>
      </c>
      <c r="K43" s="31">
        <v>59.12</v>
      </c>
      <c r="L43" s="3">
        <v>62.11</v>
      </c>
      <c r="O43" s="2">
        <f>(C43-[1]Total!C$7)^2</f>
        <v>9.7343999999998515E-2</v>
      </c>
      <c r="P43" s="2">
        <f>(D43-[1]Total!D$7)^2</f>
        <v>5.4289000000001905E-2</v>
      </c>
      <c r="Q43" s="2">
        <f>(E43-[1]Total!E$7)^2</f>
        <v>1.7450409999999945</v>
      </c>
      <c r="R43" s="2">
        <f>(F43-[1]Total!F$7)^2</f>
        <v>0.11492099999999908</v>
      </c>
      <c r="S43" s="2">
        <f>(G43-[1]Total!G$7)^2</f>
        <v>2.499999999999716E-3</v>
      </c>
      <c r="T43" s="2">
        <f>(H43-[1]Total!H$7)^2</f>
        <v>1.4089689999999944</v>
      </c>
      <c r="U43" s="2">
        <f>(I43-[1]Total!I$7)^2</f>
        <v>1.7423999999999443E-2</v>
      </c>
      <c r="V43" s="2">
        <f>(J43-[1]Total!J$7)^2</f>
        <v>1.0609000000000316E-2</v>
      </c>
      <c r="W43" s="2">
        <f>(K43-[1]Total!K$7)^2</f>
        <v>6.24999999999929E-4</v>
      </c>
      <c r="X43" s="2">
        <f>(L43-[1]Total!L$7)^2</f>
        <v>9.0000000000006829E-6</v>
      </c>
    </row>
    <row r="44" spans="1:24" ht="16.95" customHeight="1" x14ac:dyDescent="0.3">
      <c r="A44" s="81"/>
      <c r="B44" s="82"/>
      <c r="C44" s="12">
        <v>87.72</v>
      </c>
      <c r="D44" s="15">
        <v>82.91</v>
      </c>
      <c r="E44" s="15">
        <v>75.2</v>
      </c>
      <c r="F44" s="9">
        <v>64.349999999999994</v>
      </c>
      <c r="G44" s="15">
        <v>78.72</v>
      </c>
      <c r="H44" s="15">
        <v>71.58</v>
      </c>
      <c r="I44" s="1">
        <v>59.96</v>
      </c>
      <c r="J44" s="12">
        <v>62.69</v>
      </c>
      <c r="K44" s="9">
        <v>59.16</v>
      </c>
      <c r="L44" s="9">
        <v>61.93</v>
      </c>
      <c r="O44" s="2">
        <f>(C44-[1]Total!C$7)^2</f>
        <v>1.742400000000132E-2</v>
      </c>
      <c r="P44" s="2">
        <f>(D44-[1]Total!D$7)^2</f>
        <v>0.22372900000001247</v>
      </c>
      <c r="Q44" s="2">
        <f>(E44-[1]Total!E$7)^2</f>
        <v>0.84824099999998581</v>
      </c>
      <c r="R44" s="2">
        <f>(F44-[1]Total!F$7)^2</f>
        <v>4.4100000000003343E-4</v>
      </c>
      <c r="S44" s="2">
        <f>(G44-[1]Total!G$7)^2</f>
        <v>1.5999999999993634E-3</v>
      </c>
      <c r="T44" s="2">
        <f>(H44-[1]Total!H$7)^2</f>
        <v>2.7889000000000531E-2</v>
      </c>
      <c r="U44" s="2">
        <f>(I44-[1]Total!I$7)^2</f>
        <v>0.10112400000000314</v>
      </c>
      <c r="V44" s="2">
        <f>(J44-[1]Total!J$7)^2</f>
        <v>8.6489999999993343E-3</v>
      </c>
      <c r="W44" s="2">
        <f>(K44-[1]Total!K$7)^2</f>
        <v>2.2500000000001704E-4</v>
      </c>
      <c r="X44" s="2">
        <f>(L44-[1]Total!L$7)^2</f>
        <v>3.3488999999999935E-2</v>
      </c>
    </row>
    <row r="45" spans="1:24" ht="16.95" customHeight="1" x14ac:dyDescent="0.3">
      <c r="A45" s="81"/>
      <c r="B45" s="82"/>
      <c r="C45" s="12">
        <v>88.1</v>
      </c>
      <c r="D45" s="15">
        <v>83.16</v>
      </c>
      <c r="E45" s="15">
        <v>74.98</v>
      </c>
      <c r="F45" s="9">
        <v>64.28</v>
      </c>
      <c r="G45" s="15">
        <v>78.709999999999994</v>
      </c>
      <c r="H45" s="15">
        <v>71.41</v>
      </c>
      <c r="I45" s="1">
        <v>60.23</v>
      </c>
      <c r="J45" s="12">
        <v>62.61</v>
      </c>
      <c r="K45" s="9">
        <v>59.16</v>
      </c>
      <c r="L45" s="9">
        <v>61.93</v>
      </c>
      <c r="O45" s="2">
        <f>(C45-[1]Total!C$7)^2</f>
        <v>6.1503999999995264E-2</v>
      </c>
      <c r="P45" s="2">
        <f>(D45-[1]Total!D$7)^2</f>
        <v>4.972900000000588E-2</v>
      </c>
      <c r="Q45" s="2">
        <f>(E45-[1]Total!E$7)^2</f>
        <v>1.3018809999999799</v>
      </c>
      <c r="R45" s="2">
        <f>(F45-[1]Total!F$7)^2</f>
        <v>8.2809999999989038E-3</v>
      </c>
      <c r="S45" s="2">
        <f>(G45-[1]Total!G$7)^2</f>
        <v>2.499999999999716E-3</v>
      </c>
      <c r="T45" s="2">
        <f>(H45-[1]Total!H$7)^2</f>
        <v>9.0000000000006829E-6</v>
      </c>
      <c r="U45" s="2">
        <f>(I45-[1]Total!I$7)^2</f>
        <v>0.34574400000000116</v>
      </c>
      <c r="V45" s="2">
        <f>(J45-[1]Total!J$7)^2</f>
        <v>1.6899999999995123E-4</v>
      </c>
      <c r="W45" s="2">
        <f>(K45-[1]Total!K$7)^2</f>
        <v>2.2500000000001704E-4</v>
      </c>
      <c r="X45" s="2">
        <f>(L45-[1]Total!L$7)^2</f>
        <v>3.3488999999999935E-2</v>
      </c>
    </row>
    <row r="46" spans="1:24" ht="16.95" customHeight="1" x14ac:dyDescent="0.3">
      <c r="A46" s="81"/>
      <c r="B46" s="82"/>
      <c r="C46" s="12">
        <v>87.82</v>
      </c>
      <c r="D46" s="15">
        <v>83.41</v>
      </c>
      <c r="E46" s="15">
        <v>74.83</v>
      </c>
      <c r="F46" s="9">
        <v>64.17</v>
      </c>
      <c r="G46" s="15">
        <v>79.14</v>
      </c>
      <c r="H46" s="15">
        <v>71.38</v>
      </c>
      <c r="I46" s="1">
        <v>59.57</v>
      </c>
      <c r="J46" s="12">
        <v>62.6</v>
      </c>
      <c r="K46" s="9">
        <v>59.09</v>
      </c>
      <c r="L46" s="9">
        <v>62.2</v>
      </c>
      <c r="O46" s="2">
        <f>(C46-[1]Total!C$7)^2</f>
        <v>1.0240000000006839E-3</v>
      </c>
      <c r="P46" s="2">
        <f>(D46-[1]Total!D$7)^2</f>
        <v>7.2899999999928783E-4</v>
      </c>
      <c r="Q46" s="2">
        <f>(E46-[1]Total!E$7)^2</f>
        <v>1.6666809999999919</v>
      </c>
      <c r="R46" s="2">
        <f>(F46-[1]Total!F$7)^2</f>
        <v>4.0400999999997349E-2</v>
      </c>
      <c r="S46" s="2">
        <f>(G46-[1]Total!G$7)^2</f>
        <v>0.14440000000000736</v>
      </c>
      <c r="T46" s="2">
        <f>(H46-[1]Total!H$7)^2</f>
        <v>1.0890000000000825E-3</v>
      </c>
      <c r="U46" s="2">
        <f>(I46-[1]Total!I$7)^2</f>
        <v>5.1839999999993697E-3</v>
      </c>
      <c r="V46" s="2">
        <f>(J46-[1]Total!J$7)^2</f>
        <v>9.0000000000006829E-6</v>
      </c>
      <c r="W46" s="2">
        <f>(K46-[1]Total!K$7)^2</f>
        <v>3.0249999999991872E-3</v>
      </c>
      <c r="X46" s="2">
        <f>(L46-[1]Total!L$7)^2</f>
        <v>7.5690000000005735E-3</v>
      </c>
    </row>
    <row r="47" spans="1:24" ht="16.95" customHeight="1" x14ac:dyDescent="0.3">
      <c r="A47" s="81"/>
      <c r="B47" s="82"/>
      <c r="C47" s="12">
        <v>87.47</v>
      </c>
      <c r="D47" s="15">
        <v>83.31</v>
      </c>
      <c r="E47" s="15">
        <v>75.5</v>
      </c>
      <c r="F47" s="9">
        <v>64.17</v>
      </c>
      <c r="G47" s="15">
        <v>78.75</v>
      </c>
      <c r="H47" s="15">
        <v>70.650000000000006</v>
      </c>
      <c r="I47" s="1">
        <v>59.53</v>
      </c>
      <c r="J47" s="12">
        <v>62.6</v>
      </c>
      <c r="K47" s="9">
        <v>59.18</v>
      </c>
      <c r="L47" s="9">
        <v>62.02</v>
      </c>
      <c r="O47" s="2">
        <f>(C47-[1]Total!C$7)^2</f>
        <v>0.14592400000000383</v>
      </c>
      <c r="P47" s="2">
        <f>(D47-[1]Total!D$7)^2</f>
        <v>5.3290000000010959E-3</v>
      </c>
      <c r="Q47" s="2">
        <f>(E47-[1]Total!E$7)^2</f>
        <v>0.38564099999999391</v>
      </c>
      <c r="R47" s="2">
        <f>(F47-[1]Total!F$7)^2</f>
        <v>4.0400999999997349E-2</v>
      </c>
      <c r="S47" s="2">
        <f>(G47-[1]Total!G$7)^2</f>
        <v>9.9999999999818103E-5</v>
      </c>
      <c r="T47" s="2">
        <f>(H47-[1]Total!H$7)^2</f>
        <v>0.58216899999998628</v>
      </c>
      <c r="U47" s="2">
        <f>(I47-[1]Total!I$7)^2</f>
        <v>1.2543999999998829E-2</v>
      </c>
      <c r="V47" s="2">
        <f>(J47-[1]Total!J$7)^2</f>
        <v>9.0000000000006829E-6</v>
      </c>
      <c r="W47" s="2">
        <f>(K47-[1]Total!K$7)^2</f>
        <v>1.2250000000002587E-3</v>
      </c>
      <c r="X47" s="2">
        <f>(L47-[1]Total!L$7)^2</f>
        <v>8.6489999999993343E-3</v>
      </c>
    </row>
    <row r="48" spans="1:24" ht="16.95" customHeight="1" x14ac:dyDescent="0.3">
      <c r="A48" s="81"/>
      <c r="B48" s="82"/>
      <c r="C48" s="12">
        <v>88.06</v>
      </c>
      <c r="D48" s="15">
        <v>83.4</v>
      </c>
      <c r="E48" s="15">
        <v>77.099999999999994</v>
      </c>
      <c r="F48" s="9">
        <v>64.27</v>
      </c>
      <c r="G48" s="15">
        <v>78.66</v>
      </c>
      <c r="H48" s="15">
        <v>71.17</v>
      </c>
      <c r="I48" s="1">
        <v>59.52</v>
      </c>
      <c r="J48" s="12">
        <v>62.56</v>
      </c>
      <c r="K48" s="9">
        <v>59.15</v>
      </c>
      <c r="L48" s="9">
        <v>62.09</v>
      </c>
      <c r="O48" s="2">
        <f>(C48-[1]Total!C$7)^2</f>
        <v>4.3263999999999338E-2</v>
      </c>
      <c r="P48" s="2">
        <f>(D48-[1]Total!D$7)^2</f>
        <v>2.8899999999986087E-4</v>
      </c>
      <c r="Q48" s="2">
        <f>(E48-[1]Total!E$7)^2</f>
        <v>0.95844099999999843</v>
      </c>
      <c r="R48" s="2">
        <f>(F48-[1]Total!F$7)^2</f>
        <v>1.0200999999999816E-2</v>
      </c>
      <c r="S48" s="2">
        <f>(G48-[1]Total!G$7)^2</f>
        <v>9.999999999998864E-3</v>
      </c>
      <c r="T48" s="2">
        <f>(H48-[1]Total!H$7)^2</f>
        <v>5.9048999999997569E-2</v>
      </c>
      <c r="U48" s="2">
        <f>(I48-[1]Total!I$7)^2</f>
        <v>1.4883999999998239E-2</v>
      </c>
      <c r="V48" s="2">
        <f>(J48-[1]Total!J$7)^2</f>
        <v>1.3689999999999284E-3</v>
      </c>
      <c r="W48" s="2">
        <f>(K48-[1]Total!K$7)^2</f>
        <v>2.5000000000025578E-5</v>
      </c>
      <c r="X48" s="2">
        <f>(L48-[1]Total!L$7)^2</f>
        <v>5.2899999999982215E-4</v>
      </c>
    </row>
    <row r="49" spans="1:24" ht="16.95" customHeight="1" x14ac:dyDescent="0.3">
      <c r="A49" s="81"/>
      <c r="B49" s="82"/>
      <c r="C49" s="12">
        <v>87.72</v>
      </c>
      <c r="D49" s="15">
        <v>83.22</v>
      </c>
      <c r="E49" s="15">
        <v>77.23</v>
      </c>
      <c r="F49" s="9">
        <v>64.38</v>
      </c>
      <c r="G49" s="15">
        <v>78.709999999999994</v>
      </c>
      <c r="H49" s="15">
        <v>71.47</v>
      </c>
      <c r="I49" s="1">
        <v>59.49</v>
      </c>
      <c r="J49" s="12">
        <v>62.55</v>
      </c>
      <c r="K49" s="9">
        <v>59.17</v>
      </c>
      <c r="L49" s="9">
        <v>62.25</v>
      </c>
      <c r="O49" s="2">
        <f>(C49-[1]Total!C$7)^2</f>
        <v>1.742400000000132E-2</v>
      </c>
      <c r="P49" s="2">
        <f>(D49-[1]Total!D$7)^2</f>
        <v>2.6569000000003559E-2</v>
      </c>
      <c r="Q49" s="2">
        <f>(E49-[1]Total!E$7)^2</f>
        <v>1.2298810000000198</v>
      </c>
      <c r="R49" s="2">
        <f>(F49-[1]Total!F$7)^2</f>
        <v>8.1000000000006143E-5</v>
      </c>
      <c r="S49" s="2">
        <f>(G49-[1]Total!G$7)^2</f>
        <v>2.499999999999716E-3</v>
      </c>
      <c r="T49" s="2">
        <f>(H49-[1]Total!H$7)^2</f>
        <v>3.249000000000246E-3</v>
      </c>
      <c r="U49" s="2">
        <f>(I49-[1]Total!I$7)^2</f>
        <v>2.310399999999815E-2</v>
      </c>
      <c r="V49" s="2">
        <f>(J49-[1]Total!J$7)^2</f>
        <v>2.2090000000003899E-3</v>
      </c>
      <c r="W49" s="2">
        <f>(K49-[1]Total!K$7)^2</f>
        <v>6.2500000000028418E-4</v>
      </c>
      <c r="X49" s="2">
        <f>(L49-[1]Total!L$7)^2</f>
        <v>1.8769000000000126E-2</v>
      </c>
    </row>
    <row r="50" spans="1:24" ht="16.95" customHeight="1" x14ac:dyDescent="0.3">
      <c r="A50" s="81"/>
      <c r="B50" s="82"/>
      <c r="C50" s="12">
        <v>87.62</v>
      </c>
      <c r="D50" s="15">
        <v>83.53</v>
      </c>
      <c r="E50" s="15">
        <v>77.77</v>
      </c>
      <c r="F50" s="9">
        <v>64.430000000000007</v>
      </c>
      <c r="G50" s="15">
        <v>78.930000000000007</v>
      </c>
      <c r="H50" s="15">
        <v>71.17</v>
      </c>
      <c r="I50" s="1">
        <v>59.52</v>
      </c>
      <c r="J50" s="12">
        <v>62.61</v>
      </c>
      <c r="K50" s="9">
        <v>59.11</v>
      </c>
      <c r="L50" s="9">
        <v>62.11</v>
      </c>
      <c r="O50" s="2">
        <f>(C50-[1]Total!C$7)^2</f>
        <v>5.3823999999999685E-2</v>
      </c>
      <c r="P50" s="2">
        <f>(D50-[1]Total!D$7)^2</f>
        <v>2.160899999999746E-2</v>
      </c>
      <c r="Q50" s="2">
        <f>(E50-[1]Total!E$7)^2</f>
        <v>2.7192010000000031</v>
      </c>
      <c r="R50" s="2">
        <f>(F50-[1]Total!F$7)^2</f>
        <v>3.4810000000013819E-3</v>
      </c>
      <c r="S50" s="2">
        <f>(G50-[1]Total!G$7)^2</f>
        <v>2.8900000000005411E-2</v>
      </c>
      <c r="T50" s="2">
        <f>(H50-[1]Total!H$7)^2</f>
        <v>5.9048999999997569E-2</v>
      </c>
      <c r="U50" s="2">
        <f>(I50-[1]Total!I$7)^2</f>
        <v>1.4883999999998239E-2</v>
      </c>
      <c r="V50" s="2">
        <f>(J50-[1]Total!J$7)^2</f>
        <v>1.6899999999995123E-4</v>
      </c>
      <c r="W50" s="2">
        <f>(K50-[1]Total!K$7)^2</f>
        <v>1.2249999999997612E-3</v>
      </c>
      <c r="X50" s="2">
        <f>(L50-[1]Total!L$7)^2</f>
        <v>9.0000000000006829E-6</v>
      </c>
    </row>
    <row r="51" spans="1:24" ht="16.95" customHeight="1" x14ac:dyDescent="0.3">
      <c r="A51" s="81"/>
      <c r="B51" s="82"/>
      <c r="C51" s="12">
        <v>88.03</v>
      </c>
      <c r="D51" s="15">
        <v>83.75</v>
      </c>
      <c r="E51" s="15">
        <v>76.91</v>
      </c>
      <c r="F51" s="9">
        <v>64.400000000000006</v>
      </c>
      <c r="G51" s="15">
        <v>78.64</v>
      </c>
      <c r="H51" s="15">
        <v>71.73</v>
      </c>
      <c r="I51" s="1">
        <v>59.49</v>
      </c>
      <c r="J51" s="12">
        <v>62.53</v>
      </c>
      <c r="K51" s="9">
        <v>59.18</v>
      </c>
      <c r="L51" s="9">
        <v>62.2</v>
      </c>
      <c r="O51" s="2">
        <f>(C51-[1]Total!C$7)^2</f>
        <v>3.1683999999999025E-2</v>
      </c>
      <c r="P51" s="2">
        <f>(D51-[1]Total!D$7)^2</f>
        <v>0.13468899999999281</v>
      </c>
      <c r="Q51" s="2">
        <f>(E51-[1]Total!E$7)^2</f>
        <v>0.62252100000000232</v>
      </c>
      <c r="R51" s="2">
        <f>(F51-[1]Total!F$7)^2</f>
        <v>8.4100000000061318E-4</v>
      </c>
      <c r="S51" s="2">
        <f>(G51-[1]Total!G$7)^2</f>
        <v>1.439999999999768E-2</v>
      </c>
      <c r="T51" s="2">
        <f>(H51-[1]Total!H$7)^2</f>
        <v>0.10048900000000462</v>
      </c>
      <c r="U51" s="2">
        <f>(I51-[1]Total!I$7)^2</f>
        <v>2.310399999999815E-2</v>
      </c>
      <c r="V51" s="2">
        <f>(J51-[1]Total!J$7)^2</f>
        <v>4.4890000000000225E-3</v>
      </c>
      <c r="W51" s="2">
        <f>(K51-[1]Total!K$7)^2</f>
        <v>1.2250000000002587E-3</v>
      </c>
      <c r="X51" s="2">
        <f>(L51-[1]Total!L$7)^2</f>
        <v>7.5690000000005735E-3</v>
      </c>
    </row>
    <row r="52" spans="1:24" ht="16.95" customHeight="1" thickBot="1" x14ac:dyDescent="0.35">
      <c r="A52" s="81"/>
      <c r="B52" s="82"/>
      <c r="C52" s="13">
        <v>88.44</v>
      </c>
      <c r="D52" s="16">
        <v>83.99</v>
      </c>
      <c r="E52" s="16">
        <v>76.89</v>
      </c>
      <c r="F52" s="4">
        <v>64.55</v>
      </c>
      <c r="G52" s="16">
        <v>78.63</v>
      </c>
      <c r="H52" s="16">
        <v>70.97</v>
      </c>
      <c r="I52" s="7">
        <v>59.6</v>
      </c>
      <c r="J52" s="13">
        <v>62.52</v>
      </c>
      <c r="K52" s="4">
        <v>59.13</v>
      </c>
      <c r="L52" s="4">
        <v>62.29</v>
      </c>
      <c r="O52" s="2">
        <f>(C52-[1]Total!C$7)^2</f>
        <v>0.34574399999999278</v>
      </c>
      <c r="P52" s="2">
        <f>(D52-[1]Total!D$7)^2</f>
        <v>0.36844899999998193</v>
      </c>
      <c r="Q52" s="2">
        <f>(E52-[1]Total!E$7)^2</f>
        <v>0.59136100000000835</v>
      </c>
      <c r="R52" s="2">
        <f>(F52-[1]Total!F$7)^2</f>
        <v>3.2041000000000736E-2</v>
      </c>
      <c r="S52" s="2">
        <f>(G52-[1]Total!G$7)^2</f>
        <v>1.6899999999998819E-2</v>
      </c>
      <c r="T52" s="2">
        <f>(H52-[1]Total!H$7)^2</f>
        <v>0.19624899999999809</v>
      </c>
      <c r="U52" s="2">
        <f>(I52-[1]Total!I$7)^2</f>
        <v>1.7639999999995368E-3</v>
      </c>
      <c r="V52" s="2">
        <f>(J52-[1]Total!J$7)^2</f>
        <v>5.9289999999997201E-3</v>
      </c>
      <c r="W52" s="2">
        <f>(K52-[1]Total!K$7)^2</f>
        <v>2.2499999999980389E-4</v>
      </c>
      <c r="X52" s="2">
        <f>(L52-[1]Total!L$7)^2</f>
        <v>3.1328999999999857E-2</v>
      </c>
    </row>
    <row r="53" spans="1:24" ht="16.95" customHeight="1" x14ac:dyDescent="0.3">
      <c r="A53" s="79">
        <f>Punkter!$C$7</f>
        <v>30</v>
      </c>
      <c r="B53" s="80"/>
      <c r="C53" s="12">
        <v>102.08</v>
      </c>
      <c r="D53" s="15">
        <v>95.79</v>
      </c>
      <c r="E53" s="15">
        <v>88.31</v>
      </c>
      <c r="F53" s="9">
        <v>74.73</v>
      </c>
      <c r="G53" s="15">
        <v>91.39</v>
      </c>
      <c r="H53" s="15">
        <v>82.96</v>
      </c>
      <c r="I53" s="1">
        <v>69.16</v>
      </c>
      <c r="J53" s="12">
        <v>73.73</v>
      </c>
      <c r="K53" s="9">
        <v>66.430000000000007</v>
      </c>
      <c r="L53" s="9">
        <v>67.81</v>
      </c>
      <c r="O53" s="2">
        <f>(C53-[1]Total!C$8)^2</f>
        <v>0.29702500000000187</v>
      </c>
      <c r="P53" s="2">
        <f>(D53-[1]Total!D$8)^2</f>
        <v>7.0756000000002844E-2</v>
      </c>
      <c r="Q53" s="2">
        <f>(E53-[1]Total!E$8)^2</f>
        <v>0.26214399999998589</v>
      </c>
      <c r="R53" s="2">
        <f>(F53-[1]Total!F$8)^2</f>
        <v>2.8900000000034399E-4</v>
      </c>
      <c r="S53" s="2">
        <f>(G53-[1]Total!G$8)^2</f>
        <v>0.9721959999999803</v>
      </c>
      <c r="T53" s="2">
        <f>(H53-[1]Total!H$8)^2</f>
        <v>2.3408999999997425E-2</v>
      </c>
      <c r="U53" s="2">
        <f>(I53-[1]Total!I$8)^2</f>
        <v>0.16402500000001244</v>
      </c>
      <c r="V53" s="2">
        <f>(J53-[1]Total!J$8)^2</f>
        <v>6.2500000000007105E-2</v>
      </c>
      <c r="W53" s="2">
        <f>(K53-[1]Total!K$8)^2</f>
        <v>1.4400000000001093E-4</v>
      </c>
      <c r="X53" s="2">
        <f>(L53-[1]Total!L$8)^2</f>
        <v>8.5848999999995401E-2</v>
      </c>
    </row>
    <row r="54" spans="1:24" ht="16.95" customHeight="1" x14ac:dyDescent="0.3">
      <c r="A54" s="81"/>
      <c r="B54" s="82"/>
      <c r="C54" s="12">
        <v>102.02</v>
      </c>
      <c r="D54" s="15">
        <v>95.7</v>
      </c>
      <c r="E54" s="15">
        <v>88.44</v>
      </c>
      <c r="F54" s="9">
        <v>74.650000000000006</v>
      </c>
      <c r="G54" s="15">
        <v>92.48</v>
      </c>
      <c r="H54" s="15">
        <v>82.71</v>
      </c>
      <c r="I54" s="1">
        <v>69.08</v>
      </c>
      <c r="J54" s="12">
        <v>73.3</v>
      </c>
      <c r="K54" s="9">
        <v>66.489999999999995</v>
      </c>
      <c r="L54" s="9">
        <v>67.3</v>
      </c>
      <c r="O54" s="2">
        <f>(C54-[1]Total!C$8)^2</f>
        <v>0.23522499999999946</v>
      </c>
      <c r="P54" s="2">
        <f>(D54-[1]Total!D$8)^2</f>
        <v>3.097600000000068E-2</v>
      </c>
      <c r="Q54" s="2">
        <f>(E54-[1]Total!E$8)^2</f>
        <v>0.14592399999999298</v>
      </c>
      <c r="R54" s="2">
        <f>(F54-[1]Total!F$8)^2</f>
        <v>3.9689999999985102E-3</v>
      </c>
      <c r="S54" s="2">
        <f>(G54-[1]Total!G$8)^2</f>
        <v>1.081600000000279E-2</v>
      </c>
      <c r="T54" s="2">
        <f>(H54-[1]Total!H$8)^2</f>
        <v>0.16240899999999323</v>
      </c>
      <c r="U54" s="2">
        <f>(I54-[1]Total!I$8)^2</f>
        <v>0.23522500000001323</v>
      </c>
      <c r="V54" s="2">
        <f>(J54-[1]Total!J$8)^2</f>
        <v>3.2399999999997341E-2</v>
      </c>
      <c r="W54" s="2">
        <f>(K54-[1]Total!K$8)^2</f>
        <v>2.3039999999988105E-3</v>
      </c>
      <c r="X54" s="2">
        <f>(L54-[1]Total!L$8)^2</f>
        <v>4.7089000000005626E-2</v>
      </c>
    </row>
    <row r="55" spans="1:24" ht="16.95" customHeight="1" x14ac:dyDescent="0.3">
      <c r="A55" s="81"/>
      <c r="B55" s="82"/>
      <c r="C55" s="12">
        <v>102.46</v>
      </c>
      <c r="D55" s="15">
        <v>95.7</v>
      </c>
      <c r="E55" s="15">
        <v>88.53</v>
      </c>
      <c r="F55" s="9">
        <v>74.430000000000007</v>
      </c>
      <c r="G55" s="15">
        <v>91.58</v>
      </c>
      <c r="H55" s="15">
        <v>82.69</v>
      </c>
      <c r="I55" s="1">
        <v>69.180000000000007</v>
      </c>
      <c r="J55" s="12">
        <v>73.48</v>
      </c>
      <c r="K55" s="9">
        <v>66.75</v>
      </c>
      <c r="L55" s="9">
        <v>67.45</v>
      </c>
      <c r="O55" s="2">
        <f>(C55-[1]Total!C$8)^2</f>
        <v>0.85562499999999475</v>
      </c>
      <c r="P55" s="2">
        <f>(D55-[1]Total!D$8)^2</f>
        <v>3.097600000000068E-2</v>
      </c>
      <c r="Q55" s="2">
        <f>(E55-[1]Total!E$8)^2</f>
        <v>8.5263999999992623E-2</v>
      </c>
      <c r="R55" s="2">
        <f>(F55-[1]Total!F$8)^2</f>
        <v>8.0088999999992666E-2</v>
      </c>
      <c r="S55" s="2">
        <f>(G55-[1]Total!G$8)^2</f>
        <v>0.63361599999998774</v>
      </c>
      <c r="T55" s="2">
        <f>(H55-[1]Total!H$8)^2</f>
        <v>0.17892899999998951</v>
      </c>
      <c r="U55" s="2">
        <f>(I55-[1]Total!I$8)^2</f>
        <v>0.14822500000000394</v>
      </c>
      <c r="V55" s="2">
        <f>(J55-[1]Total!J$8)^2</f>
        <v>2.0194839173657902E-28</v>
      </c>
      <c r="W55" s="2">
        <f>(K55-[1]Total!K$8)^2</f>
        <v>9.4863999999995521E-2</v>
      </c>
      <c r="X55" s="2">
        <f>(L55-[1]Total!L$8)^2</f>
        <v>4.4890000000009748E-3</v>
      </c>
    </row>
    <row r="56" spans="1:24" ht="16.95" customHeight="1" x14ac:dyDescent="0.3">
      <c r="A56" s="81"/>
      <c r="B56" s="82"/>
      <c r="C56" s="12">
        <v>102.4</v>
      </c>
      <c r="D56" s="15">
        <v>96.42</v>
      </c>
      <c r="E56" s="15">
        <v>89.16</v>
      </c>
      <c r="F56" s="9">
        <v>74.709999999999994</v>
      </c>
      <c r="G56" s="15">
        <v>93.22</v>
      </c>
      <c r="H56" s="15">
        <v>82.73</v>
      </c>
      <c r="I56" s="1">
        <v>69.33</v>
      </c>
      <c r="J56" s="12">
        <v>73.650000000000006</v>
      </c>
      <c r="K56" s="9">
        <v>66.56</v>
      </c>
      <c r="L56" s="9">
        <v>67.61</v>
      </c>
      <c r="O56" s="2">
        <f>(C56-[1]Total!C$8)^2</f>
        <v>0.74822500000001568</v>
      </c>
      <c r="P56" s="2">
        <f>(D56-[1]Total!D$8)^2</f>
        <v>0.80281600000000142</v>
      </c>
      <c r="Q56" s="2">
        <f>(E56-[1]Total!E$8)^2</f>
        <v>0.11424400000000545</v>
      </c>
      <c r="R56" s="2">
        <f>(F56-[1]Total!F$8)^2</f>
        <v>9.0000000000006829E-6</v>
      </c>
      <c r="S56" s="2">
        <f>(G56-[1]Total!G$8)^2</f>
        <v>0.71233600000001396</v>
      </c>
      <c r="T56" s="2">
        <f>(H56-[1]Total!H$8)^2</f>
        <v>0.14668899999998572</v>
      </c>
      <c r="U56" s="2">
        <f>(I56-[1]Total!I$8)^2</f>
        <v>5.5225000000006415E-2</v>
      </c>
      <c r="V56" s="2">
        <f>(J56-[1]Total!J$8)^2</f>
        <v>2.8900000000005411E-2</v>
      </c>
      <c r="W56" s="2">
        <f>(K56-[1]Total!K$8)^2</f>
        <v>1.3923999999998819E-2</v>
      </c>
      <c r="X56" s="2">
        <f>(L56-[1]Total!L$8)^2</f>
        <v>8.6489999999980124E-3</v>
      </c>
    </row>
    <row r="57" spans="1:24" ht="16.95" customHeight="1" x14ac:dyDescent="0.3">
      <c r="A57" s="81"/>
      <c r="B57" s="82"/>
      <c r="C57" s="12">
        <v>100.19</v>
      </c>
      <c r="D57" s="15">
        <v>96.25</v>
      </c>
      <c r="E57" s="15">
        <v>88.83</v>
      </c>
      <c r="F57" s="9">
        <v>74.739999999999995</v>
      </c>
      <c r="G57" s="15">
        <v>91.83</v>
      </c>
      <c r="H57" s="15">
        <v>82.91</v>
      </c>
      <c r="I57" s="1">
        <v>69.55</v>
      </c>
      <c r="J57" s="12">
        <v>73.36</v>
      </c>
      <c r="K57" s="9">
        <v>66.37</v>
      </c>
      <c r="L57" s="9">
        <v>67.48</v>
      </c>
      <c r="O57" s="2">
        <f>(C57-[1]Total!C$8)^2</f>
        <v>1.809024999999997</v>
      </c>
      <c r="P57" s="2">
        <f>(D57-[1]Total!D$8)^2</f>
        <v>0.52707599999999866</v>
      </c>
      <c r="Q57" s="2">
        <f>(E57-[1]Total!E$8)^2</f>
        <v>6.4000000000156434E-5</v>
      </c>
      <c r="R57" s="2">
        <f>(F57-[1]Total!F$8)^2</f>
        <v>7.2900000000005523E-4</v>
      </c>
      <c r="S57" s="2">
        <f>(G57-[1]Total!G$8)^2</f>
        <v>0.29811599999999155</v>
      </c>
      <c r="T57" s="2">
        <f>(H57-[1]Total!H$8)^2</f>
        <v>4.120899999999543E-2</v>
      </c>
      <c r="U57" s="2">
        <f>(I57-[1]Total!I$8)^2</f>
        <v>2.2500000000044338E-4</v>
      </c>
      <c r="V57" s="2">
        <f>(J57-[1]Total!J$8)^2</f>
        <v>1.439999999999768E-2</v>
      </c>
      <c r="W57" s="2">
        <f>(K57-[1]Total!K$8)^2</f>
        <v>5.1840000000003932E-3</v>
      </c>
      <c r="X57" s="2">
        <f>(L57-[1]Total!L$8)^2</f>
        <v>1.3690000000004543E-3</v>
      </c>
    </row>
    <row r="58" spans="1:24" ht="16.95" customHeight="1" x14ac:dyDescent="0.3">
      <c r="A58" s="81"/>
      <c r="B58" s="82"/>
      <c r="C58" s="12">
        <v>100.31</v>
      </c>
      <c r="D58" s="15">
        <v>95.23</v>
      </c>
      <c r="E58" s="15">
        <v>89.34</v>
      </c>
      <c r="F58" s="9">
        <v>74.42</v>
      </c>
      <c r="G58" s="15">
        <v>92.27</v>
      </c>
      <c r="H58" s="15">
        <v>83.21</v>
      </c>
      <c r="I58" s="1">
        <v>69.73</v>
      </c>
      <c r="J58" s="12">
        <v>73.55</v>
      </c>
      <c r="K58" s="9">
        <v>66.45</v>
      </c>
      <c r="L58" s="9">
        <v>67.459999999999994</v>
      </c>
      <c r="O58" s="2">
        <f>(C58-[1]Total!C$8)^2</f>
        <v>1.5006249999999861</v>
      </c>
      <c r="P58" s="2">
        <f>(D58-[1]Total!D$8)^2</f>
        <v>8.6435999999998195E-2</v>
      </c>
      <c r="Q58" s="2">
        <f>(E58-[1]Total!E$8)^2</f>
        <v>0.26832400000001544</v>
      </c>
      <c r="R58" s="2">
        <f>(F58-[1]Total!F$8)^2</f>
        <v>8.5848999999995401E-2</v>
      </c>
      <c r="S58" s="2">
        <f>(G58-[1]Total!G$8)^2</f>
        <v>1.1235999999998842E-2</v>
      </c>
      <c r="T58" s="2">
        <f>(H58-[1]Total!H$8)^2</f>
        <v>9.4090000000016313E-3</v>
      </c>
      <c r="U58" s="2">
        <f>(I58-[1]Total!I$8)^2</f>
        <v>2.7224999999997373E-2</v>
      </c>
      <c r="V58" s="2">
        <f>(J58-[1]Total!J$8)^2</f>
        <v>4.9000000000010346E-3</v>
      </c>
      <c r="W58" s="2">
        <f>(K58-[1]Total!K$8)^2</f>
        <v>6.3999999999929063E-5</v>
      </c>
      <c r="X58" s="2">
        <f>(L58-[1]Total!L$8)^2</f>
        <v>3.2490000000018663E-3</v>
      </c>
    </row>
    <row r="59" spans="1:24" ht="16.95" customHeight="1" x14ac:dyDescent="0.3">
      <c r="A59" s="81"/>
      <c r="B59" s="82"/>
      <c r="C59" s="12">
        <v>101.3</v>
      </c>
      <c r="D59" s="15">
        <v>95.49</v>
      </c>
      <c r="E59" s="15">
        <v>88.72</v>
      </c>
      <c r="F59" s="9">
        <v>74.87</v>
      </c>
      <c r="G59" s="15">
        <v>92.56</v>
      </c>
      <c r="H59" s="15">
        <v>82.83</v>
      </c>
      <c r="I59" s="1">
        <v>69.790000000000006</v>
      </c>
      <c r="J59" s="12">
        <v>73.59</v>
      </c>
      <c r="K59" s="9">
        <v>66.290000000000006</v>
      </c>
      <c r="L59" s="9">
        <v>67.45</v>
      </c>
      <c r="O59" s="2">
        <f>(C59-[1]Total!C$8)^2</f>
        <v>5.5224999999999733E-2</v>
      </c>
      <c r="P59" s="2">
        <f>(D59-[1]Total!D$8)^2</f>
        <v>1.1560000000004097E-3</v>
      </c>
      <c r="Q59" s="2">
        <f>(E59-[1]Total!E$8)^2</f>
        <v>1.0403999999997889E-2</v>
      </c>
      <c r="R59" s="2">
        <f>(F59-[1]Total!F$8)^2</f>
        <v>2.4649000000003356E-2</v>
      </c>
      <c r="S59" s="2">
        <f>(G59-[1]Total!G$8)^2</f>
        <v>3.3856000000004306E-2</v>
      </c>
      <c r="T59" s="2">
        <f>(H59-[1]Total!H$8)^2</f>
        <v>8.0088999999992666E-2</v>
      </c>
      <c r="U59" s="2">
        <f>(I59-[1]Total!I$8)^2</f>
        <v>5.0624999999997443E-2</v>
      </c>
      <c r="V59" s="2">
        <f>(J59-[1]Total!J$8)^2</f>
        <v>1.2100000000003001E-2</v>
      </c>
      <c r="W59" s="2">
        <f>(K59-[1]Total!K$8)^2</f>
        <v>2.3104000000000312E-2</v>
      </c>
      <c r="X59" s="2">
        <f>(L59-[1]Total!L$8)^2</f>
        <v>4.4890000000009748E-3</v>
      </c>
    </row>
    <row r="60" spans="1:24" ht="16.95" customHeight="1" x14ac:dyDescent="0.3">
      <c r="A60" s="81"/>
      <c r="B60" s="82"/>
      <c r="C60" s="12">
        <v>103.21</v>
      </c>
      <c r="D60" s="15">
        <v>94.29</v>
      </c>
      <c r="E60" s="15">
        <v>88.98</v>
      </c>
      <c r="F60" s="9">
        <v>74.86</v>
      </c>
      <c r="G60" s="15">
        <v>92.88</v>
      </c>
      <c r="H60" s="15">
        <v>82.79</v>
      </c>
      <c r="I60" s="1">
        <v>69.8</v>
      </c>
      <c r="J60" s="12">
        <v>73.64</v>
      </c>
      <c r="K60" s="9">
        <v>66.34</v>
      </c>
      <c r="L60" s="9">
        <v>67.66</v>
      </c>
      <c r="O60" s="2">
        <f>(C60-[1]Total!C$8)^2</f>
        <v>2.8056249999999903</v>
      </c>
      <c r="P60" s="2">
        <f>(D60-[1]Total!D$8)^2</f>
        <v>1.5227559999999869</v>
      </c>
      <c r="Q60" s="2">
        <f>(E60-[1]Total!E$8)^2</f>
        <v>2.4964000000004885E-2</v>
      </c>
      <c r="R60" s="2">
        <f>(F60-[1]Total!F$8)^2</f>
        <v>2.1609000000001637E-2</v>
      </c>
      <c r="S60" s="2">
        <f>(G60-[1]Total!G$8)^2</f>
        <v>0.2540160000000049</v>
      </c>
      <c r="T60" s="2">
        <f>(H60-[1]Total!H$8)^2</f>
        <v>0.10432899999998649</v>
      </c>
      <c r="U60" s="2">
        <f>(I60-[1]Total!I$8)^2</f>
        <v>5.522499999999305E-2</v>
      </c>
      <c r="V60" s="2">
        <f>(J60-[1]Total!J$8)^2</f>
        <v>2.5600000000003457E-2</v>
      </c>
      <c r="W60" s="2">
        <f>(K60-[1]Total!K$8)^2</f>
        <v>1.0404000000000789E-2</v>
      </c>
      <c r="X60" s="2">
        <f>(L60-[1]Total!L$8)^2</f>
        <v>2.044899999999613E-2</v>
      </c>
    </row>
    <row r="61" spans="1:24" ht="16.95" customHeight="1" x14ac:dyDescent="0.3">
      <c r="A61" s="81"/>
      <c r="B61" s="82"/>
      <c r="C61" s="12">
        <v>100.87</v>
      </c>
      <c r="D61" s="15">
        <v>94.73</v>
      </c>
      <c r="E61" s="15">
        <v>89.37</v>
      </c>
      <c r="F61" s="9">
        <v>74.89</v>
      </c>
      <c r="G61" s="15">
        <v>92</v>
      </c>
      <c r="H61" s="15">
        <v>84.16</v>
      </c>
      <c r="I61" s="1">
        <v>70.099999999999994</v>
      </c>
      <c r="J61" s="12">
        <v>73.349999999999994</v>
      </c>
      <c r="K61" s="9">
        <v>66.33</v>
      </c>
      <c r="L61" s="9">
        <v>67.510000000000005</v>
      </c>
      <c r="O61" s="2">
        <f>(C61-[1]Total!C$8)^2</f>
        <v>0.44222499999998943</v>
      </c>
      <c r="P61" s="2">
        <f>(D61-[1]Total!D$8)^2</f>
        <v>0.63043599999999511</v>
      </c>
      <c r="Q61" s="2">
        <f>(E61-[1]Total!E$8)^2</f>
        <v>0.30030400000001756</v>
      </c>
      <c r="R61" s="2">
        <f>(F61-[1]Total!F$8)^2</f>
        <v>3.1329000000002376E-2</v>
      </c>
      <c r="S61" s="2">
        <f>(G61-[1]Total!G$8)^2</f>
        <v>0.1413759999999929</v>
      </c>
      <c r="T61" s="2">
        <f>(H61-[1]Total!H$8)^2</f>
        <v>1.0962090000000235</v>
      </c>
      <c r="U61" s="2">
        <f>(I61-[1]Total!I$8)^2</f>
        <v>0.28622499999998113</v>
      </c>
      <c r="V61" s="2">
        <f>(J61-[1]Total!J$8)^2</f>
        <v>1.6899999999998819E-2</v>
      </c>
      <c r="W61" s="2">
        <f>(K61-[1]Total!K$8)^2</f>
        <v>1.2544000000002012E-2</v>
      </c>
      <c r="X61" s="2">
        <f>(L61-[1]Total!L$8)^2</f>
        <v>4.9000000000070031E-5</v>
      </c>
    </row>
    <row r="62" spans="1:24" ht="16.95" customHeight="1" thickBot="1" x14ac:dyDescent="0.35">
      <c r="A62" s="85"/>
      <c r="B62" s="86"/>
      <c r="C62" s="13">
        <v>100.51</v>
      </c>
      <c r="D62" s="16">
        <v>95.64</v>
      </c>
      <c r="E62" s="16">
        <v>88.54</v>
      </c>
      <c r="F62" s="4">
        <v>74.83</v>
      </c>
      <c r="G62" s="16">
        <v>93.55</v>
      </c>
      <c r="H62" s="16">
        <v>84.14</v>
      </c>
      <c r="I62" s="7">
        <v>69.930000000000007</v>
      </c>
      <c r="J62" s="13">
        <v>73.150000000000006</v>
      </c>
      <c r="K62" s="4">
        <v>66.41</v>
      </c>
      <c r="L62" s="4">
        <v>67.44</v>
      </c>
      <c r="O62" s="2">
        <f>(C62-[1]Total!C$8)^2</f>
        <v>1.0506249999999826</v>
      </c>
      <c r="P62" s="2">
        <f>(D62-[1]Total!D$8)^2</f>
        <v>1.3455999999999921E-2</v>
      </c>
      <c r="Q62" s="2">
        <f>(E62-[1]Total!E$8)^2</f>
        <v>7.9523999999989992E-2</v>
      </c>
      <c r="R62" s="2">
        <f>(F62-[1]Total!F$8)^2</f>
        <v>1.3689000000001037E-2</v>
      </c>
      <c r="S62" s="2">
        <f>(G62-[1]Total!G$8)^2</f>
        <v>1.3782760000000154</v>
      </c>
      <c r="T62" s="2">
        <f>(H62-[1]Total!H$8)^2</f>
        <v>1.0547290000000313</v>
      </c>
      <c r="U62" s="2">
        <f>(I62-[1]Total!I$8)^2</f>
        <v>0.13322499999999626</v>
      </c>
      <c r="V62" s="2">
        <f>(J62-[1]Total!J$8)^2</f>
        <v>0.10889999999998949</v>
      </c>
      <c r="W62" s="2">
        <f>(K62-[1]Total!K$8)^2</f>
        <v>1.0240000000006839E-3</v>
      </c>
      <c r="X62" s="2">
        <f>(L62-[1]Total!L$8)^2</f>
        <v>5.9290000000019084E-3</v>
      </c>
    </row>
    <row r="63" spans="1:24" x14ac:dyDescent="0.3">
      <c r="N63" s="2">
        <f>COUNTA(C3:L62)</f>
        <v>600</v>
      </c>
    </row>
    <row r="65" spans="3:10" x14ac:dyDescent="0.3">
      <c r="C65" s="75" t="s">
        <v>6</v>
      </c>
      <c r="D65" s="75"/>
      <c r="E65" s="75"/>
      <c r="F65" s="75"/>
      <c r="G65" s="75"/>
    </row>
    <row r="66" spans="3:10" x14ac:dyDescent="0.3">
      <c r="C66" s="75" t="s">
        <v>7</v>
      </c>
      <c r="D66" s="75"/>
      <c r="E66" s="75" t="s">
        <v>23</v>
      </c>
      <c r="F66" s="75"/>
      <c r="G66" s="75"/>
      <c r="I66" s="2" t="s">
        <v>27</v>
      </c>
      <c r="J66" s="2">
        <v>100</v>
      </c>
    </row>
    <row r="67" spans="3:10" x14ac:dyDescent="0.3">
      <c r="C67" s="75" t="s">
        <v>8</v>
      </c>
      <c r="D67" s="75"/>
      <c r="E67" s="75" t="s">
        <v>23</v>
      </c>
      <c r="F67" s="75"/>
      <c r="G67" s="75"/>
      <c r="I67" s="2" t="s">
        <v>28</v>
      </c>
      <c r="J67" s="2">
        <v>100</v>
      </c>
    </row>
    <row r="68" spans="3:10" x14ac:dyDescent="0.3">
      <c r="C68" s="75" t="s">
        <v>9</v>
      </c>
      <c r="D68" s="75"/>
      <c r="E68" s="75" t="s">
        <v>24</v>
      </c>
      <c r="F68" s="75"/>
      <c r="G68" s="75"/>
      <c r="I68" s="2" t="s">
        <v>29</v>
      </c>
      <c r="J68" s="2">
        <v>2.5798999999999999</v>
      </c>
    </row>
    <row r="69" spans="3:10" x14ac:dyDescent="0.3">
      <c r="C69" s="75" t="s">
        <v>10</v>
      </c>
      <c r="D69" s="75"/>
      <c r="E69" s="75" t="s">
        <v>25</v>
      </c>
      <c r="F69" s="75"/>
      <c r="G69" s="75"/>
      <c r="I69" s="2" t="s">
        <v>30</v>
      </c>
      <c r="J69" s="2" t="s">
        <v>35</v>
      </c>
    </row>
    <row r="70" spans="3:10" x14ac:dyDescent="0.3">
      <c r="C70" s="75" t="s">
        <v>11</v>
      </c>
      <c r="D70" s="75"/>
      <c r="E70" s="76">
        <v>42661</v>
      </c>
      <c r="F70" s="75"/>
      <c r="G70" s="75"/>
      <c r="I70" s="2" t="s">
        <v>31</v>
      </c>
      <c r="J70" s="2" t="s">
        <v>32</v>
      </c>
    </row>
    <row r="71" spans="3:10" x14ac:dyDescent="0.3">
      <c r="C71" s="75" t="s">
        <v>12</v>
      </c>
      <c r="D71" s="75"/>
      <c r="E71" s="75">
        <v>18</v>
      </c>
      <c r="F71" s="75"/>
      <c r="G71" s="75"/>
    </row>
    <row r="72" spans="3:10" x14ac:dyDescent="0.3">
      <c r="C72" s="75" t="s">
        <v>13</v>
      </c>
      <c r="D72" s="75"/>
      <c r="E72" s="75"/>
      <c r="F72" s="75"/>
      <c r="G72" s="75"/>
    </row>
    <row r="73" spans="3:10" x14ac:dyDescent="0.3">
      <c r="C73" s="75" t="s">
        <v>14</v>
      </c>
      <c r="D73" s="75"/>
      <c r="E73" s="75" t="s">
        <v>26</v>
      </c>
      <c r="F73" s="75"/>
      <c r="G73" s="75"/>
    </row>
  </sheetData>
  <mergeCells count="27">
    <mergeCell ref="C71:D71"/>
    <mergeCell ref="C72:D72"/>
    <mergeCell ref="C73:D73"/>
    <mergeCell ref="C65:G65"/>
    <mergeCell ref="E66:G66"/>
    <mergeCell ref="E67:G67"/>
    <mergeCell ref="E69:G69"/>
    <mergeCell ref="E68:G68"/>
    <mergeCell ref="E70:G70"/>
    <mergeCell ref="E71:G71"/>
    <mergeCell ref="E72:G72"/>
    <mergeCell ref="E73:G73"/>
    <mergeCell ref="C66:D66"/>
    <mergeCell ref="C67:D67"/>
    <mergeCell ref="C68:D68"/>
    <mergeCell ref="C69:D69"/>
    <mergeCell ref="C70:D70"/>
    <mergeCell ref="C1:F1"/>
    <mergeCell ref="A1:A2"/>
    <mergeCell ref="G1:I1"/>
    <mergeCell ref="J1:K1"/>
    <mergeCell ref="A33:B42"/>
    <mergeCell ref="A43:B52"/>
    <mergeCell ref="A53:B62"/>
    <mergeCell ref="A3:B12"/>
    <mergeCell ref="A13:B22"/>
    <mergeCell ref="A23:B3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"/>
  <sheetViews>
    <sheetView topLeftCell="G1" zoomScaleNormal="100" workbookViewId="0">
      <selection activeCell="K30" sqref="K30"/>
    </sheetView>
  </sheetViews>
  <sheetFormatPr defaultRowHeight="14.4" x14ac:dyDescent="0.3"/>
  <cols>
    <col min="3" max="3" width="8.88671875" customWidth="1"/>
  </cols>
  <sheetData>
    <row r="1" spans="1:29" x14ac:dyDescent="0.3">
      <c r="A1" s="77" t="s">
        <v>5</v>
      </c>
      <c r="B1" s="5" t="s">
        <v>3</v>
      </c>
      <c r="C1" s="77">
        <f>Punkter!$A$2</f>
        <v>0.01</v>
      </c>
      <c r="D1" s="84"/>
      <c r="E1" s="84"/>
      <c r="F1" s="78"/>
      <c r="G1" s="77">
        <f>Punkter!$A$3</f>
        <v>0.08</v>
      </c>
      <c r="H1" s="84"/>
      <c r="I1" s="78"/>
      <c r="J1" s="77">
        <f>Punkter!$A$4</f>
        <v>0.34</v>
      </c>
      <c r="K1" s="78"/>
      <c r="L1" s="26">
        <f>Punkter!$A$5</f>
        <v>2</v>
      </c>
      <c r="N1" t="str">
        <f>Meas1!C66</f>
        <v>TX</v>
      </c>
      <c r="O1">
        <f>Meas1!D66</f>
        <v>0</v>
      </c>
      <c r="R1" s="77" t="s">
        <v>53</v>
      </c>
      <c r="S1" s="52" t="s">
        <v>3</v>
      </c>
      <c r="T1" s="77">
        <f>Punkter!$A$2</f>
        <v>0.01</v>
      </c>
      <c r="U1" s="84"/>
      <c r="V1" s="84"/>
      <c r="W1" s="78"/>
      <c r="X1" s="77">
        <f>Punkter!$A$3</f>
        <v>0.08</v>
      </c>
      <c r="Y1" s="84"/>
      <c r="Z1" s="78"/>
      <c r="AA1" s="77">
        <f>Punkter!$A$4</f>
        <v>0.34</v>
      </c>
      <c r="AB1" s="78"/>
      <c r="AC1" s="26">
        <f>Punkter!$A$5</f>
        <v>2</v>
      </c>
    </row>
    <row r="2" spans="1:29" ht="15" thickBot="1" x14ac:dyDescent="0.35">
      <c r="A2" s="83"/>
      <c r="B2" s="4" t="s">
        <v>2</v>
      </c>
      <c r="C2" s="17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17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  <c r="N2" t="str">
        <f>Meas1!C67</f>
        <v>RX</v>
      </c>
      <c r="O2">
        <f>Meas1!D67</f>
        <v>0</v>
      </c>
      <c r="R2" s="83"/>
      <c r="S2" s="4" t="s">
        <v>2</v>
      </c>
      <c r="T2" s="53">
        <f>Punkter!$A$2</f>
        <v>0.01</v>
      </c>
      <c r="U2" s="7">
        <f>Punkter!$A$3</f>
        <v>0.08</v>
      </c>
      <c r="V2" s="7">
        <f>Punkter!$A$4</f>
        <v>0.34</v>
      </c>
      <c r="W2" s="4">
        <f>Punkter!$A$5</f>
        <v>2</v>
      </c>
      <c r="X2" s="53">
        <f>Punkter!$A$3</f>
        <v>0.08</v>
      </c>
      <c r="Y2" s="7">
        <f>Punkter!$A$4</f>
        <v>0.34</v>
      </c>
      <c r="Z2" s="4">
        <f>Punkter!$A$5</f>
        <v>2</v>
      </c>
      <c r="AA2" s="7">
        <f>Punkter!$A$4</f>
        <v>0.34</v>
      </c>
      <c r="AB2" s="4">
        <f>Punkter!$A$5</f>
        <v>2</v>
      </c>
      <c r="AC2" s="4">
        <f>Punkter!$A$5</f>
        <v>2</v>
      </c>
    </row>
    <row r="3" spans="1:29" ht="15" thickBot="1" x14ac:dyDescent="0.35">
      <c r="A3" s="87">
        <f>Punkter!$C$2</f>
        <v>1</v>
      </c>
      <c r="B3" s="88"/>
      <c r="C3" s="22">
        <f>SUM(Meas1!C$3:'Meas1'!C$12)/10</f>
        <v>45.207000000000001</v>
      </c>
      <c r="D3" s="22">
        <f>SUM(Meas1!D$3:'Meas1'!D$12)/10</f>
        <v>41.497</v>
      </c>
      <c r="E3" s="20">
        <f>SUM(Meas1!E$3:'Meas1'!E$12)/10</f>
        <v>38.173000000000009</v>
      </c>
      <c r="F3" s="23">
        <f>SUM(Meas1!F$3:'Meas1'!F$12)/10</f>
        <v>60.750999999999991</v>
      </c>
      <c r="G3" s="20">
        <f>SUM(Meas1!G$3:'Meas1'!G$12)/10</f>
        <v>39.731999999999999</v>
      </c>
      <c r="H3" s="20">
        <f>SUM(Meas1!H$3:'Meas1'!H$12)/10</f>
        <v>36.045000000000002</v>
      </c>
      <c r="I3" s="23">
        <f>SUM(Meas1!I$3:'Meas1'!I$12)/10</f>
        <v>51.803000000000011</v>
      </c>
      <c r="J3" s="20">
        <f>SUM(Meas1!J$3:'Meas1'!J$12)/10</f>
        <v>37.628</v>
      </c>
      <c r="K3" s="23">
        <f>SUM(Meas1!K$3:'Meas1'!K$12)/10</f>
        <v>55.86</v>
      </c>
      <c r="L3" s="27">
        <f>SUM(Meas1!L$3:'Meas1'!L$12)/10</f>
        <v>38.292999999999992</v>
      </c>
      <c r="N3" t="str">
        <f>Meas1!C68</f>
        <v>Polar</v>
      </c>
      <c r="O3">
        <f>Meas1!D68</f>
        <v>0</v>
      </c>
      <c r="R3" s="87">
        <f>Punkter!$C$2</f>
        <v>1</v>
      </c>
      <c r="S3" s="88"/>
      <c r="T3" s="22">
        <f>SUM(Meas2!C$3:'Meas2'!C$12)/10</f>
        <v>49.122999999999998</v>
      </c>
      <c r="U3" s="22">
        <f>SUM(Meas2!D$3:'Meas2'!D$12)/10</f>
        <v>41.067999999999998</v>
      </c>
      <c r="V3" s="22">
        <f>SUM(Meas2!E$3:'Meas2'!E$12)/10</f>
        <v>37.385999999999996</v>
      </c>
      <c r="W3" s="22">
        <f>SUM(Meas2!F$3:'Meas2'!F$12)/10</f>
        <v>65.032999999999987</v>
      </c>
      <c r="X3" s="22">
        <f>SUM(Meas2!G$3:'Meas2'!G$12)/10</f>
        <v>36.999999999999993</v>
      </c>
      <c r="Y3" s="22">
        <f>SUM(Meas2!H$3:'Meas2'!H$12)/10</f>
        <v>36.036000000000008</v>
      </c>
      <c r="Z3" s="22">
        <f>SUM(Meas2!I$3:'Meas2'!I$12)/10</f>
        <v>63.816999999999993</v>
      </c>
      <c r="AA3" s="22">
        <f>SUM(Meas2!J$3:'Meas2'!J$12)/10</f>
        <v>37.580999999999996</v>
      </c>
      <c r="AB3" s="22">
        <f>SUM(Meas2!K$3:'Meas2'!K$12)/10</f>
        <v>62.842000000000006</v>
      </c>
      <c r="AC3" s="22">
        <f>SUM(Meas2!L$3:'Meas2'!L$12)/10</f>
        <v>38.210999999999999</v>
      </c>
    </row>
    <row r="4" spans="1:29" ht="15" thickBot="1" x14ac:dyDescent="0.35">
      <c r="A4" s="87">
        <f>Punkter!$C$3</f>
        <v>2</v>
      </c>
      <c r="B4" s="88"/>
      <c r="C4" s="22">
        <f>SUM(Meas1!C$13:'Meas1'!C$22)/10</f>
        <v>56.898999999999987</v>
      </c>
      <c r="D4" s="22">
        <f>SUM(Meas1!D$13:'Meas1'!D$22)/10</f>
        <v>49.820000000000007</v>
      </c>
      <c r="E4" s="22">
        <f>SUM(Meas1!E$13:'Meas1'!E$22)/10</f>
        <v>45.097999999999999</v>
      </c>
      <c r="F4" s="24">
        <f>SUM(Meas1!F$13:'Meas1'!F$22)/10</f>
        <v>55.157000000000004</v>
      </c>
      <c r="G4" s="22">
        <f>SUM(Meas1!G$13:'Meas1'!G$22)/10</f>
        <v>46.772000000000006</v>
      </c>
      <c r="H4" s="22">
        <f>SUM(Meas1!H$13:'Meas1'!H$22)/10</f>
        <v>41.415000000000006</v>
      </c>
      <c r="I4" s="24">
        <f>SUM(Meas1!I$13:'Meas1'!I$22)/10</f>
        <v>51.410000000000004</v>
      </c>
      <c r="J4" s="22">
        <f>SUM(Meas1!J$13:'Meas1'!J$22)/10</f>
        <v>44.79</v>
      </c>
      <c r="K4" s="24">
        <f>SUM(Meas1!K$13:'Meas1'!K$22)/10</f>
        <v>50.539000000000001</v>
      </c>
      <c r="L4" s="28">
        <f>SUM(Meas1!L$13:'Meas1'!L$22)/10</f>
        <v>44.448</v>
      </c>
      <c r="N4" t="str">
        <f>Meas1!C69</f>
        <v>Frekvens</v>
      </c>
      <c r="O4">
        <f>Meas1!D69</f>
        <v>0</v>
      </c>
      <c r="R4" s="87">
        <f>Punkter!$C$3</f>
        <v>2</v>
      </c>
      <c r="S4" s="88"/>
      <c r="T4" s="22">
        <f>SUM(Meas2!C$13:'Meas2'!C$22)/10</f>
        <v>62.575000000000003</v>
      </c>
      <c r="U4" s="22">
        <f>SUM(Meas2!D$13:'Meas2'!D$22)/10</f>
        <v>52.777000000000001</v>
      </c>
      <c r="V4" s="22">
        <f>SUM(Meas2!E$13:'Meas2'!E$22)/10</f>
        <v>46.013999999999996</v>
      </c>
      <c r="W4" s="22">
        <f>SUM(Meas2!F$13:'Meas2'!F$22)/10</f>
        <v>53.177999999999997</v>
      </c>
      <c r="X4" s="22">
        <f>SUM(Meas2!G$13:'Meas2'!G$22)/10</f>
        <v>46.825000000000003</v>
      </c>
      <c r="Y4" s="22">
        <f>SUM(Meas2!H$13:'Meas2'!H$22)/10</f>
        <v>41.280999999999999</v>
      </c>
      <c r="Z4" s="22">
        <f>SUM(Meas2!I$13:'Meas2'!I$22)/10</f>
        <v>53.386000000000003</v>
      </c>
      <c r="AA4" s="22">
        <f>SUM(Meas2!J$13:'Meas2'!J$22)/10</f>
        <v>51.722000000000001</v>
      </c>
      <c r="AB4" s="22">
        <f>SUM(Meas2!K$13:'Meas2'!K$22)/10</f>
        <v>56.79699999999999</v>
      </c>
      <c r="AC4" s="22">
        <f>SUM(Meas2!L$13:'Meas2'!L$22)/10</f>
        <v>45.293000000000006</v>
      </c>
    </row>
    <row r="5" spans="1:29" ht="15" thickBot="1" x14ac:dyDescent="0.35">
      <c r="A5" s="87">
        <f>Punkter!$C$4</f>
        <v>4</v>
      </c>
      <c r="B5" s="88"/>
      <c r="C5" s="22">
        <f>SUM(Meas1!C$23:'Meas1'!C$32)/10</f>
        <v>67.641000000000005</v>
      </c>
      <c r="D5" s="22">
        <f>SUM(Meas1!D$23:'Meas1'!D$32)/10</f>
        <v>60.209000000000003</v>
      </c>
      <c r="E5" s="22">
        <f>SUM(Meas1!E$23:'Meas1'!E$32)/10</f>
        <v>55.090999999999994</v>
      </c>
      <c r="F5" s="24">
        <f>SUM(Meas1!F$23:'Meas1'!F$32)/10</f>
        <v>52.978999999999999</v>
      </c>
      <c r="G5" s="22">
        <f>SUM(Meas1!G$23:'Meas1'!G$32)/10</f>
        <v>51.059000000000005</v>
      </c>
      <c r="H5" s="22">
        <f>SUM(Meas1!H$23:'Meas1'!H$32)/10</f>
        <v>50.511000000000003</v>
      </c>
      <c r="I5" s="24">
        <f>SUM(Meas1!I$23:'Meas1'!I$32)/10</f>
        <v>50.904999999999994</v>
      </c>
      <c r="J5" s="22">
        <f>SUM(Meas1!J$23:'Meas1'!J$32)/10</f>
        <v>47.451999999999998</v>
      </c>
      <c r="K5" s="24">
        <f>SUM(Meas1!K$23:'Meas1'!K$32)/10</f>
        <v>51.021000000000001</v>
      </c>
      <c r="L5" s="28">
        <f>SUM(Meas1!L$23:'Meas1'!L$32)/10</f>
        <v>51.222000000000001</v>
      </c>
      <c r="N5" t="str">
        <f>Meas1!C70</f>
        <v>Date</v>
      </c>
      <c r="O5">
        <f>Meas1!D70</f>
        <v>0</v>
      </c>
      <c r="R5" s="87">
        <f>Punkter!$C$4</f>
        <v>4</v>
      </c>
      <c r="S5" s="88"/>
      <c r="T5" s="22">
        <f>SUM(Meas2!C$23:'Meas2'!C$32)/10</f>
        <v>71.236999999999995</v>
      </c>
      <c r="U5" s="22">
        <f>SUM(Meas2!D$23:'Meas2'!D$32)/10</f>
        <v>62.907999999999994</v>
      </c>
      <c r="V5" s="22">
        <f>SUM(Meas2!E$23:'Meas2'!E$32)/10</f>
        <v>57.809999999999988</v>
      </c>
      <c r="W5" s="22">
        <f>SUM(Meas2!F$23:'Meas2'!F$32)/10</f>
        <v>49.581000000000003</v>
      </c>
      <c r="X5" s="22">
        <f>SUM(Meas2!G$23:'Meas2'!G$32)/10</f>
        <v>56.940000000000012</v>
      </c>
      <c r="Y5" s="22">
        <f>SUM(Meas2!H$23:'Meas2'!H$32)/10</f>
        <v>49.869</v>
      </c>
      <c r="Z5" s="22">
        <f>SUM(Meas2!I$23:'Meas2'!I$32)/10</f>
        <v>64.385000000000005</v>
      </c>
      <c r="AA5" s="22">
        <f>SUM(Meas2!J$23:'Meas2'!J$32)/10</f>
        <v>44.567</v>
      </c>
      <c r="AB5" s="22">
        <f>SUM(Meas2!K$23:'Meas2'!K$32)/10</f>
        <v>50.616</v>
      </c>
      <c r="AC5" s="22">
        <f>SUM(Meas2!L$23:'Meas2'!L$32)/10</f>
        <v>50.674999999999997</v>
      </c>
    </row>
    <row r="6" spans="1:29" ht="15" thickBot="1" x14ac:dyDescent="0.35">
      <c r="A6" s="87">
        <f>Punkter!$C$5</f>
        <v>8</v>
      </c>
      <c r="B6" s="88"/>
      <c r="C6" s="22">
        <f>SUM(Meas1!C$33:'Meas1'!C$42)/10</f>
        <v>80.333999999999989</v>
      </c>
      <c r="D6" s="22">
        <f>SUM(Meas1!D$33:'Meas1'!D$42)/10</f>
        <v>72.054000000000002</v>
      </c>
      <c r="E6" s="22">
        <f>SUM(Meas1!E$33:'Meas1'!E$42)/10</f>
        <v>65.764999999999986</v>
      </c>
      <c r="F6" s="24">
        <f>SUM(Meas1!F$33:'Meas1'!F$42)/10</f>
        <v>56.403000000000006</v>
      </c>
      <c r="G6" s="22">
        <f>SUM(Meas1!G$33:'Meas1'!G$42)/10</f>
        <v>66.966999999999999</v>
      </c>
      <c r="H6" s="22">
        <f>SUM(Meas1!H$33:'Meas1'!H$42)/10</f>
        <v>58.657999999999994</v>
      </c>
      <c r="I6" s="24">
        <f>SUM(Meas1!I$33:'Meas1'!I$42)/10</f>
        <v>54.882999999999996</v>
      </c>
      <c r="J6" s="22">
        <f>SUM(Meas1!J$33:'Meas1'!J$42)/10</f>
        <v>54.537999999999997</v>
      </c>
      <c r="K6" s="24">
        <f>SUM(Meas1!K$33:'Meas1'!K$42)/10</f>
        <v>54.847999999999999</v>
      </c>
      <c r="L6" s="28">
        <f>SUM(Meas1!L$33:'Meas1'!L$42)/10</f>
        <v>56.864000000000011</v>
      </c>
      <c r="N6" t="str">
        <f>Meas1!C71</f>
        <v>Start time</v>
      </c>
      <c r="O6">
        <f>Meas1!D71</f>
        <v>0</v>
      </c>
      <c r="R6" s="87">
        <f>Punkter!$C$5</f>
        <v>8</v>
      </c>
      <c r="S6" s="88"/>
      <c r="T6" s="22">
        <f>SUM(Meas2!C$33:'Meas2'!C$42)/10</f>
        <v>83.478000000000009</v>
      </c>
      <c r="U6" s="22">
        <f>SUM(Meas2!D$33:'Meas2'!D$42)/10</f>
        <v>73.734999999999999</v>
      </c>
      <c r="V6" s="22">
        <f>SUM(Meas2!E$33:'Meas2'!E$42)/10</f>
        <v>73.103999999999999</v>
      </c>
      <c r="W6" s="22">
        <f>SUM(Meas2!F$33:'Meas2'!F$42)/10</f>
        <v>55.960999999999999</v>
      </c>
      <c r="X6" s="22">
        <f>SUM(Meas2!G$33:'Meas2'!G$42)/10</f>
        <v>67.781000000000006</v>
      </c>
      <c r="Y6" s="22">
        <f>SUM(Meas2!H$33:'Meas2'!H$42)/10</f>
        <v>61.506999999999991</v>
      </c>
      <c r="Z6" s="22">
        <f>SUM(Meas2!I$33:'Meas2'!I$42)/10</f>
        <v>52.059000000000005</v>
      </c>
      <c r="AA6" s="22">
        <f>SUM(Meas2!J$33:'Meas2'!J$42)/10</f>
        <v>53.896000000000001</v>
      </c>
      <c r="AB6" s="22">
        <f>SUM(Meas2!K$33:'Meas2'!K$42)/10</f>
        <v>52.946000000000012</v>
      </c>
      <c r="AC6" s="22">
        <f>SUM(Meas2!L$33:'Meas2'!L$42)/10</f>
        <v>56.272000000000006</v>
      </c>
    </row>
    <row r="7" spans="1:29" ht="15" thickBot="1" x14ac:dyDescent="0.35">
      <c r="A7" s="87">
        <f>Punkter!$C$6</f>
        <v>15</v>
      </c>
      <c r="B7" s="88"/>
      <c r="C7" s="21">
        <f>SUM(Meas1!C$43:'Meas1'!C$52)/10</f>
        <v>87.852000000000004</v>
      </c>
      <c r="D7" s="22">
        <f>SUM(Meas1!D$43:'Meas1'!D$52)/10</f>
        <v>83.38300000000001</v>
      </c>
      <c r="E7" s="22">
        <f>SUM(Meas1!E$43:'Meas1'!E$52)/10</f>
        <v>76.120999999999995</v>
      </c>
      <c r="F7" s="24">
        <f>SUM(Meas1!F$43:'Meas1'!F$52)/10</f>
        <v>64.370999999999995</v>
      </c>
      <c r="G7" s="22">
        <f>SUM(Meas1!G$43:'Meas1'!G$52)/10</f>
        <v>78.759999999999991</v>
      </c>
      <c r="H7" s="22">
        <f>SUM(Meas1!H$43:'Meas1'!H$52)/10</f>
        <v>71.412999999999997</v>
      </c>
      <c r="I7" s="24">
        <f>SUM(Meas1!I$43:'Meas1'!I$52)/10</f>
        <v>59.641999999999996</v>
      </c>
      <c r="J7" s="22">
        <f>SUM(Meas1!J$43:'Meas1'!J$52)/10</f>
        <v>62.597000000000001</v>
      </c>
      <c r="K7" s="24">
        <f>SUM(Meas1!K$43:'Meas1'!K$52)/10</f>
        <v>59.144999999999996</v>
      </c>
      <c r="L7" s="28">
        <f>SUM(Meas1!L$43:'Meas1'!L$52)/10</f>
        <v>62.113</v>
      </c>
      <c r="N7" t="str">
        <f>Meas1!C72</f>
        <v>End time</v>
      </c>
      <c r="O7">
        <f>Meas1!D72</f>
        <v>0</v>
      </c>
      <c r="R7" s="87">
        <f>Punkter!$C$6</f>
        <v>15</v>
      </c>
      <c r="S7" s="88"/>
      <c r="T7" s="22">
        <f>SUM(Meas2!C$43:'Meas2'!C$52)/10</f>
        <v>94.597000000000008</v>
      </c>
      <c r="U7" s="22">
        <f>SUM(Meas2!D$43:'Meas2'!D$52)/10</f>
        <v>87.367999999999995</v>
      </c>
      <c r="V7" s="22">
        <f>SUM(Meas2!E$43:'Meas2'!E$52)/10</f>
        <v>80.753000000000014</v>
      </c>
      <c r="W7" s="22">
        <f>SUM(Meas2!F$43:'Meas2'!F$52)/10</f>
        <v>65.278000000000006</v>
      </c>
      <c r="X7" s="22">
        <f>SUM(Meas2!G$43:'Meas2'!G$52)/10</f>
        <v>80.451000000000008</v>
      </c>
      <c r="Y7" s="22">
        <f>SUM(Meas2!H$43:'Meas2'!H$52)/10</f>
        <v>72.635000000000005</v>
      </c>
      <c r="Z7" s="22">
        <f>SUM(Meas2!I$43:'Meas2'!I$52)/10</f>
        <v>58.686999999999998</v>
      </c>
      <c r="AA7" s="22">
        <f>SUM(Meas2!J$43:'Meas2'!J$52)/10</f>
        <v>63.410000000000004</v>
      </c>
      <c r="AB7" s="22">
        <f>SUM(Meas2!K$43:'Meas2'!K$52)/10</f>
        <v>59.944000000000003</v>
      </c>
      <c r="AC7" s="22">
        <f>SUM(Meas2!L$43:'Meas2'!L$52)/10</f>
        <v>57.016999999999996</v>
      </c>
    </row>
    <row r="8" spans="1:29" ht="15" thickBot="1" x14ac:dyDescent="0.35">
      <c r="A8" s="87">
        <f>Punkter!$C$7</f>
        <v>30</v>
      </c>
      <c r="B8" s="88"/>
      <c r="C8" s="19">
        <f>SUM(Meas1!C$53:'Meas1'!C$62)/10</f>
        <v>101.535</v>
      </c>
      <c r="D8" s="18">
        <f>SUM(Meas1!D$53:'Meas1'!D$62)/10</f>
        <v>95.524000000000001</v>
      </c>
      <c r="E8" s="18">
        <f>SUM(Meas1!E$53:'Meas1'!E$62)/10</f>
        <v>88.821999999999989</v>
      </c>
      <c r="F8" s="25">
        <f>SUM(Meas1!F$53:'Meas1'!F$62)/10</f>
        <v>74.712999999999994</v>
      </c>
      <c r="G8" s="18">
        <f>SUM(Meas1!G$53:'Meas1'!G$62)/10</f>
        <v>92.375999999999991</v>
      </c>
      <c r="H8" s="18">
        <f>SUM(Meas1!H$53:'Meas1'!H$62)/10</f>
        <v>83.112999999999985</v>
      </c>
      <c r="I8" s="25">
        <f>SUM(Meas1!I$53:'Meas1'!I$62)/10</f>
        <v>69.565000000000012</v>
      </c>
      <c r="J8" s="18">
        <f>SUM(Meas1!J$53:'Meas1'!J$62)/10</f>
        <v>73.47999999999999</v>
      </c>
      <c r="K8" s="25">
        <f>SUM(Meas1!K$53:'Meas1'!K$62)/10</f>
        <v>66.442000000000007</v>
      </c>
      <c r="L8" s="29">
        <f>SUM(Meas1!L$53:'Meas1'!L$62)/10</f>
        <v>67.51700000000001</v>
      </c>
      <c r="N8" t="str">
        <f>Meas1!C73</f>
        <v>Place</v>
      </c>
      <c r="O8">
        <f>Meas1!D73</f>
        <v>0</v>
      </c>
      <c r="R8" s="87">
        <f>Punkter!$C$7</f>
        <v>30</v>
      </c>
      <c r="S8" s="88"/>
      <c r="T8" s="22">
        <f>SUM(Meas2!C$53:'Meas2'!C$62)/10</f>
        <v>104.026</v>
      </c>
      <c r="U8" s="22">
        <f>SUM(Meas2!D$53:'Meas2'!D$62)/10</f>
        <v>95.846000000000004</v>
      </c>
      <c r="V8" s="22">
        <f>SUM(Meas2!E$53:'Meas2'!E$62)/10</f>
        <v>90.4</v>
      </c>
      <c r="W8" s="22">
        <f>SUM(Meas2!F$53:'Meas2'!F$62)/10</f>
        <v>75.587000000000003</v>
      </c>
      <c r="X8" s="22">
        <f>SUM(Meas2!G$53:'Meas2'!G$62)/10</f>
        <v>94.425000000000011</v>
      </c>
      <c r="Y8" s="22">
        <f>SUM(Meas2!H$53:'Meas2'!H$62)/10</f>
        <v>82.491</v>
      </c>
      <c r="Z8" s="22">
        <f>SUM(Meas2!I$53:'Meas2'!I$62)/10</f>
        <v>69.808999999999997</v>
      </c>
      <c r="AA8" s="22">
        <f>SUM(Meas2!J$53:'Meas2'!J$62)/10</f>
        <v>73.486999999999995</v>
      </c>
      <c r="AB8" s="22">
        <f>SUM(Meas2!K$53:'Meas2'!K$62)/10</f>
        <v>62.951999999999998</v>
      </c>
      <c r="AC8" s="22">
        <f>SUM(Meas2!L$53:'Meas2'!L$62)/10</f>
        <v>62.786000000000001</v>
      </c>
    </row>
    <row r="9" spans="1:29" x14ac:dyDescent="0.3">
      <c r="F9" t="s">
        <v>40</v>
      </c>
      <c r="X9" t="s">
        <v>41</v>
      </c>
    </row>
    <row r="10" spans="1:29" x14ac:dyDescent="0.3">
      <c r="B10" t="s">
        <v>36</v>
      </c>
      <c r="C10">
        <v>8.8094999999999999</v>
      </c>
      <c r="D10">
        <v>9.1158999999999999</v>
      </c>
      <c r="E10">
        <v>6.2087000000000003</v>
      </c>
      <c r="F10">
        <v>-1.2307999999999999</v>
      </c>
      <c r="G10">
        <v>8.8094999999999999</v>
      </c>
      <c r="H10">
        <v>7.1365999999999996</v>
      </c>
      <c r="I10">
        <v>-1.3536999999999999</v>
      </c>
      <c r="J10">
        <v>8.8094999999999999</v>
      </c>
      <c r="K10">
        <v>-1.8243</v>
      </c>
      <c r="L10">
        <v>8.8094999999999999</v>
      </c>
      <c r="T10">
        <v>8.7960999999999991</v>
      </c>
      <c r="U10">
        <v>8.6190999999999995</v>
      </c>
      <c r="V10">
        <v>4.1494999999999997</v>
      </c>
      <c r="W10">
        <v>-3.4763999999999999</v>
      </c>
      <c r="X10">
        <v>8.7960999999999991</v>
      </c>
      <c r="Y10">
        <v>5.3102999999999998</v>
      </c>
      <c r="Z10">
        <v>-3.8351000000000002</v>
      </c>
      <c r="AA10">
        <v>8.7960999999999991</v>
      </c>
      <c r="AB10">
        <v>-4.2706</v>
      </c>
      <c r="AC10">
        <v>8.7960999999999991</v>
      </c>
    </row>
    <row r="11" spans="1:29" x14ac:dyDescent="0.3">
      <c r="B11" t="s">
        <v>37</v>
      </c>
      <c r="C11">
        <v>8.8094999999999999</v>
      </c>
      <c r="D11">
        <v>9.0295000000000005</v>
      </c>
      <c r="E11">
        <v>8.5741999999999994</v>
      </c>
      <c r="F11">
        <v>2.0179999999999998</v>
      </c>
      <c r="G11">
        <v>8.8094999999999999</v>
      </c>
      <c r="H11">
        <v>8.9642999999999997</v>
      </c>
      <c r="I11">
        <v>2.0179999999999998</v>
      </c>
      <c r="J11">
        <v>8.8094999999999999</v>
      </c>
      <c r="K11">
        <v>3.7865000000000002</v>
      </c>
      <c r="L11">
        <v>8.8094999999999999</v>
      </c>
      <c r="T11">
        <v>8.7960999999999991</v>
      </c>
      <c r="U11">
        <v>8.8604000000000003</v>
      </c>
      <c r="V11">
        <v>7.3973000000000004</v>
      </c>
      <c r="W11">
        <v>0.4148</v>
      </c>
      <c r="X11">
        <v>8.7960999999999991</v>
      </c>
      <c r="Y11">
        <v>8.1304999999999996</v>
      </c>
      <c r="Z11">
        <v>0.4148</v>
      </c>
      <c r="AA11">
        <v>8.7960999999999991</v>
      </c>
      <c r="AB11">
        <v>2.0129999999999999</v>
      </c>
      <c r="AC11">
        <v>8.7960999999999991</v>
      </c>
    </row>
    <row r="12" spans="1:29" x14ac:dyDescent="0.3">
      <c r="B12" t="s">
        <v>38</v>
      </c>
      <c r="C12">
        <v>8.8094999999999999</v>
      </c>
      <c r="D12">
        <v>9.0295000000000005</v>
      </c>
      <c r="E12">
        <v>9.1158999999999999</v>
      </c>
      <c r="F12">
        <v>4.2729999999999997</v>
      </c>
      <c r="G12">
        <v>8.8094999999999999</v>
      </c>
      <c r="H12">
        <v>9.1158999999999999</v>
      </c>
      <c r="I12">
        <v>4.6463999999999999</v>
      </c>
      <c r="J12">
        <v>8.8094999999999999</v>
      </c>
      <c r="K12">
        <v>5.3223000000000003</v>
      </c>
      <c r="L12">
        <v>8.8094999999999999</v>
      </c>
      <c r="T12">
        <v>8.7960999999999991</v>
      </c>
      <c r="U12">
        <v>8.8604000000000003</v>
      </c>
      <c r="V12">
        <v>8.6190999999999995</v>
      </c>
      <c r="W12">
        <v>2.2231999999999998</v>
      </c>
      <c r="X12">
        <v>8.7960999999999991</v>
      </c>
      <c r="Y12">
        <v>8.6190999999999995</v>
      </c>
      <c r="Z12">
        <v>2.4969000000000001</v>
      </c>
      <c r="AA12">
        <v>8.7960999999999991</v>
      </c>
      <c r="AB12">
        <v>3.1549999999999998</v>
      </c>
      <c r="AC12">
        <v>8.7960999999999991</v>
      </c>
    </row>
    <row r="13" spans="1:29" x14ac:dyDescent="0.3">
      <c r="B13" t="s">
        <v>39</v>
      </c>
      <c r="C13">
        <v>8.8094999999999999</v>
      </c>
      <c r="D13">
        <v>9.0295000000000005</v>
      </c>
      <c r="E13">
        <v>9.0295000000000005</v>
      </c>
      <c r="F13">
        <v>7.9539999999999997</v>
      </c>
      <c r="G13">
        <v>8.8094999999999999</v>
      </c>
      <c r="H13">
        <v>9.0295000000000005</v>
      </c>
      <c r="I13">
        <v>7.9539999999999997</v>
      </c>
      <c r="J13">
        <v>8.8094999999999999</v>
      </c>
      <c r="K13">
        <v>7.9539999999999997</v>
      </c>
      <c r="L13">
        <v>8.8094999999999999</v>
      </c>
      <c r="T13">
        <v>8.7960999999999991</v>
      </c>
      <c r="U13">
        <v>8.8604000000000003</v>
      </c>
      <c r="V13">
        <v>8.8604000000000003</v>
      </c>
      <c r="W13">
        <v>6.4375999999999998</v>
      </c>
      <c r="X13">
        <v>8.7960999999999991</v>
      </c>
      <c r="Y13">
        <v>8.8604000000000003</v>
      </c>
      <c r="Z13">
        <v>6.4375999999999998</v>
      </c>
      <c r="AA13">
        <v>8.7960999999999991</v>
      </c>
      <c r="AB13">
        <v>6.4375999999999998</v>
      </c>
      <c r="AC13">
        <v>8.7960999999999991</v>
      </c>
    </row>
    <row r="14" spans="1:29" x14ac:dyDescent="0.3">
      <c r="C14">
        <v>8.8094999999999999</v>
      </c>
      <c r="D14">
        <v>9.0295000000000005</v>
      </c>
      <c r="E14">
        <v>9.0295000000000005</v>
      </c>
      <c r="F14">
        <v>8.9642999999999997</v>
      </c>
      <c r="G14">
        <v>8.8094999999999999</v>
      </c>
      <c r="H14">
        <v>9.0295000000000005</v>
      </c>
      <c r="I14">
        <v>8.9642999999999997</v>
      </c>
      <c r="J14">
        <v>8.8094999999999999</v>
      </c>
      <c r="K14">
        <v>8.9642999999999997</v>
      </c>
      <c r="L14">
        <v>8.8094999999999999</v>
      </c>
      <c r="T14">
        <v>8.7960999999999991</v>
      </c>
      <c r="U14">
        <v>8.8604000000000003</v>
      </c>
      <c r="V14">
        <v>8.8604000000000003</v>
      </c>
      <c r="W14">
        <v>8.1304999999999996</v>
      </c>
      <c r="X14">
        <v>8.7960999999999991</v>
      </c>
      <c r="Y14">
        <v>8.8604000000000003</v>
      </c>
      <c r="Z14">
        <v>8.1304999999999996</v>
      </c>
      <c r="AA14">
        <v>8.7960999999999991</v>
      </c>
      <c r="AB14">
        <v>8.1304999999999996</v>
      </c>
      <c r="AC14">
        <v>8.7960999999999991</v>
      </c>
    </row>
    <row r="15" spans="1:29" x14ac:dyDescent="0.3">
      <c r="C15">
        <v>8.8094999999999999</v>
      </c>
      <c r="D15">
        <v>9.0295000000000005</v>
      </c>
      <c r="E15">
        <v>9.0295000000000005</v>
      </c>
      <c r="F15">
        <v>9.1158999999999999</v>
      </c>
      <c r="G15">
        <v>8.8094999999999999</v>
      </c>
      <c r="H15">
        <v>9.0295000000000005</v>
      </c>
      <c r="I15">
        <v>9.1158999999999999</v>
      </c>
      <c r="J15">
        <v>8.8094999999999999</v>
      </c>
      <c r="K15">
        <v>9.1158999999999999</v>
      </c>
      <c r="L15">
        <v>8.8094999999999999</v>
      </c>
      <c r="T15">
        <v>8.7960999999999991</v>
      </c>
      <c r="U15">
        <v>8.8604000000000003</v>
      </c>
      <c r="V15">
        <v>8.8604000000000003</v>
      </c>
      <c r="W15">
        <v>8.6190999999999995</v>
      </c>
      <c r="X15">
        <v>8.7960999999999991</v>
      </c>
      <c r="Y15">
        <v>8.8604000000000003</v>
      </c>
      <c r="Z15">
        <v>8.6190999999999995</v>
      </c>
      <c r="AA15">
        <v>8.7960999999999991</v>
      </c>
      <c r="AB15">
        <v>8.6190999999999995</v>
      </c>
      <c r="AC15">
        <v>8.7960999999999991</v>
      </c>
    </row>
    <row r="18" spans="1:29" x14ac:dyDescent="0.3">
      <c r="C18">
        <f>-C3-2*C10</f>
        <v>-62.826000000000001</v>
      </c>
      <c r="D18">
        <f>-D3-2*D10</f>
        <v>-59.7288</v>
      </c>
      <c r="E18" s="58">
        <f t="shared" ref="E18:L18" si="0">-E3-2*E10</f>
        <v>-50.59040000000001</v>
      </c>
      <c r="F18">
        <f t="shared" si="0"/>
        <v>-58.289399999999993</v>
      </c>
      <c r="G18">
        <f t="shared" si="0"/>
        <v>-57.350999999999999</v>
      </c>
      <c r="H18">
        <f t="shared" si="0"/>
        <v>-50.318200000000004</v>
      </c>
      <c r="I18">
        <f t="shared" si="0"/>
        <v>-49.095600000000012</v>
      </c>
      <c r="J18">
        <f t="shared" si="0"/>
        <v>-55.247</v>
      </c>
      <c r="K18">
        <f t="shared" si="0"/>
        <v>-52.211399999999998</v>
      </c>
      <c r="L18" s="59">
        <f t="shared" si="0"/>
        <v>-55.911999999999992</v>
      </c>
      <c r="T18">
        <f t="shared" ref="T18:AC23" si="1">-T3-2*T10</f>
        <v>-66.715199999999996</v>
      </c>
      <c r="U18">
        <f t="shared" si="1"/>
        <v>-58.306199999999997</v>
      </c>
      <c r="V18">
        <f t="shared" si="1"/>
        <v>-45.684999999999995</v>
      </c>
      <c r="W18">
        <f t="shared" si="1"/>
        <v>-58.080199999999991</v>
      </c>
      <c r="X18">
        <f t="shared" si="1"/>
        <v>-54.592199999999991</v>
      </c>
      <c r="Y18">
        <f t="shared" si="1"/>
        <v>-46.656600000000012</v>
      </c>
      <c r="Z18">
        <f t="shared" si="1"/>
        <v>-56.146799999999992</v>
      </c>
      <c r="AA18">
        <f t="shared" si="1"/>
        <v>-55.173199999999994</v>
      </c>
      <c r="AB18">
        <f t="shared" si="1"/>
        <v>-54.30080000000001</v>
      </c>
      <c r="AC18">
        <f t="shared" si="1"/>
        <v>-55.803199999999997</v>
      </c>
    </row>
    <row r="19" spans="1:29" x14ac:dyDescent="0.3">
      <c r="C19">
        <f t="shared" ref="C19:L19" si="2">-C4-2*C11</f>
        <v>-74.517999999999986</v>
      </c>
      <c r="D19">
        <f t="shared" si="2"/>
        <v>-67.879000000000005</v>
      </c>
      <c r="E19">
        <f t="shared" si="2"/>
        <v>-62.246399999999994</v>
      </c>
      <c r="F19">
        <f t="shared" si="2"/>
        <v>-59.193000000000005</v>
      </c>
      <c r="G19">
        <f t="shared" si="2"/>
        <v>-64.391000000000005</v>
      </c>
      <c r="H19">
        <f t="shared" si="2"/>
        <v>-59.343600000000009</v>
      </c>
      <c r="I19">
        <f t="shared" si="2"/>
        <v>-55.446000000000005</v>
      </c>
      <c r="J19">
        <f t="shared" si="2"/>
        <v>-62.408999999999999</v>
      </c>
      <c r="K19">
        <f t="shared" si="2"/>
        <v>-58.112000000000002</v>
      </c>
      <c r="L19" s="59">
        <f t="shared" si="2"/>
        <v>-62.067</v>
      </c>
      <c r="T19">
        <f t="shared" si="1"/>
        <v>-80.167200000000008</v>
      </c>
      <c r="U19">
        <f t="shared" si="1"/>
        <v>-70.497799999999998</v>
      </c>
      <c r="V19">
        <f t="shared" si="1"/>
        <v>-60.808599999999998</v>
      </c>
      <c r="W19">
        <f t="shared" si="1"/>
        <v>-54.007599999999996</v>
      </c>
      <c r="X19">
        <f t="shared" si="1"/>
        <v>-64.417200000000008</v>
      </c>
      <c r="Y19">
        <f t="shared" si="1"/>
        <v>-57.542000000000002</v>
      </c>
      <c r="Z19">
        <f t="shared" si="1"/>
        <v>-54.215600000000002</v>
      </c>
      <c r="AA19">
        <f t="shared" si="1"/>
        <v>-69.3142</v>
      </c>
      <c r="AB19">
        <f t="shared" si="1"/>
        <v>-60.822999999999993</v>
      </c>
      <c r="AC19">
        <f t="shared" si="1"/>
        <v>-62.885200000000005</v>
      </c>
    </row>
    <row r="20" spans="1:29" x14ac:dyDescent="0.3">
      <c r="C20">
        <f t="shared" ref="C20:L20" si="3">-C5-2*C12</f>
        <v>-85.26</v>
      </c>
      <c r="D20">
        <f t="shared" si="3"/>
        <v>-78.268000000000001</v>
      </c>
      <c r="E20">
        <f t="shared" si="3"/>
        <v>-73.322800000000001</v>
      </c>
      <c r="F20">
        <f t="shared" si="3"/>
        <v>-61.524999999999999</v>
      </c>
      <c r="G20" s="59">
        <f t="shared" si="3"/>
        <v>-68.677999999999997</v>
      </c>
      <c r="H20" s="59">
        <f t="shared" si="3"/>
        <v>-68.742800000000003</v>
      </c>
      <c r="I20">
        <f t="shared" si="3"/>
        <v>-60.197799999999994</v>
      </c>
      <c r="J20">
        <f t="shared" si="3"/>
        <v>-65.070999999999998</v>
      </c>
      <c r="K20">
        <f t="shared" si="3"/>
        <v>-61.665599999999998</v>
      </c>
      <c r="L20" s="59">
        <f t="shared" si="3"/>
        <v>-68.841000000000008</v>
      </c>
      <c r="T20">
        <f t="shared" si="1"/>
        <v>-88.829199999999986</v>
      </c>
      <c r="U20">
        <f t="shared" si="1"/>
        <v>-80.628799999999998</v>
      </c>
      <c r="V20">
        <f t="shared" si="1"/>
        <v>-75.04819999999998</v>
      </c>
      <c r="W20">
        <f t="shared" si="1"/>
        <v>-54.0274</v>
      </c>
      <c r="X20">
        <f t="shared" si="1"/>
        <v>-74.532200000000017</v>
      </c>
      <c r="Y20">
        <f t="shared" si="1"/>
        <v>-67.107200000000006</v>
      </c>
      <c r="Z20">
        <f t="shared" si="1"/>
        <v>-69.378800000000012</v>
      </c>
      <c r="AA20">
        <f t="shared" si="1"/>
        <v>-62.159199999999998</v>
      </c>
      <c r="AB20">
        <f t="shared" si="1"/>
        <v>-56.926000000000002</v>
      </c>
      <c r="AC20">
        <f t="shared" si="1"/>
        <v>-68.267200000000003</v>
      </c>
    </row>
    <row r="21" spans="1:29" x14ac:dyDescent="0.3">
      <c r="C21">
        <f t="shared" ref="C21:L21" si="4">-C6-2*C13</f>
        <v>-97.952999999999989</v>
      </c>
      <c r="D21">
        <f t="shared" si="4"/>
        <v>-90.113</v>
      </c>
      <c r="E21">
        <f t="shared" si="4"/>
        <v>-83.823999999999984</v>
      </c>
      <c r="F21">
        <f t="shared" si="4"/>
        <v>-72.311000000000007</v>
      </c>
      <c r="G21">
        <f t="shared" si="4"/>
        <v>-84.585999999999999</v>
      </c>
      <c r="H21">
        <f t="shared" si="4"/>
        <v>-76.716999999999999</v>
      </c>
      <c r="I21">
        <f t="shared" si="4"/>
        <v>-70.790999999999997</v>
      </c>
      <c r="J21">
        <f t="shared" si="4"/>
        <v>-72.156999999999996</v>
      </c>
      <c r="K21">
        <f t="shared" si="4"/>
        <v>-70.756</v>
      </c>
      <c r="L21" s="59">
        <f t="shared" si="4"/>
        <v>-74.483000000000004</v>
      </c>
      <c r="T21">
        <f t="shared" si="1"/>
        <v>-101.0702</v>
      </c>
      <c r="U21">
        <f t="shared" si="1"/>
        <v>-91.455799999999996</v>
      </c>
      <c r="V21">
        <f t="shared" si="1"/>
        <v>-90.824799999999996</v>
      </c>
      <c r="W21">
        <f t="shared" si="1"/>
        <v>-68.836199999999991</v>
      </c>
      <c r="X21">
        <f t="shared" si="1"/>
        <v>-85.373199999999997</v>
      </c>
      <c r="Y21">
        <f t="shared" si="1"/>
        <v>-79.227799999999988</v>
      </c>
      <c r="Z21">
        <f t="shared" si="1"/>
        <v>-64.934200000000004</v>
      </c>
      <c r="AA21">
        <f t="shared" si="1"/>
        <v>-71.488200000000006</v>
      </c>
      <c r="AB21">
        <f t="shared" si="1"/>
        <v>-65.821200000000005</v>
      </c>
      <c r="AC21">
        <f t="shared" si="1"/>
        <v>-73.864200000000011</v>
      </c>
    </row>
    <row r="22" spans="1:29" x14ac:dyDescent="0.3">
      <c r="C22">
        <f t="shared" ref="C22:L22" si="5">-C7-2*C14</f>
        <v>-105.471</v>
      </c>
      <c r="D22">
        <f t="shared" si="5"/>
        <v>-101.44200000000001</v>
      </c>
      <c r="E22">
        <f t="shared" si="5"/>
        <v>-94.179999999999993</v>
      </c>
      <c r="F22">
        <f t="shared" si="5"/>
        <v>-82.299599999999998</v>
      </c>
      <c r="G22">
        <f t="shared" si="5"/>
        <v>-96.378999999999991</v>
      </c>
      <c r="H22">
        <f t="shared" si="5"/>
        <v>-89.471999999999994</v>
      </c>
      <c r="I22">
        <f t="shared" si="5"/>
        <v>-77.570599999999999</v>
      </c>
      <c r="J22">
        <f t="shared" si="5"/>
        <v>-80.216000000000008</v>
      </c>
      <c r="K22">
        <f t="shared" si="5"/>
        <v>-77.073599999999999</v>
      </c>
      <c r="L22" s="59">
        <f t="shared" si="5"/>
        <v>-79.731999999999999</v>
      </c>
      <c r="T22">
        <f t="shared" si="1"/>
        <v>-112.1892</v>
      </c>
      <c r="U22">
        <f t="shared" si="1"/>
        <v>-105.08879999999999</v>
      </c>
      <c r="V22">
        <f t="shared" si="1"/>
        <v>-98.473800000000011</v>
      </c>
      <c r="W22">
        <f t="shared" si="1"/>
        <v>-81.539000000000001</v>
      </c>
      <c r="X22">
        <f t="shared" si="1"/>
        <v>-98.043200000000013</v>
      </c>
      <c r="Y22">
        <f t="shared" si="1"/>
        <v>-90.355800000000002</v>
      </c>
      <c r="Z22">
        <f t="shared" si="1"/>
        <v>-74.947999999999993</v>
      </c>
      <c r="AA22">
        <f t="shared" si="1"/>
        <v>-81.002200000000002</v>
      </c>
      <c r="AB22">
        <f t="shared" si="1"/>
        <v>-76.204999999999998</v>
      </c>
      <c r="AC22">
        <f t="shared" si="1"/>
        <v>-74.609199999999987</v>
      </c>
    </row>
    <row r="23" spans="1:29" x14ac:dyDescent="0.3">
      <c r="C23">
        <f t="shared" ref="C23:L23" si="6">-C8-2*C15</f>
        <v>-119.154</v>
      </c>
      <c r="D23">
        <f t="shared" si="6"/>
        <v>-113.583</v>
      </c>
      <c r="E23">
        <f t="shared" si="6"/>
        <v>-106.88099999999999</v>
      </c>
      <c r="F23">
        <f t="shared" si="6"/>
        <v>-92.944799999999987</v>
      </c>
      <c r="G23">
        <f t="shared" si="6"/>
        <v>-109.99499999999999</v>
      </c>
      <c r="H23">
        <f t="shared" si="6"/>
        <v>-101.17199999999998</v>
      </c>
      <c r="I23">
        <f t="shared" si="6"/>
        <v>-87.796800000000019</v>
      </c>
      <c r="J23">
        <f t="shared" si="6"/>
        <v>-91.09899999999999</v>
      </c>
      <c r="K23">
        <f t="shared" si="6"/>
        <v>-84.6738</v>
      </c>
      <c r="L23" s="59">
        <f t="shared" si="6"/>
        <v>-85.13600000000001</v>
      </c>
      <c r="T23">
        <f t="shared" si="1"/>
        <v>-121.6182</v>
      </c>
      <c r="U23">
        <f t="shared" si="1"/>
        <v>-113.5668</v>
      </c>
      <c r="V23">
        <f t="shared" si="1"/>
        <v>-108.1208</v>
      </c>
      <c r="W23">
        <f t="shared" si="1"/>
        <v>-92.825199999999995</v>
      </c>
      <c r="X23">
        <f t="shared" si="1"/>
        <v>-112.0172</v>
      </c>
      <c r="Y23">
        <f t="shared" si="1"/>
        <v>-100.2118</v>
      </c>
      <c r="Z23">
        <f t="shared" si="1"/>
        <v>-87.047200000000004</v>
      </c>
      <c r="AA23">
        <f t="shared" si="1"/>
        <v>-91.079199999999986</v>
      </c>
      <c r="AB23">
        <f t="shared" si="1"/>
        <v>-80.190200000000004</v>
      </c>
      <c r="AC23">
        <f t="shared" si="1"/>
        <v>-80.378199999999993</v>
      </c>
    </row>
    <row r="25" spans="1:29" ht="15" thickBot="1" x14ac:dyDescent="0.35"/>
    <row r="26" spans="1:29" x14ac:dyDescent="0.3">
      <c r="A26" s="77" t="s">
        <v>53</v>
      </c>
      <c r="B26" s="65" t="s">
        <v>2</v>
      </c>
      <c r="C26" s="77">
        <f>[1]Punkter!$A$2</f>
        <v>0.01</v>
      </c>
      <c r="D26" s="84"/>
      <c r="E26" s="84"/>
      <c r="F26" s="78"/>
      <c r="G26" s="77">
        <f>[1]Punkter!$A$3</f>
        <v>0.08</v>
      </c>
      <c r="H26" s="84"/>
      <c r="I26" s="78"/>
      <c r="J26" s="77">
        <f>[1]Punkter!$A$4</f>
        <v>0.34</v>
      </c>
      <c r="K26" s="78"/>
      <c r="L26" s="26">
        <f>[1]Punkter!$A$5</f>
        <v>2</v>
      </c>
      <c r="N26" t="str">
        <f>[1]Meas1!C66</f>
        <v>TX</v>
      </c>
      <c r="O26" t="str">
        <f>[1]Meas1!E66</f>
        <v>patch</v>
      </c>
    </row>
    <row r="27" spans="1:29" ht="15" thickBot="1" x14ac:dyDescent="0.35">
      <c r="A27" s="83"/>
      <c r="B27" s="4" t="s">
        <v>3</v>
      </c>
      <c r="C27" s="66">
        <f>[1]Punkter!$A$2</f>
        <v>0.01</v>
      </c>
      <c r="D27" s="7">
        <f>[1]Punkter!$A$3</f>
        <v>0.08</v>
      </c>
      <c r="E27" s="7">
        <f>[1]Punkter!$A$4</f>
        <v>0.34</v>
      </c>
      <c r="F27" s="4">
        <f>[1]Punkter!$A$5</f>
        <v>2</v>
      </c>
      <c r="G27" s="66">
        <f>[1]Punkter!$A$3</f>
        <v>0.08</v>
      </c>
      <c r="H27" s="7">
        <f>[1]Punkter!$A$4</f>
        <v>0.34</v>
      </c>
      <c r="I27" s="4">
        <f>[1]Punkter!$A$5</f>
        <v>2</v>
      </c>
      <c r="J27" s="7">
        <f>[1]Punkter!$A$4</f>
        <v>0.34</v>
      </c>
      <c r="K27" s="4">
        <f>[1]Punkter!$A$5</f>
        <v>2</v>
      </c>
      <c r="L27" s="4">
        <f>[1]Punkter!$A$5</f>
        <v>2</v>
      </c>
      <c r="N27" t="str">
        <f>[1]Meas1!C67</f>
        <v>RX</v>
      </c>
      <c r="O27" t="str">
        <f>[1]Meas1!E67</f>
        <v>patch</v>
      </c>
      <c r="S27" s="61">
        <f>C18-T18</f>
        <v>3.8891999999999953</v>
      </c>
      <c r="T27" s="62">
        <f t="shared" ref="T27:AB27" si="7">D18-U18</f>
        <v>-1.4226000000000028</v>
      </c>
      <c r="U27" s="62">
        <f t="shared" si="7"/>
        <v>-4.9054000000000144</v>
      </c>
      <c r="V27" s="62">
        <f t="shared" si="7"/>
        <v>-0.20920000000000272</v>
      </c>
      <c r="W27" s="62">
        <f t="shared" si="7"/>
        <v>-2.7588000000000079</v>
      </c>
      <c r="X27" s="62">
        <f t="shared" si="7"/>
        <v>-3.6615999999999929</v>
      </c>
      <c r="Y27" s="61">
        <f>I18-Z18</f>
        <v>7.0511999999999802</v>
      </c>
      <c r="Z27" s="62">
        <f t="shared" si="7"/>
        <v>-7.3800000000005639E-2</v>
      </c>
      <c r="AA27" s="61">
        <f t="shared" si="7"/>
        <v>2.0894000000000119</v>
      </c>
      <c r="AB27" s="62">
        <f t="shared" si="7"/>
        <v>-0.10879999999999512</v>
      </c>
    </row>
    <row r="28" spans="1:29" ht="15" thickBot="1" x14ac:dyDescent="0.35">
      <c r="A28" s="87">
        <f>[1]Punkter!$C$2</f>
        <v>1</v>
      </c>
      <c r="B28" s="89"/>
      <c r="C28" s="69">
        <f>SUM(Meas2!C$3:'Meas2'!C$12)/10</f>
        <v>49.122999999999998</v>
      </c>
      <c r="D28" s="69">
        <f>SUM(Meas2!D$3:'Meas2'!D$12)/10</f>
        <v>41.067999999999998</v>
      </c>
      <c r="E28" s="69">
        <f>SUM(Meas2!E$3:'Meas2'!E$12)/10</f>
        <v>37.385999999999996</v>
      </c>
      <c r="F28" s="69">
        <f>SUM(Meas2!F$3:'Meas2'!F$12)/10</f>
        <v>65.032999999999987</v>
      </c>
      <c r="G28" s="69">
        <f>SUM(Meas2!G$3:'Meas2'!G$12)/10</f>
        <v>36.999999999999993</v>
      </c>
      <c r="H28" s="69">
        <f>SUM(Meas2!H$3:'Meas2'!H$12)/10</f>
        <v>36.036000000000008</v>
      </c>
      <c r="I28" s="69">
        <f>SUM(Meas2!I$3:'Meas2'!I$12)/10</f>
        <v>63.816999999999993</v>
      </c>
      <c r="J28" s="69">
        <f>SUM(Meas2!J$3:'Meas2'!J$12)/10</f>
        <v>37.580999999999996</v>
      </c>
      <c r="K28" s="69">
        <f>SUM(Meas2!K$3:'Meas2'!K$12)/10</f>
        <v>62.842000000000006</v>
      </c>
      <c r="L28" s="69">
        <f>SUM(Meas2!L$3:'Meas2'!L$12)/10</f>
        <v>38.210999999999999</v>
      </c>
      <c r="N28" t="str">
        <f>[1]Meas1!C68</f>
        <v>Polar</v>
      </c>
      <c r="O28" t="str">
        <f>[1]Meas1!E68</f>
        <v>vertical</v>
      </c>
      <c r="S28" s="61">
        <f t="shared" ref="S28:S32" si="8">C19-T19</f>
        <v>5.6492000000000218</v>
      </c>
      <c r="T28" s="61">
        <f t="shared" ref="T28:T32" si="9">D19-U19</f>
        <v>2.6187999999999931</v>
      </c>
      <c r="U28" s="62">
        <f t="shared" ref="U28:U32" si="10">E19-V19</f>
        <v>-1.4377999999999957</v>
      </c>
      <c r="V28" s="62">
        <f t="shared" ref="V28:V32" si="11">F19-W19</f>
        <v>-5.1854000000000084</v>
      </c>
      <c r="W28" s="61">
        <f t="shared" ref="W28:W32" si="12">G19-X19</f>
        <v>2.6200000000002888E-2</v>
      </c>
      <c r="X28" s="62">
        <f t="shared" ref="X28:X32" si="13">H19-Y19</f>
        <v>-1.8016000000000076</v>
      </c>
      <c r="Y28" s="62">
        <f t="shared" ref="Y28:Y32" si="14">I19-Z19</f>
        <v>-1.230400000000003</v>
      </c>
      <c r="Z28" s="61">
        <f t="shared" ref="Z28:Z32" si="15">J19-AA19</f>
        <v>6.9052000000000007</v>
      </c>
      <c r="AA28" s="61">
        <f t="shared" ref="AA28:AA32" si="16">K19-AB19</f>
        <v>2.7109999999999914</v>
      </c>
      <c r="AB28" s="61">
        <f t="shared" ref="AB28:AB32" si="17">L19-AC19</f>
        <v>0.81820000000000448</v>
      </c>
    </row>
    <row r="29" spans="1:29" ht="15" thickBot="1" x14ac:dyDescent="0.35">
      <c r="A29" s="87">
        <f>[1]Punkter!$C$3</f>
        <v>2</v>
      </c>
      <c r="B29" s="89"/>
      <c r="C29" s="36">
        <f>SUM(Meas2!C$13:'Meas2'!C$22)/10</f>
        <v>62.575000000000003</v>
      </c>
      <c r="D29" s="36">
        <f>SUM(Meas2!D$13:'Meas2'!D$22)/10</f>
        <v>52.777000000000001</v>
      </c>
      <c r="E29" s="36">
        <f>SUM(Meas2!E$13:'Meas2'!E$22)/10</f>
        <v>46.013999999999996</v>
      </c>
      <c r="F29" s="36">
        <f>SUM(Meas2!F$13:'Meas2'!F$22)/10</f>
        <v>53.177999999999997</v>
      </c>
      <c r="G29" s="36">
        <f>SUM(Meas2!G$13:'Meas2'!G$22)/10</f>
        <v>46.825000000000003</v>
      </c>
      <c r="H29" s="36">
        <f>SUM(Meas2!H$13:'Meas2'!H$22)/10</f>
        <v>41.280999999999999</v>
      </c>
      <c r="I29" s="36">
        <f>SUM(Meas2!I$13:'Meas2'!I$22)/10</f>
        <v>53.386000000000003</v>
      </c>
      <c r="J29" s="36">
        <f>SUM(Meas2!J$13:'Meas2'!J$22)/10</f>
        <v>51.722000000000001</v>
      </c>
      <c r="K29" s="36">
        <f>SUM(Meas2!K$13:'Meas2'!K$22)/10</f>
        <v>56.79699999999999</v>
      </c>
      <c r="L29" s="36">
        <f>SUM(Meas2!L$13:'Meas2'!L$22)/10</f>
        <v>45.293000000000006</v>
      </c>
      <c r="N29" t="str">
        <f>[1]Meas1!C69</f>
        <v>Frekvens</v>
      </c>
      <c r="O29" t="str">
        <f>[1]Meas1!E69</f>
        <v>2,58GHz</v>
      </c>
      <c r="S29" s="61">
        <f t="shared" si="8"/>
        <v>3.5691999999999808</v>
      </c>
      <c r="T29" s="61">
        <f t="shared" si="9"/>
        <v>2.3607999999999976</v>
      </c>
      <c r="U29" s="61">
        <f t="shared" si="10"/>
        <v>1.7253999999999792</v>
      </c>
      <c r="V29" s="62">
        <f t="shared" si="11"/>
        <v>-7.4975999999999985</v>
      </c>
      <c r="W29" s="61">
        <f t="shared" si="12"/>
        <v>5.8542000000000201</v>
      </c>
      <c r="X29" s="62">
        <f t="shared" si="13"/>
        <v>-1.6355999999999966</v>
      </c>
      <c r="Y29" s="61">
        <f t="shared" si="14"/>
        <v>9.1810000000000187</v>
      </c>
      <c r="Z29" s="62">
        <f t="shared" si="15"/>
        <v>-2.9117999999999995</v>
      </c>
      <c r="AA29" s="62">
        <f t="shared" si="16"/>
        <v>-4.7395999999999958</v>
      </c>
      <c r="AB29" s="62">
        <f t="shared" si="17"/>
        <v>-0.57380000000000564</v>
      </c>
    </row>
    <row r="30" spans="1:29" ht="15" thickBot="1" x14ac:dyDescent="0.35">
      <c r="A30" s="87">
        <f>[1]Punkter!$C$4</f>
        <v>4</v>
      </c>
      <c r="B30" s="89"/>
      <c r="C30" s="36">
        <f>SUM(Meas2!C$23:'Meas2'!C$32)/10</f>
        <v>71.236999999999995</v>
      </c>
      <c r="D30" s="36">
        <f>SUM(Meas2!D$23:'Meas2'!D$32)/10</f>
        <v>62.907999999999994</v>
      </c>
      <c r="E30" s="36">
        <f>SUM(Meas2!E$23:'Meas2'!E$32)/10</f>
        <v>57.809999999999988</v>
      </c>
      <c r="F30" s="36">
        <f>SUM(Meas2!F$23:'Meas2'!F$32)/10</f>
        <v>49.581000000000003</v>
      </c>
      <c r="G30" s="36">
        <f>SUM(Meas2!G$23:'Meas2'!G$32)/10</f>
        <v>56.940000000000012</v>
      </c>
      <c r="H30" s="36">
        <f>SUM(Meas2!H$23:'Meas2'!H$32)/10</f>
        <v>49.869</v>
      </c>
      <c r="I30" s="36">
        <f>SUM(Meas2!I$23:'Meas2'!I$32)/10</f>
        <v>64.385000000000005</v>
      </c>
      <c r="J30" s="36">
        <f>SUM(Meas2!J$23:'Meas2'!J$32)/10</f>
        <v>44.567</v>
      </c>
      <c r="K30" s="36">
        <f>SUM(Meas2!K$23:'Meas2'!K$32)/10</f>
        <v>50.616</v>
      </c>
      <c r="L30" s="36">
        <f>SUM(Meas2!L$23:'Meas2'!L$32)/10</f>
        <v>50.674999999999997</v>
      </c>
      <c r="N30" t="str">
        <f>[1]Meas1!C70</f>
        <v>Date</v>
      </c>
      <c r="O30">
        <f>[1]Meas1!E70</f>
        <v>42661</v>
      </c>
      <c r="S30" s="61">
        <f t="shared" si="8"/>
        <v>3.1172000000000111</v>
      </c>
      <c r="T30" s="61">
        <f t="shared" si="9"/>
        <v>1.3427999999999969</v>
      </c>
      <c r="U30" s="61">
        <f t="shared" si="10"/>
        <v>7.0008000000000123</v>
      </c>
      <c r="V30" s="62">
        <f t="shared" si="11"/>
        <v>-3.4748000000000161</v>
      </c>
      <c r="W30" s="61">
        <f t="shared" si="12"/>
        <v>0.78719999999999857</v>
      </c>
      <c r="X30" s="61">
        <f t="shared" si="13"/>
        <v>2.510799999999989</v>
      </c>
      <c r="Y30" s="62">
        <f t="shared" si="14"/>
        <v>-5.8567999999999927</v>
      </c>
      <c r="Z30" s="62">
        <f t="shared" si="15"/>
        <v>-0.66879999999999029</v>
      </c>
      <c r="AA30" s="62">
        <f t="shared" si="16"/>
        <v>-4.9347999999999956</v>
      </c>
      <c r="AB30" s="62">
        <f t="shared" si="17"/>
        <v>-0.61879999999999313</v>
      </c>
    </row>
    <row r="31" spans="1:29" ht="15" thickBot="1" x14ac:dyDescent="0.35">
      <c r="A31" s="87">
        <f>[1]Punkter!$C$5</f>
        <v>8</v>
      </c>
      <c r="B31" s="89"/>
      <c r="C31" s="36">
        <f>SUM(Meas2!C$33:'Meas2'!C$42)/10</f>
        <v>83.478000000000009</v>
      </c>
      <c r="D31" s="36">
        <f>SUM(Meas2!D$33:'Meas2'!D$42)/10</f>
        <v>73.734999999999999</v>
      </c>
      <c r="E31" s="36">
        <f>SUM(Meas2!E$33:'Meas2'!E$42)/10</f>
        <v>73.103999999999999</v>
      </c>
      <c r="F31" s="36">
        <f>SUM(Meas2!F$33:'Meas2'!F$42)/10</f>
        <v>55.960999999999999</v>
      </c>
      <c r="G31" s="36">
        <f>SUM(Meas2!G$33:'Meas2'!G$42)/10</f>
        <v>67.781000000000006</v>
      </c>
      <c r="H31" s="36">
        <f>SUM(Meas2!H$33:'Meas2'!H$42)/10</f>
        <v>61.506999999999991</v>
      </c>
      <c r="I31" s="36">
        <f>SUM(Meas2!I$33:'Meas2'!I$42)/10</f>
        <v>52.059000000000005</v>
      </c>
      <c r="J31" s="36">
        <f>SUM(Meas2!J$33:'Meas2'!J$42)/10</f>
        <v>53.896000000000001</v>
      </c>
      <c r="K31" s="36">
        <f>SUM(Meas2!K$33:'Meas2'!K$42)/10</f>
        <v>52.946000000000012</v>
      </c>
      <c r="L31" s="36">
        <f>SUM(Meas2!L$33:'Meas2'!L$42)/10</f>
        <v>56.272000000000006</v>
      </c>
      <c r="N31" t="str">
        <f>[1]Meas1!C71</f>
        <v>Start time</v>
      </c>
      <c r="O31">
        <f>[1]Meas1!E71</f>
        <v>18</v>
      </c>
      <c r="S31" s="61">
        <f t="shared" si="8"/>
        <v>6.718199999999996</v>
      </c>
      <c r="T31" s="61">
        <f t="shared" si="9"/>
        <v>3.6467999999999847</v>
      </c>
      <c r="U31" s="61">
        <f t="shared" si="10"/>
        <v>4.2938000000000187</v>
      </c>
      <c r="V31" s="62">
        <f t="shared" si="11"/>
        <v>-0.76059999999999661</v>
      </c>
      <c r="W31" s="61">
        <f t="shared" si="12"/>
        <v>1.6642000000000223</v>
      </c>
      <c r="X31" s="61">
        <f t="shared" si="13"/>
        <v>0.88380000000000791</v>
      </c>
      <c r="Y31" s="62">
        <f t="shared" si="14"/>
        <v>-2.6226000000000056</v>
      </c>
      <c r="Z31" s="61">
        <f t="shared" si="15"/>
        <v>0.78619999999999379</v>
      </c>
      <c r="AA31" s="62">
        <f t="shared" si="16"/>
        <v>-0.8686000000000007</v>
      </c>
      <c r="AB31" s="62">
        <f t="shared" si="17"/>
        <v>-5.1228000000000122</v>
      </c>
    </row>
    <row r="32" spans="1:29" ht="15" thickBot="1" x14ac:dyDescent="0.35">
      <c r="A32" s="87">
        <f>[1]Punkter!$C$6</f>
        <v>15</v>
      </c>
      <c r="B32" s="89"/>
      <c r="C32" s="36">
        <f>SUM(Meas2!C$43:'Meas2'!C$52)/10</f>
        <v>94.597000000000008</v>
      </c>
      <c r="D32" s="36">
        <f>SUM(Meas2!D$43:'Meas2'!D$52)/10</f>
        <v>87.367999999999995</v>
      </c>
      <c r="E32" s="36">
        <f>SUM(Meas2!E$43:'Meas2'!E$52)/10</f>
        <v>80.753000000000014</v>
      </c>
      <c r="F32" s="36">
        <f>SUM(Meas2!F$43:'Meas2'!F$52)/10</f>
        <v>65.278000000000006</v>
      </c>
      <c r="G32" s="36">
        <f>SUM(Meas2!G$43:'Meas2'!G$52)/10</f>
        <v>80.451000000000008</v>
      </c>
      <c r="H32" s="36">
        <f>SUM(Meas2!H$43:'Meas2'!H$52)/10</f>
        <v>72.635000000000005</v>
      </c>
      <c r="I32" s="36">
        <f>SUM(Meas2!I$43:'Meas2'!I$52)/10</f>
        <v>58.686999999999998</v>
      </c>
      <c r="J32" s="36">
        <f>SUM(Meas2!J$43:'Meas2'!J$52)/10</f>
        <v>63.410000000000004</v>
      </c>
      <c r="K32" s="36">
        <f>SUM(Meas2!K$43:'Meas2'!K$52)/10</f>
        <v>59.944000000000003</v>
      </c>
      <c r="L32" s="36">
        <f>SUM(Meas2!L$43:'Meas2'!L$52)/10</f>
        <v>57.016999999999996</v>
      </c>
      <c r="N32" t="str">
        <f>[1]Meas1!C72</f>
        <v>End time</v>
      </c>
      <c r="O32">
        <f>[1]Meas1!E72</f>
        <v>0</v>
      </c>
      <c r="S32" s="61">
        <f t="shared" si="8"/>
        <v>2.4642000000000053</v>
      </c>
      <c r="T32" s="62">
        <f t="shared" si="9"/>
        <v>-1.6199999999997772E-2</v>
      </c>
      <c r="U32" s="61">
        <f t="shared" si="10"/>
        <v>1.2398000000000167</v>
      </c>
      <c r="V32" s="62">
        <f t="shared" si="11"/>
        <v>-0.11959999999999127</v>
      </c>
      <c r="W32" s="61">
        <f t="shared" si="12"/>
        <v>2.0222000000000122</v>
      </c>
      <c r="X32" s="62">
        <f t="shared" si="13"/>
        <v>-0.96019999999998618</v>
      </c>
      <c r="Y32" s="62">
        <f t="shared" si="14"/>
        <v>-0.74960000000001514</v>
      </c>
      <c r="Z32" s="62">
        <f t="shared" si="15"/>
        <v>-1.9800000000003593E-2</v>
      </c>
      <c r="AA32" s="62">
        <f t="shared" si="16"/>
        <v>-4.4835999999999956</v>
      </c>
      <c r="AB32" s="62">
        <f t="shared" si="17"/>
        <v>-4.7578000000000173</v>
      </c>
    </row>
    <row r="33" spans="1:24" ht="15" thickBot="1" x14ac:dyDescent="0.35">
      <c r="A33" s="87">
        <f>[1]Punkter!$C$7</f>
        <v>30</v>
      </c>
      <c r="B33" s="89"/>
      <c r="C33" s="45">
        <f>SUM(Meas2!C$53:'Meas2'!C$62)/10</f>
        <v>104.026</v>
      </c>
      <c r="D33" s="45">
        <f>SUM(Meas2!D$53:'Meas2'!D$62)/10</f>
        <v>95.846000000000004</v>
      </c>
      <c r="E33" s="45">
        <f>SUM(Meas2!E$53:'Meas2'!E$62)/10</f>
        <v>90.4</v>
      </c>
      <c r="F33" s="45">
        <f>SUM(Meas2!F$53:'Meas2'!F$62)/10</f>
        <v>75.587000000000003</v>
      </c>
      <c r="G33" s="45">
        <f>SUM(Meas2!G$53:'Meas2'!G$62)/10</f>
        <v>94.425000000000011</v>
      </c>
      <c r="H33" s="45">
        <f>SUM(Meas2!H$53:'Meas2'!H$62)/10</f>
        <v>82.491</v>
      </c>
      <c r="I33" s="45">
        <f>SUM(Meas2!I$53:'Meas2'!I$62)/10</f>
        <v>69.808999999999997</v>
      </c>
      <c r="J33" s="45">
        <f>SUM(Meas2!J$53:'Meas2'!J$62)/10</f>
        <v>73.486999999999995</v>
      </c>
      <c r="K33" s="45">
        <f>SUM(Meas2!K$53:'Meas2'!K$62)/10</f>
        <v>62.951999999999998</v>
      </c>
      <c r="L33" s="45">
        <f>SUM(Meas2!L$53:'Meas2'!L$62)/10</f>
        <v>62.786000000000001</v>
      </c>
      <c r="N33" t="str">
        <f>[1]Meas1!C73</f>
        <v>Place</v>
      </c>
      <c r="O33" t="str">
        <f>[1]Meas1!E73</f>
        <v>P-Plads</v>
      </c>
    </row>
    <row r="36" spans="1:24" x14ac:dyDescent="0.3">
      <c r="X36">
        <f>MAX(S27:AB32)</f>
        <v>9.1810000000000187</v>
      </c>
    </row>
    <row r="37" spans="1:24" x14ac:dyDescent="0.3">
      <c r="S37" s="58" t="s">
        <v>42</v>
      </c>
      <c r="T37" s="63">
        <f>AVERAGE(T32,T27,U27:U28,V27:V32,W27,X27:X29,X32:AB32,Y28,Z27,AB27,Y30:Y31,AA31:AB31,Z29:AB30)</f>
        <v>-2.3809125000000013</v>
      </c>
      <c r="U37" s="64">
        <f>AVERAGE(S27:AB32)</f>
        <v>0.27896333333333367</v>
      </c>
    </row>
    <row r="38" spans="1:24" x14ac:dyDescent="0.3">
      <c r="S38" s="60" t="s">
        <v>43</v>
      </c>
      <c r="T38" s="63">
        <f>AVERAGE(T28:T31,S27:S32,U29:U32,W28:W32,X30:X31,Y29,Y27,Z31,AA27,Z28:AB28)</f>
        <v>3.318821428571431</v>
      </c>
    </row>
    <row r="41" spans="1:24" x14ac:dyDescent="0.3">
      <c r="S41">
        <v>9.18</v>
      </c>
    </row>
    <row r="42" spans="1:24" x14ac:dyDescent="0.3">
      <c r="S42">
        <v>7.05</v>
      </c>
    </row>
    <row r="43" spans="1:24" x14ac:dyDescent="0.3">
      <c r="S43">
        <v>7</v>
      </c>
      <c r="V43">
        <v>1</v>
      </c>
      <c r="W43">
        <v>2</v>
      </c>
      <c r="X43">
        <v>3</v>
      </c>
    </row>
    <row r="44" spans="1:24" x14ac:dyDescent="0.3">
      <c r="S44">
        <v>6.91</v>
      </c>
    </row>
    <row r="45" spans="1:24" x14ac:dyDescent="0.3">
      <c r="S45">
        <v>6.72</v>
      </c>
    </row>
    <row r="46" spans="1:24" x14ac:dyDescent="0.3">
      <c r="S46">
        <v>5.85</v>
      </c>
    </row>
    <row r="47" spans="1:24" x14ac:dyDescent="0.3">
      <c r="S47">
        <v>5.65</v>
      </c>
    </row>
    <row r="48" spans="1:24" x14ac:dyDescent="0.3">
      <c r="S48">
        <v>4.29</v>
      </c>
    </row>
    <row r="49" spans="19:19" x14ac:dyDescent="0.3">
      <c r="S49">
        <v>3.89</v>
      </c>
    </row>
    <row r="50" spans="19:19" x14ac:dyDescent="0.3">
      <c r="S50">
        <v>3.65</v>
      </c>
    </row>
    <row r="51" spans="19:19" x14ac:dyDescent="0.3">
      <c r="S51">
        <v>3.57</v>
      </c>
    </row>
    <row r="52" spans="19:19" x14ac:dyDescent="0.3">
      <c r="S52">
        <v>3.12</v>
      </c>
    </row>
    <row r="53" spans="19:19" x14ac:dyDescent="0.3">
      <c r="S53">
        <v>2.71</v>
      </c>
    </row>
    <row r="54" spans="19:19" x14ac:dyDescent="0.3">
      <c r="S54">
        <v>2.62</v>
      </c>
    </row>
    <row r="55" spans="19:19" x14ac:dyDescent="0.3">
      <c r="S55">
        <v>2.5099999999999998</v>
      </c>
    </row>
    <row r="56" spans="19:19" x14ac:dyDescent="0.3">
      <c r="S56">
        <v>2.46</v>
      </c>
    </row>
    <row r="57" spans="19:19" x14ac:dyDescent="0.3">
      <c r="S57">
        <v>2.36</v>
      </c>
    </row>
    <row r="58" spans="19:19" x14ac:dyDescent="0.3">
      <c r="S58">
        <v>2.09</v>
      </c>
    </row>
    <row r="59" spans="19:19" x14ac:dyDescent="0.3">
      <c r="S59">
        <v>2.02</v>
      </c>
    </row>
    <row r="60" spans="19:19" x14ac:dyDescent="0.3">
      <c r="S60">
        <v>1.73</v>
      </c>
    </row>
    <row r="61" spans="19:19" x14ac:dyDescent="0.3">
      <c r="S61">
        <v>1.66</v>
      </c>
    </row>
    <row r="62" spans="19:19" x14ac:dyDescent="0.3">
      <c r="S62">
        <v>1.34</v>
      </c>
    </row>
    <row r="63" spans="19:19" x14ac:dyDescent="0.3">
      <c r="S63">
        <v>1.24</v>
      </c>
    </row>
    <row r="64" spans="19:19" x14ac:dyDescent="0.3">
      <c r="S64">
        <v>0.88</v>
      </c>
    </row>
    <row r="65" spans="19:19" x14ac:dyDescent="0.3">
      <c r="S65">
        <v>0.82</v>
      </c>
    </row>
    <row r="66" spans="19:19" x14ac:dyDescent="0.3">
      <c r="S66">
        <v>0.79</v>
      </c>
    </row>
    <row r="67" spans="19:19" x14ac:dyDescent="0.3">
      <c r="S67">
        <v>0.79</v>
      </c>
    </row>
    <row r="68" spans="19:19" x14ac:dyDescent="0.3">
      <c r="S68">
        <v>0.03</v>
      </c>
    </row>
    <row r="69" spans="19:19" x14ac:dyDescent="0.3">
      <c r="S69">
        <v>-0.02</v>
      </c>
    </row>
    <row r="70" spans="19:19" x14ac:dyDescent="0.3">
      <c r="S70">
        <v>-0.02</v>
      </c>
    </row>
    <row r="71" spans="19:19" x14ac:dyDescent="0.3">
      <c r="S71">
        <v>-7.0000000000000007E-2</v>
      </c>
    </row>
    <row r="72" spans="19:19" x14ac:dyDescent="0.3">
      <c r="S72">
        <v>-0.11</v>
      </c>
    </row>
    <row r="73" spans="19:19" x14ac:dyDescent="0.3">
      <c r="S73">
        <v>-0.12</v>
      </c>
    </row>
    <row r="74" spans="19:19" x14ac:dyDescent="0.3">
      <c r="S74">
        <v>-0.21</v>
      </c>
    </row>
    <row r="75" spans="19:19" x14ac:dyDescent="0.3">
      <c r="S75">
        <v>-0.56999999999999995</v>
      </c>
    </row>
    <row r="76" spans="19:19" x14ac:dyDescent="0.3">
      <c r="S76">
        <v>-0.62</v>
      </c>
    </row>
    <row r="77" spans="19:19" x14ac:dyDescent="0.3">
      <c r="S77">
        <v>-0.67</v>
      </c>
    </row>
    <row r="78" spans="19:19" x14ac:dyDescent="0.3">
      <c r="S78">
        <v>-0.75</v>
      </c>
    </row>
    <row r="79" spans="19:19" x14ac:dyDescent="0.3">
      <c r="S79">
        <v>-0.76</v>
      </c>
    </row>
    <row r="80" spans="19:19" x14ac:dyDescent="0.3">
      <c r="S80">
        <v>-0.87</v>
      </c>
    </row>
    <row r="81" spans="19:19" x14ac:dyDescent="0.3">
      <c r="S81">
        <v>-0.96</v>
      </c>
    </row>
    <row r="82" spans="19:19" x14ac:dyDescent="0.3">
      <c r="S82">
        <v>-1.23</v>
      </c>
    </row>
    <row r="83" spans="19:19" x14ac:dyDescent="0.3">
      <c r="S83">
        <v>-1.42</v>
      </c>
    </row>
    <row r="84" spans="19:19" x14ac:dyDescent="0.3">
      <c r="S84">
        <v>-1.44</v>
      </c>
    </row>
    <row r="85" spans="19:19" x14ac:dyDescent="0.3">
      <c r="S85">
        <v>-1.64</v>
      </c>
    </row>
    <row r="86" spans="19:19" x14ac:dyDescent="0.3">
      <c r="S86">
        <v>-1.8</v>
      </c>
    </row>
    <row r="87" spans="19:19" x14ac:dyDescent="0.3">
      <c r="S87">
        <v>-2.62</v>
      </c>
    </row>
    <row r="88" spans="19:19" x14ac:dyDescent="0.3">
      <c r="S88">
        <v>-2.76</v>
      </c>
    </row>
    <row r="89" spans="19:19" x14ac:dyDescent="0.3">
      <c r="S89">
        <v>-2.91</v>
      </c>
    </row>
    <row r="90" spans="19:19" x14ac:dyDescent="0.3">
      <c r="S90">
        <v>-3.47</v>
      </c>
    </row>
    <row r="91" spans="19:19" x14ac:dyDescent="0.3">
      <c r="S91">
        <v>-3.66</v>
      </c>
    </row>
    <row r="92" spans="19:19" x14ac:dyDescent="0.3">
      <c r="S92">
        <v>-4.4800000000000004</v>
      </c>
    </row>
    <row r="93" spans="19:19" x14ac:dyDescent="0.3">
      <c r="S93">
        <v>-4.74</v>
      </c>
    </row>
    <row r="94" spans="19:19" x14ac:dyDescent="0.3">
      <c r="S94">
        <v>-4.76</v>
      </c>
    </row>
    <row r="95" spans="19:19" x14ac:dyDescent="0.3">
      <c r="S95">
        <v>-4.91</v>
      </c>
    </row>
    <row r="96" spans="19:19" x14ac:dyDescent="0.3">
      <c r="S96">
        <v>-4.93</v>
      </c>
    </row>
    <row r="97" spans="19:19" x14ac:dyDescent="0.3">
      <c r="S97">
        <v>-5.12</v>
      </c>
    </row>
    <row r="98" spans="19:19" x14ac:dyDescent="0.3">
      <c r="S98">
        <v>-5.19</v>
      </c>
    </row>
    <row r="99" spans="19:19" x14ac:dyDescent="0.3">
      <c r="S99">
        <v>-5.86</v>
      </c>
    </row>
    <row r="100" spans="19:19" x14ac:dyDescent="0.3">
      <c r="S100">
        <v>-7.5</v>
      </c>
    </row>
  </sheetData>
  <sortState ref="S41:S100">
    <sortCondition descending="1" ref="S41"/>
  </sortState>
  <mergeCells count="30">
    <mergeCell ref="A29:B29"/>
    <mergeCell ref="A30:B30"/>
    <mergeCell ref="A31:B31"/>
    <mergeCell ref="A32:B32"/>
    <mergeCell ref="A33:B33"/>
    <mergeCell ref="A26:A27"/>
    <mergeCell ref="C26:F26"/>
    <mergeCell ref="G26:I26"/>
    <mergeCell ref="J26:K26"/>
    <mergeCell ref="A28:B28"/>
    <mergeCell ref="R4:S4"/>
    <mergeCell ref="R5:S5"/>
    <mergeCell ref="R6:S6"/>
    <mergeCell ref="R7:S7"/>
    <mergeCell ref="R8:S8"/>
    <mergeCell ref="R1:R2"/>
    <mergeCell ref="T1:W1"/>
    <mergeCell ref="X1:Z1"/>
    <mergeCell ref="AA1:AB1"/>
    <mergeCell ref="R3:S3"/>
    <mergeCell ref="A4:B4"/>
    <mergeCell ref="A5:B5"/>
    <mergeCell ref="A6:B6"/>
    <mergeCell ref="A7:B7"/>
    <mergeCell ref="A8:B8"/>
    <mergeCell ref="A3:B3"/>
    <mergeCell ref="A1:A2"/>
    <mergeCell ref="C1:F1"/>
    <mergeCell ref="G1:I1"/>
    <mergeCell ref="J1:K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D14" sqref="D14"/>
    </sheetView>
  </sheetViews>
  <sheetFormatPr defaultRowHeight="14.4" x14ac:dyDescent="0.3"/>
  <cols>
    <col min="3" max="3" width="8.88671875" customWidth="1"/>
    <col min="14" max="14" width="9.6640625" bestFit="1" customWidth="1"/>
    <col min="15" max="15" width="10.44140625" style="67" bestFit="1" customWidth="1"/>
  </cols>
  <sheetData>
    <row r="1" spans="1:15" x14ac:dyDescent="0.3">
      <c r="A1" s="77" t="s">
        <v>5</v>
      </c>
      <c r="B1" s="65" t="s">
        <v>2</v>
      </c>
      <c r="C1" s="77">
        <f>[1]Punkter!$A$2</f>
        <v>0.01</v>
      </c>
      <c r="D1" s="84"/>
      <c r="E1" s="84"/>
      <c r="F1" s="78"/>
      <c r="G1" s="77">
        <f>[1]Punkter!$A$3</f>
        <v>0.08</v>
      </c>
      <c r="H1" s="84"/>
      <c r="I1" s="78"/>
      <c r="J1" s="77">
        <f>[1]Punkter!$A$4</f>
        <v>0.34</v>
      </c>
      <c r="K1" s="78"/>
      <c r="L1" s="26">
        <f>[1]Punkter!$A$5</f>
        <v>2</v>
      </c>
      <c r="N1" t="str">
        <f>[1]Meas1!C66</f>
        <v>TX</v>
      </c>
      <c r="O1" s="67" t="str">
        <f>[1]Meas1!E66</f>
        <v>patch</v>
      </c>
    </row>
    <row r="2" spans="1:15" ht="15" thickBot="1" x14ac:dyDescent="0.35">
      <c r="A2" s="83"/>
      <c r="B2" s="4" t="s">
        <v>3</v>
      </c>
      <c r="C2" s="32">
        <f>[1]Punkter!$A$2</f>
        <v>0.01</v>
      </c>
      <c r="D2" s="1">
        <f>[1]Punkter!$A$3</f>
        <v>0.08</v>
      </c>
      <c r="E2" s="1">
        <f>[1]Punkter!$A$4</f>
        <v>0.34</v>
      </c>
      <c r="F2" s="9">
        <f>[1]Punkter!$A$5</f>
        <v>2</v>
      </c>
      <c r="G2" s="32">
        <f>[1]Punkter!$A$3</f>
        <v>0.08</v>
      </c>
      <c r="H2" s="1">
        <f>[1]Punkter!$A$4</f>
        <v>0.34</v>
      </c>
      <c r="I2" s="9">
        <f>[1]Punkter!$A$5</f>
        <v>2</v>
      </c>
      <c r="J2" s="1">
        <f>[1]Punkter!$A$4</f>
        <v>0.34</v>
      </c>
      <c r="K2" s="9">
        <f>[1]Punkter!$A$5</f>
        <v>2</v>
      </c>
      <c r="L2" s="9">
        <f>[1]Punkter!$A$5</f>
        <v>2</v>
      </c>
      <c r="N2" t="str">
        <f>[1]Meas1!C67</f>
        <v>RX</v>
      </c>
      <c r="O2" s="67" t="str">
        <f>[1]Meas1!E67</f>
        <v>patch</v>
      </c>
    </row>
    <row r="3" spans="1:15" ht="15" thickBot="1" x14ac:dyDescent="0.35">
      <c r="A3" s="87">
        <f>[1]Punkter!$C$2</f>
        <v>1</v>
      </c>
      <c r="B3" s="89"/>
      <c r="C3" s="33">
        <f>SUM(Meas1!O$3:'Meas1'!O$12)/9</f>
        <v>6.7823333333333874E-2</v>
      </c>
      <c r="D3" s="33">
        <f>SUM(Meas1!P$3:'Meas1'!P$12)/9</f>
        <v>4.0289999999999611E-2</v>
      </c>
      <c r="E3" s="33">
        <f>SUM(Meas1!Q$3:'Meas1'!Q$12)/9</f>
        <v>4.3667777777777396E-2</v>
      </c>
      <c r="F3" s="33">
        <f>SUM(Meas1!R$3:'Meas1'!R$12)/9</f>
        <v>4.2387777777777878E-2</v>
      </c>
      <c r="G3" s="33">
        <f>SUM(Meas1!S$3:'Meas1'!S$12)/9</f>
        <v>5.4528888888888648E-2</v>
      </c>
      <c r="H3" s="33">
        <f>SUM(Meas1!T$3:'Meas1'!T$12)/9</f>
        <v>2.8516666666666728E-2</v>
      </c>
      <c r="I3" s="33">
        <f>SUM(Meas1!U$3:'Meas1'!U$12)/9</f>
        <v>1.2512222222222485E-2</v>
      </c>
      <c r="J3" s="33">
        <f>SUM(Meas1!V$3:'Meas1'!V$12)/9</f>
        <v>1.0217777777777833E-2</v>
      </c>
      <c r="K3" s="33">
        <f>SUM(Meas1!W$3:'Meas1'!W$12)/9</f>
        <v>0.11111111111111067</v>
      </c>
      <c r="L3" s="33">
        <f>SUM(Meas1!X$3:'Meas1'!X$12)/9</f>
        <v>3.6677777777777082E-3</v>
      </c>
      <c r="N3" t="str">
        <f>[1]Meas1!C68</f>
        <v>Polar</v>
      </c>
      <c r="O3" s="67" t="str">
        <f>[1]Meas1!E68</f>
        <v>vertical</v>
      </c>
    </row>
    <row r="4" spans="1:15" ht="15" thickBot="1" x14ac:dyDescent="0.35">
      <c r="A4" s="87">
        <f>[1]Punkter!$C$3</f>
        <v>2</v>
      </c>
      <c r="B4" s="89"/>
      <c r="C4" s="36">
        <f>SUM(Meas1!O$13:'Meas1'!O$22)/9</f>
        <v>3.0521111111110763E-2</v>
      </c>
      <c r="D4" s="36">
        <f>SUM(Meas1!P$13:'Meas1'!P$22)/9</f>
        <v>3.4977777777777677E-2</v>
      </c>
      <c r="E4" s="36">
        <f>SUM(Meas1!Q$13:'Meas1'!Q$22)/9</f>
        <v>6.8884444444444651E-2</v>
      </c>
      <c r="F4" s="36">
        <f>SUM(Meas1!R$13:'Meas1'!R$22)/9</f>
        <v>0.13857888888888853</v>
      </c>
      <c r="G4" s="36">
        <f>SUM(Meas1!S$13:'Meas1'!S$22)/9</f>
        <v>6.4817777777777821E-2</v>
      </c>
      <c r="H4" s="36">
        <f>SUM(Meas1!T$13:'Meas1'!T$22)/9</f>
        <v>4.8722222222222483E-3</v>
      </c>
      <c r="I4" s="36">
        <f>SUM(Meas1!U$13:'Meas1'!U$22)/9</f>
        <v>0.16473333333333368</v>
      </c>
      <c r="J4" s="36">
        <f>SUM(Meas1!V$13:'Meas1'!V$22)/9</f>
        <v>9.4444444444445344E-2</v>
      </c>
      <c r="K4" s="36">
        <f>SUM(Meas1!W$13:'Meas1'!W$22)/9</f>
        <v>2.998777777777804E-2</v>
      </c>
      <c r="L4" s="36">
        <f>SUM(Meas1!X$13:'Meas1'!X$22)/9</f>
        <v>3.0622222222221728E-3</v>
      </c>
      <c r="N4" t="str">
        <f>[1]Meas1!C69</f>
        <v>Frekvens</v>
      </c>
      <c r="O4" s="67" t="str">
        <f>[1]Meas1!E69</f>
        <v>2,58GHz</v>
      </c>
    </row>
    <row r="5" spans="1:15" ht="15" thickBot="1" x14ac:dyDescent="0.35">
      <c r="A5" s="87">
        <f>[1]Punkter!$C$4</f>
        <v>4</v>
      </c>
      <c r="B5" s="89"/>
      <c r="C5" s="33">
        <f>SUM(Meas1!O$23:'Meas1'!O$32)/9</f>
        <v>0.1050988888888893</v>
      </c>
      <c r="D5" s="33">
        <f>SUM(Meas1!P$23:'Meas1'!P$32)/9</f>
        <v>3.6187777777777923E-2</v>
      </c>
      <c r="E5" s="33">
        <f>SUM(Meas1!Q$23:'Meas1'!Q$32)/9</f>
        <v>1.6476666666666813E-2</v>
      </c>
      <c r="F5" s="33">
        <f>SUM(Meas1!R$23:'Meas1'!R$32)/9</f>
        <v>0.51943222222222318</v>
      </c>
      <c r="G5" s="33" t="e">
        <f>SUM(Meas1!S$23:'Meas1'!S$32)/9</f>
        <v>#VALUE!</v>
      </c>
      <c r="H5" s="33">
        <f>SUM(Meas1!T$23:'Meas1'!T$32)/9</f>
        <v>8.5098888888888752E-2</v>
      </c>
      <c r="I5" s="33">
        <f>SUM(Meas1!U$23:'Meas1'!U$32)/9</f>
        <v>0.11000555555555509</v>
      </c>
      <c r="J5" s="33">
        <f>SUM(Meas1!V$23:'Meas1'!V$32)/9</f>
        <v>8.6151111111110748E-2</v>
      </c>
      <c r="K5" s="33">
        <f>SUM(Meas1!W$23:'Meas1'!W$32)/9</f>
        <v>7.1877777777778163E-3</v>
      </c>
      <c r="L5" s="33">
        <f>SUM(Meas1!X$23:'Meas1'!X$32)/9</f>
        <v>1.3039999999999984E-2</v>
      </c>
      <c r="N5" t="str">
        <f>[1]Meas1!C70</f>
        <v>Date</v>
      </c>
      <c r="O5" s="68">
        <f>[1]Meas1!E70</f>
        <v>42661</v>
      </c>
    </row>
    <row r="6" spans="1:15" ht="15" thickBot="1" x14ac:dyDescent="0.35">
      <c r="A6" s="87">
        <f>[1]Punkter!$C$5</f>
        <v>8</v>
      </c>
      <c r="B6" s="89"/>
      <c r="C6" s="36">
        <f>SUM(Meas1!O$33:'Meas1'!O$42)/9</f>
        <v>0.45280444444444395</v>
      </c>
      <c r="D6" s="36">
        <f>SUM(Meas1!P$33:'Meas1'!P$42)/9</f>
        <v>9.8715555555556098E-2</v>
      </c>
      <c r="E6" s="36">
        <f>SUM(Meas1!Q$33:'Meas1'!Q$42)/9</f>
        <v>1.0827777777777457E-2</v>
      </c>
      <c r="F6" s="36">
        <f>SUM(Meas1!R$33:'Meas1'!R$42)/9</f>
        <v>1.9112222222222131E-2</v>
      </c>
      <c r="G6" s="36">
        <f>SUM(Meas1!S$33:'Meas1'!S$42)/9</f>
        <v>5.6401111111111582E-2</v>
      </c>
      <c r="H6" s="36">
        <f>SUM(Meas1!T$33:'Meas1'!T$42)/9</f>
        <v>2.4973333333333195E-2</v>
      </c>
      <c r="I6" s="36">
        <f>SUM(Meas1!U$33:'Meas1'!U$42)/9</f>
        <v>1.8489999999999791E-2</v>
      </c>
      <c r="J6" s="36">
        <f>SUM(Meas1!V$33:'Meas1'!V$42)/9</f>
        <v>4.6622222222223123E-3</v>
      </c>
      <c r="K6" s="36">
        <f>SUM(Meas1!W$33:'Meas1'!W$42)/9</f>
        <v>1.721777777777769E-2</v>
      </c>
      <c r="L6" s="36">
        <f>SUM(Meas1!X$33:'Meas1'!X$42)/9</f>
        <v>5.7155555555557219E-3</v>
      </c>
      <c r="N6" t="str">
        <f>[1]Meas1!C71</f>
        <v>Start time</v>
      </c>
      <c r="O6" s="67">
        <f>[1]Meas1!E71</f>
        <v>18</v>
      </c>
    </row>
    <row r="7" spans="1:15" ht="15" thickBot="1" x14ac:dyDescent="0.35">
      <c r="A7" s="87">
        <f>[1]Punkter!$C$6</f>
        <v>15</v>
      </c>
      <c r="B7" s="89"/>
      <c r="C7" s="33">
        <f>SUM(Meas1!O$43:'Meas1'!O$52)/9</f>
        <v>9.0573333333332437E-2</v>
      </c>
      <c r="D7" s="33">
        <f>SUM(Meas1!P$43:'Meas1'!P$52)/9</f>
        <v>9.8378888888888474E-2</v>
      </c>
      <c r="E7" s="33">
        <f>SUM(Meas1!Q$43:'Meas1'!Q$52)/9</f>
        <v>1.3409877777777754</v>
      </c>
      <c r="F7" s="33">
        <f>SUM(Meas1!R$43:'Meas1'!R$52)/9</f>
        <v>2.7898888888888362E-2</v>
      </c>
      <c r="G7" s="33">
        <f>SUM(Meas1!S$43:'Meas1'!S$52)/9</f>
        <v>2.4866666666667387E-2</v>
      </c>
      <c r="H7" s="33">
        <f>SUM(Meas1!T$43:'Meas1'!T$52)/9</f>
        <v>0.27091222222221994</v>
      </c>
      <c r="I7" s="33">
        <f>SUM(Meas1!U$43:'Meas1'!U$52)/9</f>
        <v>6.2195555555554921E-2</v>
      </c>
      <c r="J7" s="33">
        <f>SUM(Meas1!V$43:'Meas1'!V$52)/9</f>
        <v>3.7344444444444022E-3</v>
      </c>
      <c r="K7" s="33">
        <f>SUM(Meas1!W$43:'Meas1'!W$52)/9</f>
        <v>9.6111111111106019E-4</v>
      </c>
      <c r="L7" s="33">
        <f>SUM(Meas1!X$43:'Meas1'!X$52)/9</f>
        <v>1.5712222222222239E-2</v>
      </c>
      <c r="N7" t="str">
        <f>[1]Meas1!C72</f>
        <v>End time</v>
      </c>
      <c r="O7" s="67">
        <f>[1]Meas1!E72</f>
        <v>0</v>
      </c>
    </row>
    <row r="8" spans="1:15" ht="15" thickBot="1" x14ac:dyDescent="0.35">
      <c r="A8" s="87">
        <f>[1]Punkter!$C$7</f>
        <v>30</v>
      </c>
      <c r="B8" s="89"/>
      <c r="C8" s="36">
        <f>SUM(Meas1!O$53:'Meas1'!O$62)/9</f>
        <v>1.0888277777777731</v>
      </c>
      <c r="D8" s="36">
        <f>SUM(Meas1!P$53:'Meas1'!P$62)/9</f>
        <v>0.41298222222222053</v>
      </c>
      <c r="E8" s="36">
        <f>SUM(Meas1!Q$53:'Meas1'!Q$62)/9</f>
        <v>0.14346222222222252</v>
      </c>
      <c r="F8" s="36">
        <f>SUM(Meas1!R$53:'Meas1'!R$62)/9</f>
        <v>2.9134444444443932E-2</v>
      </c>
      <c r="G8" s="36">
        <f>SUM(Meas1!S$53:'Meas1'!S$62)/9</f>
        <v>0.49398222222222138</v>
      </c>
      <c r="H8" s="36">
        <f>SUM(Meas1!T$53:'Meas1'!T$62)/9</f>
        <v>0.32193444444444413</v>
      </c>
      <c r="I8" s="36">
        <f>SUM(Meas1!U$53:'Meas1'!U$62)/9</f>
        <v>0.12838333333333354</v>
      </c>
      <c r="J8" s="36">
        <f>SUM(Meas1!V$53:'Meas1'!V$62)/9</f>
        <v>3.4066666666667043E-2</v>
      </c>
      <c r="K8" s="36">
        <f>SUM(Meas1!W$53:'Meas1'!W$62)/9</f>
        <v>1.8173333333333035E-2</v>
      </c>
      <c r="L8" s="36">
        <f>SUM(Meas1!X$53:'Meas1'!X$62)/9</f>
        <v>2.0178888888889045E-2</v>
      </c>
      <c r="N8" t="str">
        <f>[1]Meas1!C73</f>
        <v>Place</v>
      </c>
      <c r="O8" s="67" t="str">
        <f>[1]Meas1!E73</f>
        <v>P-Plads</v>
      </c>
    </row>
    <row r="9" spans="1:15" ht="15" thickBot="1" x14ac:dyDescent="0.35"/>
    <row r="10" spans="1:15" x14ac:dyDescent="0.3">
      <c r="A10" s="77" t="s">
        <v>53</v>
      </c>
      <c r="B10" s="65" t="s">
        <v>2</v>
      </c>
      <c r="C10" s="77">
        <f>[1]Punkter!$A$2</f>
        <v>0.01</v>
      </c>
      <c r="D10" s="84"/>
      <c r="E10" s="84"/>
      <c r="F10" s="78"/>
      <c r="G10" s="77">
        <f>[1]Punkter!$A$3</f>
        <v>0.08</v>
      </c>
      <c r="H10" s="84"/>
      <c r="I10" s="78"/>
      <c r="J10" s="77">
        <f>[1]Punkter!$A$4</f>
        <v>0.34</v>
      </c>
      <c r="K10" s="78"/>
      <c r="L10" s="26">
        <f>[1]Punkter!$A$5</f>
        <v>2</v>
      </c>
      <c r="N10" t="str">
        <f>[1]Meas1!C66</f>
        <v>TX</v>
      </c>
      <c r="O10" s="67" t="str">
        <f>[1]Meas2!E66</f>
        <v>patch</v>
      </c>
    </row>
    <row r="11" spans="1:15" ht="15" thickBot="1" x14ac:dyDescent="0.35">
      <c r="A11" s="83"/>
      <c r="B11" s="4" t="s">
        <v>3</v>
      </c>
      <c r="C11" s="32">
        <f>[1]Punkter!$A$2</f>
        <v>0.01</v>
      </c>
      <c r="D11" s="1">
        <f>[1]Punkter!$A$3</f>
        <v>0.08</v>
      </c>
      <c r="E11" s="1">
        <f>[1]Punkter!$A$4</f>
        <v>0.34</v>
      </c>
      <c r="F11" s="9">
        <f>[1]Punkter!$A$5</f>
        <v>2</v>
      </c>
      <c r="G11" s="32">
        <f>[1]Punkter!$A$3</f>
        <v>0.08</v>
      </c>
      <c r="H11" s="1">
        <f>[1]Punkter!$A$4</f>
        <v>0.34</v>
      </c>
      <c r="I11" s="9">
        <f>[1]Punkter!$A$5</f>
        <v>2</v>
      </c>
      <c r="J11" s="1">
        <f>[1]Punkter!$A$4</f>
        <v>0.34</v>
      </c>
      <c r="K11" s="9">
        <f>[1]Punkter!$A$5</f>
        <v>2</v>
      </c>
      <c r="L11" s="9">
        <f>[1]Punkter!$A$5</f>
        <v>2</v>
      </c>
      <c r="N11" t="str">
        <f>[1]Meas1!C67</f>
        <v>RX</v>
      </c>
      <c r="O11" s="67" t="str">
        <f>[1]Meas2!E67</f>
        <v>patch</v>
      </c>
    </row>
    <row r="12" spans="1:15" ht="15" thickBot="1" x14ac:dyDescent="0.35">
      <c r="A12" s="87">
        <f>[1]Punkter!$C$2</f>
        <v>1</v>
      </c>
      <c r="B12" s="89"/>
      <c r="C12" s="33">
        <f>SUM(Meas2!O$3:'Meas2'!O$12)/9</f>
        <v>5.8556666666666736E-2</v>
      </c>
      <c r="D12" s="33">
        <f>SUM(Meas2!P$3:'Meas2'!P$12)/9</f>
        <v>6.2106666666666657E-2</v>
      </c>
      <c r="E12" s="33">
        <f>SUM(Meas2!Q$3:'Meas2'!Q$12)/9</f>
        <v>4.9959999999999921E-2</v>
      </c>
      <c r="F12" s="33">
        <f>SUM(Meas2!R$3:'Meas2'!R$12)/9</f>
        <v>0.1770677777777791</v>
      </c>
      <c r="G12" s="33">
        <f>SUM(Meas2!S$3:'Meas2'!S$12)/9</f>
        <v>0.12137777777777765</v>
      </c>
      <c r="H12" s="33">
        <f>SUM(Meas2!T$3:'Meas2'!T$12)/9</f>
        <v>0.15547111111111153</v>
      </c>
      <c r="I12" s="33">
        <f>SUM(Meas2!U$3:'Meas2'!U$12)/9</f>
        <v>0.1900900000000017</v>
      </c>
      <c r="J12" s="33">
        <f>SUM(Meas2!V$3:'Meas2'!V$12)/9</f>
        <v>8.2544444444442484E-3</v>
      </c>
      <c r="K12" s="33">
        <f>SUM(Meas2!W$3:'Meas2'!W$12)/9</f>
        <v>8.7173333333333464E-2</v>
      </c>
      <c r="L12" s="33">
        <f>SUM(Meas2!X$3:'Meas2'!X$12)/9</f>
        <v>6.0543333333332477E-2</v>
      </c>
      <c r="N12" t="str">
        <f>[1]Meas1!C68</f>
        <v>Polar</v>
      </c>
      <c r="O12" s="67" t="str">
        <f>[1]Meas2!E68</f>
        <v>horizontal</v>
      </c>
    </row>
    <row r="13" spans="1:15" ht="15" thickBot="1" x14ac:dyDescent="0.35">
      <c r="A13" s="87">
        <f>[1]Punkter!$C$3</f>
        <v>2</v>
      </c>
      <c r="B13" s="89"/>
      <c r="C13" s="33">
        <f>SUM(Meas2!O$13:'Meas2'!O$22)/9</f>
        <v>1.6100499999999989</v>
      </c>
      <c r="D13" s="33">
        <f>SUM(Meas2!P$13:'Meas2'!P$22)/9</f>
        <v>0.13684555555555555</v>
      </c>
      <c r="E13" s="33">
        <f>SUM(Meas2!Q$13:'Meas2'!Q$22)/9</f>
        <v>1.4115555555555563E-2</v>
      </c>
      <c r="F13" s="33">
        <f>SUM(Meas2!R$13:'Meas2'!R$22)/9</f>
        <v>1.7306666666666793E-2</v>
      </c>
      <c r="G13" s="33">
        <f>SUM(Meas2!S$13:'Meas2'!S$22)/9</f>
        <v>0.11791666666666645</v>
      </c>
      <c r="H13" s="33">
        <f>SUM(Meas2!T$13:'Meas2'!T$22)/9</f>
        <v>3.7009999999999918E-2</v>
      </c>
      <c r="I13" s="33">
        <f>SUM(Meas2!U$13:'Meas2'!U$22)/9</f>
        <v>2.0937777777777871E-2</v>
      </c>
      <c r="J13" s="33">
        <f>SUM(Meas2!V$13:'Meas2'!V$22)/9</f>
        <v>2.292888888888904E-2</v>
      </c>
      <c r="K13" s="33">
        <f>SUM(Meas2!W$13:'Meas2'!W$22)/9</f>
        <v>9.8890000000000852E-2</v>
      </c>
      <c r="L13" s="33">
        <f>SUM(Meas2!X$13:'Meas2'!X$22)/9</f>
        <v>3.3423333333333395E-2</v>
      </c>
      <c r="N13" t="str">
        <f>[1]Meas1!C69</f>
        <v>Frekvens</v>
      </c>
      <c r="O13" s="67" t="str">
        <f>[1]Meas2!E69</f>
        <v>2,58GHz</v>
      </c>
    </row>
    <row r="14" spans="1:15" ht="15" thickBot="1" x14ac:dyDescent="0.35">
      <c r="A14" s="87">
        <f>[1]Punkter!$C$4</f>
        <v>4</v>
      </c>
      <c r="B14" s="89"/>
      <c r="C14" s="33">
        <f>SUM(Meas2!O$23:'Meas2'!O$32)/9</f>
        <v>0.74553444444444417</v>
      </c>
      <c r="D14" s="33">
        <f>SUM(Meas2!P$23:'Meas2'!P$32)/9</f>
        <v>4.60844444444444E-2</v>
      </c>
      <c r="E14" s="33">
        <f>SUM(Meas2!Q$23:'Meas2'!Q$32)/9</f>
        <v>3.5622222222222444E-2</v>
      </c>
      <c r="F14" s="33">
        <f>SUM(Meas2!R$23:'Meas2'!R$32)/9</f>
        <v>8.6965555555555338E-2</v>
      </c>
      <c r="G14" s="33">
        <f>SUM(Meas2!S$23:'Meas2'!S$32)/9</f>
        <v>2.6866666666666508E-2</v>
      </c>
      <c r="H14" s="33">
        <f>SUM(Meas2!T$23:'Meas2'!T$32)/9</f>
        <v>7.758777777777788E-2</v>
      </c>
      <c r="I14" s="33">
        <f>SUM(Meas2!U$23:'Meas2'!U$32)/9</f>
        <v>0.48324999999999857</v>
      </c>
      <c r="J14" s="33">
        <f>SUM(Meas2!V$23:'Meas2'!V$32)/9</f>
        <v>1.0756666666666541E-2</v>
      </c>
      <c r="K14" s="33">
        <f>SUM(Meas2!W$23:'Meas2'!W$32)/9</f>
        <v>0.19838222222222143</v>
      </c>
      <c r="L14" s="33">
        <f>SUM(Meas2!X$23:'Meas2'!X$32)/9</f>
        <v>9.2499999999998729E-3</v>
      </c>
      <c r="N14" t="str">
        <f>[1]Meas1!C70</f>
        <v>Date</v>
      </c>
      <c r="O14" s="68">
        <f>[1]Meas2!E70</f>
        <v>42661</v>
      </c>
    </row>
    <row r="15" spans="1:15" ht="15" thickBot="1" x14ac:dyDescent="0.35">
      <c r="A15" s="87">
        <f>[1]Punkter!$C$5</f>
        <v>8</v>
      </c>
      <c r="B15" s="89"/>
      <c r="C15" s="33">
        <f>SUM(Meas2!O$33:'Meas2'!O$42)/9</f>
        <v>0.75441777777778507</v>
      </c>
      <c r="D15" s="33">
        <f>SUM(Meas2!P$33:'Meas2'!P$42)/9</f>
        <v>8.9405555555556127E-2</v>
      </c>
      <c r="E15" s="33">
        <f>SUM(Meas2!Q$33:'Meas2'!Q$42)/9</f>
        <v>8.9582222222222549E-2</v>
      </c>
      <c r="F15" s="33">
        <f>SUM(Meas2!R$33:'Meas2'!R$42)/9</f>
        <v>1.5587777777777876E-2</v>
      </c>
      <c r="G15" s="33">
        <f>SUM(Meas2!S$33:'Meas2'!S$42)/9</f>
        <v>0.16743222222222456</v>
      </c>
      <c r="H15" s="33">
        <f>SUM(Meas2!T$33:'Meas2'!T$42)/9</f>
        <v>3.2134444444444132E-2</v>
      </c>
      <c r="I15" s="33">
        <f>SUM(Meas2!U$33:'Meas2'!U$42)/9</f>
        <v>4.8322222222222672E-3</v>
      </c>
      <c r="J15" s="33">
        <f>SUM(Meas2!V$33:'Meas2'!V$42)/9</f>
        <v>1.2337777777777711E-2</v>
      </c>
      <c r="K15" s="33">
        <f>SUM(Meas2!W$33:'Meas2'!W$42)/9</f>
        <v>3.4360000000000307E-2</v>
      </c>
      <c r="L15" s="33">
        <f>SUM(Meas2!X$33:'Meas2'!X$42)/9</f>
        <v>7.506666666666632E-3</v>
      </c>
      <c r="N15" t="str">
        <f>[1]Meas1!C71</f>
        <v>Start time</v>
      </c>
      <c r="O15" s="67">
        <f>[1]Meas2!E71</f>
        <v>18</v>
      </c>
    </row>
    <row r="16" spans="1:15" ht="15" thickBot="1" x14ac:dyDescent="0.35">
      <c r="A16" s="87">
        <f>[1]Punkter!$C$6</f>
        <v>15</v>
      </c>
      <c r="B16" s="89"/>
      <c r="C16" s="33">
        <f>SUM(Meas2!O$43:'Meas2'!O$52)/9</f>
        <v>0.92371222222222316</v>
      </c>
      <c r="D16" s="33">
        <f>SUM(Meas2!P$43:'Meas2'!P$52)/9</f>
        <v>0.13866222222222277</v>
      </c>
      <c r="E16" s="33">
        <f>SUM(Meas2!Q$43:'Meas2'!Q$52)/9</f>
        <v>0.253601111111112</v>
      </c>
      <c r="F16" s="33">
        <f>SUM(Meas2!R$43:'Meas2'!R$52)/9</f>
        <v>9.8573333333333277E-2</v>
      </c>
      <c r="G16" s="33">
        <f>SUM(Meas2!S$43:'Meas2'!S$52)/9</f>
        <v>0.4136988888888895</v>
      </c>
      <c r="H16" s="33">
        <f>SUM(Meas2!T$43:'Meas2'!T$52)/9</f>
        <v>0.20384999999999781</v>
      </c>
      <c r="I16" s="33">
        <f>SUM(Meas2!U$43:'Meas2'!U$52)/9</f>
        <v>5.0245555555555134E-2</v>
      </c>
      <c r="J16" s="33">
        <f>SUM(Meas2!V$43:'Meas2'!V$52)/9</f>
        <v>9.0666666666664383E-3</v>
      </c>
      <c r="K16" s="33">
        <f>SUM(Meas2!W$43:'Meas2'!W$52)/9</f>
        <v>0.13798222222222142</v>
      </c>
      <c r="L16" s="33">
        <f>SUM(Meas2!X$43:'Meas2'!X$52)/9</f>
        <v>3.0899999999999942E-3</v>
      </c>
      <c r="N16" t="str">
        <f>[1]Meas1!C72</f>
        <v>End time</v>
      </c>
      <c r="O16" s="67">
        <f>[1]Meas2!E72</f>
        <v>0</v>
      </c>
    </row>
    <row r="17" spans="1:15" ht="15" thickBot="1" x14ac:dyDescent="0.35">
      <c r="A17" s="87">
        <f>[1]Punkter!$C$7</f>
        <v>30</v>
      </c>
      <c r="B17" s="89"/>
      <c r="C17" s="33">
        <f>SUM(Meas2!O$53:'Meas2'!O$62)/9</f>
        <v>2.5614266666666694</v>
      </c>
      <c r="D17" s="33">
        <f>SUM(Meas2!P$53:'Meas2'!P$62)/9</f>
        <v>4.077737777777787</v>
      </c>
      <c r="E17" s="33">
        <f>SUM(Meas2!Q$53:'Meas2'!Q$62)/9</f>
        <v>0.49115555555555723</v>
      </c>
      <c r="F17" s="33">
        <f>SUM(Meas2!R$53:'Meas2'!R$62)/9</f>
        <v>6.9578888888889939E-2</v>
      </c>
      <c r="G17" s="33">
        <f>SUM(Meas2!S$53:'Meas2'!S$62)/9</f>
        <v>0.48198333333333182</v>
      </c>
      <c r="H17" s="33">
        <f>SUM(Meas2!T$53:'Meas2'!T$62)/9</f>
        <v>4.7632222222222569E-2</v>
      </c>
      <c r="I17" s="33">
        <f>SUM(Meas2!U$53:'Meas2'!U$62)/9</f>
        <v>0.5086544444444443</v>
      </c>
      <c r="J17" s="33">
        <f>SUM(Meas2!V$53:'Meas2'!V$62)/9</f>
        <v>5.2956666666667818E-2</v>
      </c>
      <c r="K17" s="33">
        <f>SUM(Meas2!W$53:'Meas2'!W$62)/9</f>
        <v>0.1249733333333337</v>
      </c>
      <c r="L17" s="33">
        <f>SUM(Meas2!X$53:'Meas2'!X$62)/9</f>
        <v>5.782222222222029E-3</v>
      </c>
      <c r="N17" t="str">
        <f>[1]Meas1!C73</f>
        <v>Place</v>
      </c>
      <c r="O17" s="67" t="str">
        <f>[1]Meas2!E73</f>
        <v>P-Plads</v>
      </c>
    </row>
  </sheetData>
  <mergeCells count="20">
    <mergeCell ref="A16:B16"/>
    <mergeCell ref="A17:B17"/>
    <mergeCell ref="G10:I10"/>
    <mergeCell ref="J10:K10"/>
    <mergeCell ref="A12:B12"/>
    <mergeCell ref="A13:B13"/>
    <mergeCell ref="A14:B14"/>
    <mergeCell ref="A15:B15"/>
    <mergeCell ref="C10:F10"/>
    <mergeCell ref="A5:B5"/>
    <mergeCell ref="A6:B6"/>
    <mergeCell ref="A7:B7"/>
    <mergeCell ref="A8:B8"/>
    <mergeCell ref="A10:A11"/>
    <mergeCell ref="A4:B4"/>
    <mergeCell ref="A1:A2"/>
    <mergeCell ref="C1:F1"/>
    <mergeCell ref="G1:I1"/>
    <mergeCell ref="J1:K1"/>
    <mergeCell ref="A3:B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F13" sqref="F13"/>
    </sheetView>
  </sheetViews>
  <sheetFormatPr defaultRowHeight="14.4" x14ac:dyDescent="0.3"/>
  <cols>
    <col min="15" max="15" width="11" bestFit="1" customWidth="1"/>
  </cols>
  <sheetData>
    <row r="1" spans="1:15" x14ac:dyDescent="0.3">
      <c r="A1" s="77" t="s">
        <v>16</v>
      </c>
      <c r="B1" s="30" t="s">
        <v>2</v>
      </c>
      <c r="C1" s="77">
        <f>Punkter!$A$2</f>
        <v>0.01</v>
      </c>
      <c r="D1" s="84"/>
      <c r="E1" s="84"/>
      <c r="F1" s="78"/>
      <c r="G1" s="77">
        <f>Punkter!$A$3</f>
        <v>0.08</v>
      </c>
      <c r="H1" s="84"/>
      <c r="I1" s="78"/>
      <c r="J1" s="77">
        <f>Punkter!$A$4</f>
        <v>0.34</v>
      </c>
      <c r="K1" s="78"/>
      <c r="L1" s="26">
        <f>Punkter!$A$5</f>
        <v>2</v>
      </c>
      <c r="O1" t="s">
        <v>21</v>
      </c>
    </row>
    <row r="2" spans="1:15" ht="15" thickBot="1" x14ac:dyDescent="0.35">
      <c r="A2" s="83"/>
      <c r="B2" s="4" t="s">
        <v>3</v>
      </c>
      <c r="C2" s="32">
        <f>Punkter!$A$2</f>
        <v>0.01</v>
      </c>
      <c r="D2" s="1">
        <f>Punkter!$A$3</f>
        <v>0.08</v>
      </c>
      <c r="E2" s="1">
        <f>Punkter!$A$4</f>
        <v>0.34</v>
      </c>
      <c r="F2" s="9">
        <f>Punkter!$A$5</f>
        <v>2</v>
      </c>
      <c r="G2" s="32">
        <f>Punkter!$A$3</f>
        <v>0.08</v>
      </c>
      <c r="H2" s="1">
        <f>Punkter!$A$4</f>
        <v>0.34</v>
      </c>
      <c r="I2" s="9">
        <f>Punkter!$A$5</f>
        <v>2</v>
      </c>
      <c r="J2" s="1">
        <f>Punkter!$A$4</f>
        <v>0.34</v>
      </c>
      <c r="K2" s="9">
        <f>Punkter!$A$5</f>
        <v>2</v>
      </c>
      <c r="L2" s="9">
        <f>Punkter!$A$5</f>
        <v>2</v>
      </c>
      <c r="N2" t="s">
        <v>17</v>
      </c>
      <c r="O2">
        <v>1</v>
      </c>
    </row>
    <row r="3" spans="1:15" ht="15" thickBot="1" x14ac:dyDescent="0.35">
      <c r="A3" s="87">
        <f>Punkter!$C$2</f>
        <v>1</v>
      </c>
      <c r="B3" s="89"/>
      <c r="C3" s="33">
        <f>$O$2+$O$3+$O$4+20*LOG10($O$5/(4*PI()*$A3))</f>
        <v>-37.045997020280801</v>
      </c>
      <c r="D3" s="34">
        <f t="shared" ref="C3:L8" si="0">$O$2+$O$3+$O$4+20*LOG10($O$5/(4*PI()*$A3))</f>
        <v>-37.045997020280801</v>
      </c>
      <c r="E3" s="34">
        <f t="shared" si="0"/>
        <v>-37.045997020280801</v>
      </c>
      <c r="F3" s="34">
        <f t="shared" si="0"/>
        <v>-37.045997020280801</v>
      </c>
      <c r="G3" s="33">
        <f t="shared" si="0"/>
        <v>-37.045997020280801</v>
      </c>
      <c r="H3" s="34">
        <f t="shared" si="0"/>
        <v>-37.045997020280801</v>
      </c>
      <c r="I3" s="35">
        <f t="shared" si="0"/>
        <v>-37.045997020280801</v>
      </c>
      <c r="J3" s="34">
        <f t="shared" si="0"/>
        <v>-37.045997020280801</v>
      </c>
      <c r="K3" s="35">
        <f t="shared" si="0"/>
        <v>-37.045997020280801</v>
      </c>
      <c r="L3" s="35">
        <f t="shared" si="0"/>
        <v>-37.045997020280801</v>
      </c>
      <c r="N3" t="s">
        <v>18</v>
      </c>
      <c r="O3">
        <v>1</v>
      </c>
    </row>
    <row r="4" spans="1:15" ht="15" thickBot="1" x14ac:dyDescent="0.35">
      <c r="A4" s="87">
        <f>Punkter!$C$3</f>
        <v>2</v>
      </c>
      <c r="B4" s="89"/>
      <c r="C4" s="36">
        <f t="shared" si="0"/>
        <v>-43.066596933560426</v>
      </c>
      <c r="D4" s="37">
        <f t="shared" si="0"/>
        <v>-43.066596933560426</v>
      </c>
      <c r="E4" s="37">
        <f t="shared" si="0"/>
        <v>-43.066596933560426</v>
      </c>
      <c r="F4" s="37">
        <f t="shared" si="0"/>
        <v>-43.066596933560426</v>
      </c>
      <c r="G4" s="36">
        <f t="shared" si="0"/>
        <v>-43.066596933560426</v>
      </c>
      <c r="H4" s="37">
        <f t="shared" si="0"/>
        <v>-43.066596933560426</v>
      </c>
      <c r="I4" s="38">
        <f t="shared" si="0"/>
        <v>-43.066596933560426</v>
      </c>
      <c r="J4" s="37">
        <f t="shared" si="0"/>
        <v>-43.066596933560426</v>
      </c>
      <c r="K4" s="38">
        <f t="shared" si="0"/>
        <v>-43.066596933560426</v>
      </c>
      <c r="L4" s="38">
        <f t="shared" si="0"/>
        <v>-43.066596933560426</v>
      </c>
      <c r="N4" t="s">
        <v>19</v>
      </c>
      <c r="O4">
        <v>1</v>
      </c>
    </row>
    <row r="5" spans="1:15" ht="15" thickBot="1" x14ac:dyDescent="0.35">
      <c r="A5" s="87">
        <f>Punkter!$C$4</f>
        <v>4</v>
      </c>
      <c r="B5" s="89"/>
      <c r="C5" s="39">
        <f t="shared" si="0"/>
        <v>-49.087196846840044</v>
      </c>
      <c r="D5" s="40">
        <f t="shared" si="0"/>
        <v>-49.087196846840044</v>
      </c>
      <c r="E5" s="40">
        <f t="shared" si="0"/>
        <v>-49.087196846840044</v>
      </c>
      <c r="F5" s="40">
        <f t="shared" si="0"/>
        <v>-49.087196846840044</v>
      </c>
      <c r="G5" s="39">
        <f t="shared" si="0"/>
        <v>-49.087196846840044</v>
      </c>
      <c r="H5" s="40">
        <f t="shared" si="0"/>
        <v>-49.087196846840044</v>
      </c>
      <c r="I5" s="41">
        <f t="shared" si="0"/>
        <v>-49.087196846840044</v>
      </c>
      <c r="J5" s="40">
        <f t="shared" si="0"/>
        <v>-49.087196846840044</v>
      </c>
      <c r="K5" s="41">
        <f t="shared" si="0"/>
        <v>-49.087196846840044</v>
      </c>
      <c r="L5" s="41">
        <f t="shared" si="0"/>
        <v>-49.087196846840044</v>
      </c>
      <c r="N5" t="s">
        <v>20</v>
      </c>
      <c r="O5" s="48">
        <f>(3*10^8)/(2.4*10^9)</f>
        <v>0.125</v>
      </c>
    </row>
    <row r="6" spans="1:15" ht="15" thickBot="1" x14ac:dyDescent="0.35">
      <c r="A6" s="87">
        <f>Punkter!$C$5</f>
        <v>8</v>
      </c>
      <c r="B6" s="89"/>
      <c r="C6" s="36">
        <f t="shared" si="0"/>
        <v>-55.107796760119669</v>
      </c>
      <c r="D6" s="37">
        <f t="shared" si="0"/>
        <v>-55.107796760119669</v>
      </c>
      <c r="E6" s="37">
        <f t="shared" si="0"/>
        <v>-55.107796760119669</v>
      </c>
      <c r="F6" s="37">
        <f t="shared" si="0"/>
        <v>-55.107796760119669</v>
      </c>
      <c r="G6" s="36">
        <f t="shared" si="0"/>
        <v>-55.107796760119669</v>
      </c>
      <c r="H6" s="37">
        <f t="shared" si="0"/>
        <v>-55.107796760119669</v>
      </c>
      <c r="I6" s="38">
        <f t="shared" si="0"/>
        <v>-55.107796760119669</v>
      </c>
      <c r="J6" s="37">
        <f t="shared" si="0"/>
        <v>-55.107796760119669</v>
      </c>
      <c r="K6" s="38">
        <f t="shared" si="0"/>
        <v>-55.107796760119669</v>
      </c>
      <c r="L6" s="38">
        <f t="shared" si="0"/>
        <v>-55.107796760119669</v>
      </c>
    </row>
    <row r="7" spans="1:15" ht="15" thickBot="1" x14ac:dyDescent="0.35">
      <c r="A7" s="87">
        <f>Punkter!$C$6</f>
        <v>15</v>
      </c>
      <c r="B7" s="89"/>
      <c r="C7" s="42">
        <f t="shared" si="0"/>
        <v>-60.567822201394421</v>
      </c>
      <c r="D7" s="43">
        <f t="shared" si="0"/>
        <v>-60.567822201394421</v>
      </c>
      <c r="E7" s="43">
        <f t="shared" si="0"/>
        <v>-60.567822201394421</v>
      </c>
      <c r="F7" s="43">
        <f t="shared" si="0"/>
        <v>-60.567822201394421</v>
      </c>
      <c r="G7" s="42">
        <f t="shared" si="0"/>
        <v>-60.567822201394421</v>
      </c>
      <c r="H7" s="43">
        <f t="shared" si="0"/>
        <v>-60.567822201394421</v>
      </c>
      <c r="I7" s="44">
        <f t="shared" si="0"/>
        <v>-60.567822201394421</v>
      </c>
      <c r="J7" s="43">
        <f t="shared" si="0"/>
        <v>-60.567822201394421</v>
      </c>
      <c r="K7" s="44">
        <f t="shared" si="0"/>
        <v>-60.567822201394421</v>
      </c>
      <c r="L7" s="44">
        <f t="shared" si="0"/>
        <v>-60.567822201394421</v>
      </c>
    </row>
    <row r="8" spans="1:15" ht="15" thickBot="1" x14ac:dyDescent="0.35">
      <c r="A8" s="87">
        <f>Punkter!$C$7</f>
        <v>30</v>
      </c>
      <c r="B8" s="89"/>
      <c r="C8" s="45">
        <f t="shared" si="0"/>
        <v>-66.588422114674046</v>
      </c>
      <c r="D8" s="46">
        <f t="shared" si="0"/>
        <v>-66.588422114674046</v>
      </c>
      <c r="E8" s="46">
        <f t="shared" si="0"/>
        <v>-66.588422114674046</v>
      </c>
      <c r="F8" s="46">
        <f t="shared" si="0"/>
        <v>-66.588422114674046</v>
      </c>
      <c r="G8" s="45">
        <f t="shared" si="0"/>
        <v>-66.588422114674046</v>
      </c>
      <c r="H8" s="46">
        <f t="shared" si="0"/>
        <v>-66.588422114674046</v>
      </c>
      <c r="I8" s="47">
        <f t="shared" si="0"/>
        <v>-66.588422114674046</v>
      </c>
      <c r="J8" s="46">
        <f t="shared" si="0"/>
        <v>-66.588422114674046</v>
      </c>
      <c r="K8" s="47">
        <f t="shared" si="0"/>
        <v>-66.588422114674046</v>
      </c>
      <c r="L8" s="47">
        <f t="shared" si="0"/>
        <v>-66.588422114674046</v>
      </c>
    </row>
    <row r="10" spans="1:15" ht="15" thickBot="1" x14ac:dyDescent="0.35"/>
    <row r="11" spans="1:15" x14ac:dyDescent="0.3">
      <c r="A11" s="77" t="s">
        <v>22</v>
      </c>
      <c r="B11" s="30" t="s">
        <v>2</v>
      </c>
      <c r="C11" s="77">
        <f>Punkter!$A$2</f>
        <v>0.01</v>
      </c>
      <c r="D11" s="84"/>
      <c r="E11" s="84"/>
      <c r="F11" s="78"/>
      <c r="G11" s="77">
        <f>Punkter!$A$3</f>
        <v>0.08</v>
      </c>
      <c r="H11" s="84"/>
      <c r="I11" s="78"/>
      <c r="J11" s="77">
        <f>Punkter!$A$4</f>
        <v>0.34</v>
      </c>
      <c r="K11" s="78"/>
      <c r="L11" s="26">
        <f>Punkter!$A$5</f>
        <v>2</v>
      </c>
      <c r="O11" t="s">
        <v>21</v>
      </c>
    </row>
    <row r="12" spans="1:15" ht="15" thickBot="1" x14ac:dyDescent="0.35">
      <c r="A12" s="83"/>
      <c r="B12" s="4" t="s">
        <v>3</v>
      </c>
      <c r="C12" s="32">
        <f>Punkter!$A$2</f>
        <v>0.01</v>
      </c>
      <c r="D12" s="1">
        <f>Punkter!$A$3</f>
        <v>0.08</v>
      </c>
      <c r="E12" s="1">
        <f>Punkter!$A$4</f>
        <v>0.34</v>
      </c>
      <c r="F12" s="9">
        <f>Punkter!$A$5</f>
        <v>2</v>
      </c>
      <c r="G12" s="32">
        <f>Punkter!$A$3</f>
        <v>0.08</v>
      </c>
      <c r="H12" s="1">
        <f>Punkter!$A$4</f>
        <v>0.34</v>
      </c>
      <c r="I12" s="9">
        <f>Punkter!$A$5</f>
        <v>2</v>
      </c>
      <c r="J12" s="1">
        <f>Punkter!$A$4</f>
        <v>0.34</v>
      </c>
      <c r="K12" s="9">
        <f>Punkter!$A$5</f>
        <v>2</v>
      </c>
      <c r="L12" s="9">
        <f>Punkter!$A$5</f>
        <v>2</v>
      </c>
      <c r="N12" t="s">
        <v>17</v>
      </c>
      <c r="O12">
        <v>1</v>
      </c>
    </row>
    <row r="13" spans="1:15" ht="15" thickBot="1" x14ac:dyDescent="0.35">
      <c r="A13" s="87">
        <f>Punkter!$C$2</f>
        <v>1</v>
      </c>
      <c r="B13" s="89"/>
      <c r="C13" s="33">
        <f t="shared" ref="C13:L18" si="1">$O$2+$O$3+$O$4+20*LOG10($O$5/(4*PI()*$A13))</f>
        <v>-37.045997020280801</v>
      </c>
      <c r="D13" s="34">
        <f t="shared" si="1"/>
        <v>-37.045997020280801</v>
      </c>
      <c r="E13" s="34">
        <f t="shared" si="1"/>
        <v>-37.045997020280801</v>
      </c>
      <c r="F13" s="34">
        <f>$O$2+$O$3+$O$4+20*LOG10($O$5/(4*PI()*$A13))</f>
        <v>-37.045997020280801</v>
      </c>
      <c r="G13" s="33">
        <f t="shared" si="1"/>
        <v>-37.045997020280801</v>
      </c>
      <c r="H13" s="34">
        <f t="shared" si="1"/>
        <v>-37.045997020280801</v>
      </c>
      <c r="I13" s="35">
        <f t="shared" si="1"/>
        <v>-37.045997020280801</v>
      </c>
      <c r="J13" s="34">
        <f t="shared" si="1"/>
        <v>-37.045997020280801</v>
      </c>
      <c r="K13" s="35">
        <f t="shared" si="1"/>
        <v>-37.045997020280801</v>
      </c>
      <c r="L13" s="35">
        <f t="shared" si="1"/>
        <v>-37.045997020280801</v>
      </c>
      <c r="N13" t="s">
        <v>18</v>
      </c>
      <c r="O13">
        <v>1</v>
      </c>
    </row>
    <row r="14" spans="1:15" ht="15" thickBot="1" x14ac:dyDescent="0.35">
      <c r="A14" s="87">
        <f>Punkter!$C$3</f>
        <v>2</v>
      </c>
      <c r="B14" s="89"/>
      <c r="C14" s="36">
        <f t="shared" si="1"/>
        <v>-43.066596933560426</v>
      </c>
      <c r="D14" s="37">
        <f t="shared" si="1"/>
        <v>-43.066596933560426</v>
      </c>
      <c r="E14" s="37">
        <f t="shared" si="1"/>
        <v>-43.066596933560426</v>
      </c>
      <c r="F14" s="37">
        <f t="shared" si="1"/>
        <v>-43.066596933560426</v>
      </c>
      <c r="G14" s="36">
        <f t="shared" si="1"/>
        <v>-43.066596933560426</v>
      </c>
      <c r="H14" s="37">
        <f t="shared" si="1"/>
        <v>-43.066596933560426</v>
      </c>
      <c r="I14" s="38">
        <f t="shared" si="1"/>
        <v>-43.066596933560426</v>
      </c>
      <c r="J14" s="37">
        <f t="shared" si="1"/>
        <v>-43.066596933560426</v>
      </c>
      <c r="K14" s="38">
        <f t="shared" si="1"/>
        <v>-43.066596933560426</v>
      </c>
      <c r="L14" s="38">
        <f t="shared" si="1"/>
        <v>-43.066596933560426</v>
      </c>
      <c r="N14" t="s">
        <v>19</v>
      </c>
      <c r="O14">
        <v>1</v>
      </c>
    </row>
    <row r="15" spans="1:15" ht="15" thickBot="1" x14ac:dyDescent="0.35">
      <c r="A15" s="87">
        <f>Punkter!$C$4</f>
        <v>4</v>
      </c>
      <c r="B15" s="89"/>
      <c r="C15" s="39">
        <f t="shared" si="1"/>
        <v>-49.087196846840044</v>
      </c>
      <c r="D15" s="40">
        <f t="shared" si="1"/>
        <v>-49.087196846840044</v>
      </c>
      <c r="E15" s="40">
        <f t="shared" si="1"/>
        <v>-49.087196846840044</v>
      </c>
      <c r="F15" s="40">
        <f t="shared" si="1"/>
        <v>-49.087196846840044</v>
      </c>
      <c r="G15" s="39">
        <f t="shared" si="1"/>
        <v>-49.087196846840044</v>
      </c>
      <c r="H15" s="40">
        <f t="shared" si="1"/>
        <v>-49.087196846840044</v>
      </c>
      <c r="I15" s="41">
        <f t="shared" si="1"/>
        <v>-49.087196846840044</v>
      </c>
      <c r="J15" s="40">
        <f t="shared" si="1"/>
        <v>-49.087196846840044</v>
      </c>
      <c r="K15" s="41">
        <f t="shared" si="1"/>
        <v>-49.087196846840044</v>
      </c>
      <c r="L15" s="41">
        <f t="shared" si="1"/>
        <v>-49.087196846840044</v>
      </c>
      <c r="N15" t="s">
        <v>20</v>
      </c>
      <c r="O15" s="48">
        <f>(3*10^8)/(2.4*10^9)</f>
        <v>0.125</v>
      </c>
    </row>
    <row r="16" spans="1:15" ht="15" thickBot="1" x14ac:dyDescent="0.35">
      <c r="A16" s="87">
        <f>Punkter!$C$5</f>
        <v>8</v>
      </c>
      <c r="B16" s="89"/>
      <c r="C16" s="36">
        <f t="shared" si="1"/>
        <v>-55.107796760119669</v>
      </c>
      <c r="D16" s="37">
        <f t="shared" si="1"/>
        <v>-55.107796760119669</v>
      </c>
      <c r="E16" s="37">
        <f t="shared" si="1"/>
        <v>-55.107796760119669</v>
      </c>
      <c r="F16" s="37">
        <f t="shared" si="1"/>
        <v>-55.107796760119669</v>
      </c>
      <c r="G16" s="36">
        <f t="shared" si="1"/>
        <v>-55.107796760119669</v>
      </c>
      <c r="H16" s="37">
        <f t="shared" si="1"/>
        <v>-55.107796760119669</v>
      </c>
      <c r="I16" s="38">
        <f t="shared" si="1"/>
        <v>-55.107796760119669</v>
      </c>
      <c r="J16" s="37">
        <f t="shared" si="1"/>
        <v>-55.107796760119669</v>
      </c>
      <c r="K16" s="38">
        <f t="shared" si="1"/>
        <v>-55.107796760119669</v>
      </c>
      <c r="L16" s="38">
        <f t="shared" si="1"/>
        <v>-55.107796760119669</v>
      </c>
    </row>
    <row r="17" spans="1:12" ht="15" thickBot="1" x14ac:dyDescent="0.35">
      <c r="A17" s="87">
        <f>Punkter!$C$6</f>
        <v>15</v>
      </c>
      <c r="B17" s="89"/>
      <c r="C17" s="42">
        <f t="shared" si="1"/>
        <v>-60.567822201394421</v>
      </c>
      <c r="D17" s="43">
        <f t="shared" si="1"/>
        <v>-60.567822201394421</v>
      </c>
      <c r="E17" s="43">
        <f t="shared" si="1"/>
        <v>-60.567822201394421</v>
      </c>
      <c r="F17" s="43">
        <f t="shared" si="1"/>
        <v>-60.567822201394421</v>
      </c>
      <c r="G17" s="42">
        <f t="shared" si="1"/>
        <v>-60.567822201394421</v>
      </c>
      <c r="H17" s="43">
        <f t="shared" si="1"/>
        <v>-60.567822201394421</v>
      </c>
      <c r="I17" s="44">
        <f t="shared" si="1"/>
        <v>-60.567822201394421</v>
      </c>
      <c r="J17" s="43">
        <f t="shared" si="1"/>
        <v>-60.567822201394421</v>
      </c>
      <c r="K17" s="44">
        <f t="shared" si="1"/>
        <v>-60.567822201394421</v>
      </c>
      <c r="L17" s="44">
        <f t="shared" si="1"/>
        <v>-60.567822201394421</v>
      </c>
    </row>
    <row r="18" spans="1:12" ht="15" thickBot="1" x14ac:dyDescent="0.35">
      <c r="A18" s="87">
        <f>Punkter!$C$7</f>
        <v>30</v>
      </c>
      <c r="B18" s="89"/>
      <c r="C18" s="45">
        <f t="shared" si="1"/>
        <v>-66.588422114674046</v>
      </c>
      <c r="D18" s="46">
        <f t="shared" si="1"/>
        <v>-66.588422114674046</v>
      </c>
      <c r="E18" s="46">
        <f t="shared" si="1"/>
        <v>-66.588422114674046</v>
      </c>
      <c r="F18" s="46">
        <f t="shared" si="1"/>
        <v>-66.588422114674046</v>
      </c>
      <c r="G18" s="45">
        <f t="shared" si="1"/>
        <v>-66.588422114674046</v>
      </c>
      <c r="H18" s="46">
        <f t="shared" si="1"/>
        <v>-66.588422114674046</v>
      </c>
      <c r="I18" s="47">
        <f t="shared" si="1"/>
        <v>-66.588422114674046</v>
      </c>
      <c r="J18" s="46">
        <f t="shared" si="1"/>
        <v>-66.588422114674046</v>
      </c>
      <c r="K18" s="47">
        <f t="shared" si="1"/>
        <v>-66.588422114674046</v>
      </c>
      <c r="L18" s="47">
        <f t="shared" si="1"/>
        <v>-66.588422114674046</v>
      </c>
    </row>
  </sheetData>
  <mergeCells count="20">
    <mergeCell ref="A4:B4"/>
    <mergeCell ref="A1:A2"/>
    <mergeCell ref="C1:F1"/>
    <mergeCell ref="G1:I1"/>
    <mergeCell ref="J1:K1"/>
    <mergeCell ref="A3:B3"/>
    <mergeCell ref="A5:B5"/>
    <mergeCell ref="A6:B6"/>
    <mergeCell ref="A7:B7"/>
    <mergeCell ref="A8:B8"/>
    <mergeCell ref="A11:A12"/>
    <mergeCell ref="A17:B17"/>
    <mergeCell ref="A18:B18"/>
    <mergeCell ref="G11:I11"/>
    <mergeCell ref="J11:K11"/>
    <mergeCell ref="A13:B13"/>
    <mergeCell ref="A14:B14"/>
    <mergeCell ref="A15:B15"/>
    <mergeCell ref="A16:B16"/>
    <mergeCell ref="C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Punkter</vt:lpstr>
      <vt:lpstr>Meas4</vt:lpstr>
      <vt:lpstr>Meas3</vt:lpstr>
      <vt:lpstr>Meas2</vt:lpstr>
      <vt:lpstr>Meas1</vt:lpstr>
      <vt:lpstr>Total</vt:lpstr>
      <vt:lpstr>Variance</vt:lpstr>
      <vt:lpstr>Friis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Gotti</dc:creator>
  <cp:lastModifiedBy>Acer</cp:lastModifiedBy>
  <cp:lastPrinted>2016-10-12T06:44:20Z</cp:lastPrinted>
  <dcterms:created xsi:type="dcterms:W3CDTF">2016-09-29T09:20:45Z</dcterms:created>
  <dcterms:modified xsi:type="dcterms:W3CDTF">2016-10-27T07:15:40Z</dcterms:modified>
</cp:coreProperties>
</file>