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OJECTS\XML_app\XML_app\FACTURES\"/>
    </mc:Choice>
  </mc:AlternateContent>
  <xr:revisionPtr revIDLastSave="0" documentId="13_ncr:1_{EBCCA1D6-1282-4724-97B4-9D8BD09776F4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EK 15%" sheetId="12" r:id="rId1"/>
    <sheet name="EK 21%" sheetId="14" r:id="rId2"/>
    <sheet name="EK RCH" sheetId="16" r:id="rId3"/>
    <sheet name="EK IGE" sheetId="4" r:id="rId4"/>
    <sheet name="intrastat" sheetId="19" r:id="rId5"/>
    <sheet name="VK 0%" sheetId="18" r:id="rId6"/>
    <sheet name="VK 15%" sheetId="13" r:id="rId7"/>
    <sheet name="VK 21%" sheetId="15" r:id="rId8"/>
    <sheet name="VK RCH" sheetId="17" r:id="rId9"/>
    <sheet name="VK IGL" sheetId="8" r:id="rId10"/>
    <sheet name="Consolidation" sheetId="11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IGE'!$A$1:$U$1</definedName>
    <definedName name="_xlnm._FilterDatabase" localSheetId="2" hidden="1">'EK RCH'!$A$1:$P$1</definedName>
    <definedName name="_xlnm._FilterDatabase" localSheetId="6" hidden="1">'VK 15%'!$A$1:$U$1</definedName>
    <definedName name="_xlnm._FilterDatabase" localSheetId="7" hidden="1">'VK 21%'!$A$1:$M$1</definedName>
    <definedName name="_xlnm._FilterDatabase" localSheetId="8" hidden="1">'VK RCH'!$A$1:$P$1</definedName>
  </definedNames>
  <calcPr calcId="191029"/>
</workbook>
</file>

<file path=xl/calcChain.xml><?xml version="1.0" encoding="utf-8"?>
<calcChain xmlns="http://schemas.openxmlformats.org/spreadsheetml/2006/main">
  <c r="R19" i="19" l="1"/>
  <c r="R14" i="19"/>
  <c r="R12" i="19"/>
  <c r="R5" i="19"/>
  <c r="I32" i="19"/>
  <c r="N31" i="19"/>
  <c r="N32" i="19" s="1"/>
  <c r="N11" i="19"/>
  <c r="N18" i="19"/>
  <c r="N10" i="19"/>
  <c r="N9" i="19"/>
  <c r="N8" i="19"/>
  <c r="N17" i="19"/>
  <c r="N13" i="19"/>
  <c r="N14" i="19" s="1"/>
  <c r="N16" i="19"/>
  <c r="N7" i="19"/>
  <c r="N12" i="19" s="1"/>
  <c r="N6" i="19"/>
  <c r="N15" i="19"/>
  <c r="N19" i="19" s="1"/>
  <c r="N4" i="19"/>
  <c r="N3" i="19"/>
  <c r="N5" i="19" s="1"/>
  <c r="I3" i="8"/>
  <c r="N3" i="8"/>
  <c r="N2" i="8"/>
  <c r="J24" i="17"/>
  <c r="H24" i="17"/>
  <c r="M3" i="13"/>
  <c r="M2" i="13"/>
  <c r="M4" i="13" s="1"/>
  <c r="I15" i="4"/>
  <c r="N3" i="4"/>
  <c r="N4" i="4"/>
  <c r="N5" i="4"/>
  <c r="N6" i="4"/>
  <c r="N7" i="4"/>
  <c r="N8" i="4"/>
  <c r="N9" i="4"/>
  <c r="N10" i="4"/>
  <c r="N11" i="4"/>
  <c r="N12" i="4"/>
  <c r="N13" i="4"/>
  <c r="N14" i="4"/>
  <c r="N2" i="4"/>
  <c r="J39" i="16"/>
  <c r="H39" i="16"/>
  <c r="G2" i="11"/>
  <c r="N15" i="4" l="1"/>
  <c r="G3" i="11"/>
  <c r="G4" i="11" l="1"/>
  <c r="B19" i="9" l="1"/>
  <c r="E19" i="9"/>
  <c r="H19" i="9"/>
  <c r="K19" i="9"/>
  <c r="G9" i="11" l="1"/>
  <c r="H9" i="9" l="1"/>
  <c r="B9" i="9"/>
  <c r="G8" i="11" l="1"/>
  <c r="G10" i="11"/>
  <c r="G11" i="11" l="1"/>
  <c r="K9" i="9"/>
  <c r="I12" i="9" l="1"/>
  <c r="E9" i="9"/>
  <c r="C12" i="9" l="1"/>
</calcChain>
</file>

<file path=xl/sharedStrings.xml><?xml version="1.0" encoding="utf-8"?>
<sst xmlns="http://schemas.openxmlformats.org/spreadsheetml/2006/main" count="758" uniqueCount="148">
  <si>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</si>
  <si>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</si>
  <si>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</si>
  <si>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</si>
  <si>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</si>
  <si>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</si>
  <si>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</si>
  <si>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</si>
  <si>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</si>
  <si>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</si>
  <si>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</si>
  <si>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</si>
  <si>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</si>
  <si>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</si>
  <si>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</si>
  <si>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</si>
  <si>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</si>
  <si>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</si>
  <si>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</si>
  <si>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</si>
  <si>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</si>
  <si>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</si>
  <si>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</si>
  <si>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</si>
  <si>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</si>
  <si>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</si>
  <si>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</si>
  <si>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</si>
  <si>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</si>
  <si>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</si>
  <si>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</si>
  <si>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</si>
  <si>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</si>
  <si>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</si>
  <si>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</si>
  <si>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</si>
  <si>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</si>
  <si>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</si>
  <si>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</si>
  <si>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</si>
  <si>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</si>
  <si>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</si>
  <si>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</si>
  <si>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</si>
  <si>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</si>
  <si>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</si>
  <si>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</si>
  <si>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</si>
  <si>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</si>
  <si>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Tax amount</t>
  </si>
  <si>
    <t>amount CZK</t>
  </si>
  <si>
    <t>30.06.2021</t>
  </si>
  <si>
    <t>28.06.2021</t>
  </si>
  <si>
    <t>Corn (25,500 CZK/EUR)</t>
  </si>
  <si>
    <t>02/06/2021</t>
  </si>
  <si>
    <t>T4/EAUTQ</t>
  </si>
  <si>
    <t>T4/EAUFI</t>
  </si>
  <si>
    <t>01.07.2021</t>
  </si>
  <si>
    <t>08.07.2021</t>
  </si>
  <si>
    <t>09.07.2021</t>
  </si>
  <si>
    <t>13.07.2021</t>
  </si>
  <si>
    <t>14.07.2021</t>
  </si>
  <si>
    <t>15.07.2021</t>
  </si>
  <si>
    <t>16.07.2021</t>
  </si>
  <si>
    <t>FV221400513</t>
  </si>
  <si>
    <t>19.07.2021</t>
  </si>
  <si>
    <t>20.07.2021</t>
  </si>
  <si>
    <t>FV221400519</t>
  </si>
  <si>
    <t>22.07.2021</t>
  </si>
  <si>
    <t>2021-188</t>
  </si>
  <si>
    <t>26.07.2021</t>
  </si>
  <si>
    <t>27.07.2021</t>
  </si>
  <si>
    <t>28.07.2021</t>
  </si>
  <si>
    <t>29.07.2021</t>
  </si>
  <si>
    <t>30.07.2021</t>
  </si>
  <si>
    <t>FVM-2021-13-001351</t>
  </si>
  <si>
    <t>31.07.2021</t>
  </si>
  <si>
    <t>06.07.2021</t>
  </si>
  <si>
    <t>Mais (25,605)</t>
  </si>
  <si>
    <t>377/MAG/2021</t>
  </si>
  <si>
    <t>Mais (25,645)</t>
  </si>
  <si>
    <t>383/MAG/2021</t>
  </si>
  <si>
    <t>Corn (25,645)</t>
  </si>
  <si>
    <t>Mais (25,585)</t>
  </si>
  <si>
    <t>389/MAG/2021</t>
  </si>
  <si>
    <t>Corn (25,605)</t>
  </si>
  <si>
    <t>Mais (25,655)</t>
  </si>
  <si>
    <t>21.07.2021</t>
  </si>
  <si>
    <t>399/MAG/2021</t>
  </si>
  <si>
    <t>Corn (25,695)</t>
  </si>
  <si>
    <t>405/MAG/2021</t>
  </si>
  <si>
    <t>Corn (25,640)</t>
  </si>
  <si>
    <t>23.07.2021</t>
  </si>
  <si>
    <t>407/MAG/2021</t>
  </si>
  <si>
    <t>Corn (25,650)</t>
  </si>
  <si>
    <t>Mais (25,505)</t>
  </si>
  <si>
    <t>424/MAG/2021</t>
  </si>
  <si>
    <t>Corn (25,500)</t>
  </si>
  <si>
    <t>PH9-2021023319</t>
  </si>
  <si>
    <t>Sonnenblumenkerne (93.315,64 + 13.997,30 CZK)</t>
  </si>
  <si>
    <t>PH9-2021023321</t>
  </si>
  <si>
    <t>Sonnenblumenkerne (206,07 + 30,91 CZK)</t>
  </si>
  <si>
    <t>12.07.2021</t>
  </si>
  <si>
    <t>Mais (2.080.051,47 CZK)</t>
  </si>
  <si>
    <t>Mais (7.721.396,64 CZK)</t>
  </si>
  <si>
    <t>Mais (4.238.851,42 CZK)</t>
  </si>
  <si>
    <t>Mais (1.347.135,39 CZK)</t>
  </si>
  <si>
    <t>PH9-2021023318</t>
  </si>
  <si>
    <t>Sonnenblumenkerne (621.611,18 CZK)</t>
  </si>
  <si>
    <t>PH9-2021023320</t>
  </si>
  <si>
    <t>Sonnenblumenkerne (19.198,23 CZK)</t>
  </si>
  <si>
    <t>PH9-2021023767</t>
  </si>
  <si>
    <t>Rapssaat 00 (3.942.196,04 CZK)</t>
  </si>
  <si>
    <t>PH9-2021024117</t>
  </si>
  <si>
    <t>Rapssaat 00 (3.681.232,74 CZK)</t>
  </si>
  <si>
    <t>Mais (3.788.701,89 CZK)</t>
  </si>
  <si>
    <t>Corn (4.597.455,76 CZK)</t>
  </si>
  <si>
    <t>PH9-2021024628</t>
  </si>
  <si>
    <t>Rapssaat 00 (200.078,98 CZK)</t>
  </si>
  <si>
    <t>PH9-2021024629</t>
  </si>
  <si>
    <t>Rapssaat 00 (272.614,13 CZK)</t>
  </si>
  <si>
    <t>Mais (4.495.152,75 CZK)</t>
  </si>
  <si>
    <t>Mais (386.809,50 CZK)</t>
  </si>
  <si>
    <t>Corn (182.605,50 CZK)</t>
  </si>
  <si>
    <t>PH9-2021024778</t>
  </si>
  <si>
    <t>Rapssaat 00 (1.917.032,85 CZK)</t>
  </si>
  <si>
    <t>PH9-2021025151</t>
  </si>
  <si>
    <t>Rapssaat 00 (6.225.399,66 CZK)</t>
  </si>
  <si>
    <t>Gerste (25,640)</t>
  </si>
  <si>
    <t>to pay to authority</t>
  </si>
  <si>
    <t>Zahlung ans FA</t>
  </si>
  <si>
    <t>váha</t>
  </si>
  <si>
    <t>kód</t>
  </si>
  <si>
    <t>druh dopravy</t>
  </si>
  <si>
    <t>plátce dopravy</t>
  </si>
  <si>
    <t>země</t>
  </si>
  <si>
    <t>železniční</t>
  </si>
  <si>
    <t>GK</t>
  </si>
  <si>
    <t>HU</t>
  </si>
  <si>
    <t>silniční</t>
  </si>
  <si>
    <t>SK</t>
  </si>
  <si>
    <t>dodavatel</t>
  </si>
  <si>
    <t>PL</t>
  </si>
  <si>
    <t>zákazník</t>
  </si>
  <si>
    <t>AT</t>
  </si>
  <si>
    <t>Prodej</t>
  </si>
  <si>
    <t>Nákup</t>
  </si>
  <si>
    <t>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</si>
</sst>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[$-F800]dddd\,\ mmmm\ dd\,\ yyyy"/>
    <numFmt numFmtId="166" formatCode="#,##0.000"/>
    <numFmt numFmtId="167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" fontId="0" fillId="0" borderId="11" xfId="0" applyNumberFormat="1" applyFont="1" applyFill="1" applyBorder="1"/>
    <xf numFmtId="0" fontId="0" fillId="0" borderId="17" xfId="0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4" fontId="0" fillId="0" borderId="0" xfId="0" applyNumberFormat="1"/>
    <xf numFmtId="4" fontId="0" fillId="2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0" fontId="4" fillId="0" borderId="0" xfId="0" applyFont="1" applyFill="1" applyBorder="1"/>
    <xf numFmtId="0" fontId="0" fillId="2" borderId="0" xfId="0" applyFont="1" applyFill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2" borderId="0" xfId="0" applyFill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166" fontId="4" fillId="0" borderId="0" xfId="0" applyNumberFormat="1" applyFont="1" applyFill="1" applyBorder="1"/>
    <xf numFmtId="167" fontId="0" fillId="0" borderId="0" xfId="0" applyNumberFormat="1"/>
    <xf numFmtId="167" fontId="0" fillId="0" borderId="0" xfId="0" applyNumberFormat="1" applyFont="1" applyFill="1" applyBorder="1" applyAlignment="1">
      <alignment horizontal="center"/>
    </xf>
    <xf numFmtId="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6" fillId="0" borderId="0" xfId="0" applyFont="1" applyAlignment="1">
      <alignment horizontal="center"/>
    </xf>
    <xf numFmtId="4" fontId="7" fillId="0" borderId="18" xfId="0" applyNumberFormat="1" applyFont="1" applyBorder="1"/>
    <xf numFmtId="0" fontId="7" fillId="0" borderId="19" xfId="0" applyFont="1" applyBorder="1"/>
    <xf numFmtId="0" fontId="7" fillId="0" borderId="19" xfId="0" applyFont="1" applyBorder="1" applyAlignment="1">
      <alignment horizontal="left"/>
    </xf>
    <xf numFmtId="4" fontId="7" fillId="0" borderId="19" xfId="0" applyNumberFormat="1" applyFont="1" applyBorder="1"/>
    <xf numFmtId="0" fontId="7" fillId="0" borderId="20" xfId="0" applyFont="1" applyBorder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M6"/>
  <sheetViews>
    <sheetView workbookViewId="0">
      <selection activeCell="H28" sqref="H28"/>
    </sheetView>
  </sheetViews>
  <sheetFormatPr defaultColWidth="11.109375" defaultRowHeight="14.4" x14ac:dyDescent="0.3"/>
  <cols>
    <col min="1" max="2" width="11.109375" style="7"/>
    <col min="3" max="3" width="11.109375" style="5"/>
    <col min="4" max="5" width="11.109375" style="74"/>
    <col min="6" max="6" width="11.109375" style="7"/>
    <col min="7" max="7" width="11.109375" style="6"/>
    <col min="8" max="8" width="11.109375" style="7"/>
    <col min="9" max="10" width="11.109375" style="6"/>
    <col min="11" max="12" width="11.109375" style="7"/>
    <col min="13" max="13" width="11.109375" style="6"/>
    <col min="14" max="16384" width="11.109375" style="7"/>
  </cols>
  <sheetData>
    <row r="6" spans="5:5" x14ac:dyDescent="0.3">
      <c r="E6" s="103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V3"/>
  <sheetViews>
    <sheetView workbookViewId="0">
      <selection sqref="A1:V3"/>
    </sheetView>
  </sheetViews>
  <sheetFormatPr defaultColWidth="10.33203125" defaultRowHeight="14.4" x14ac:dyDescent="0.3"/>
  <cols>
    <col min="1" max="1" width="10.109375" style="36" bestFit="1" customWidth="1"/>
    <col min="2" max="2" width="3.44140625" style="64" bestFit="1" customWidth="1"/>
    <col min="3" max="3" width="9" style="51" bestFit="1" customWidth="1"/>
    <col min="4" max="4" width="9" style="63" bestFit="1" customWidth="1"/>
    <col min="5" max="5" width="14.33203125" style="63" bestFit="1" customWidth="1"/>
    <col min="6" max="6" width="9.5546875" style="64" bestFit="1" customWidth="1"/>
    <col min="7" max="7" width="14.44140625" style="96" bestFit="1" customWidth="1"/>
    <col min="8" max="8" width="4.44140625" style="64" bestFit="1" customWidth="1"/>
    <col min="9" max="9" width="9.88671875" style="96" bestFit="1" customWidth="1"/>
    <col min="10" max="10" width="4.44140625" style="64" bestFit="1" customWidth="1"/>
    <col min="11" max="11" width="6.109375" style="65" bestFit="1" customWidth="1"/>
    <col min="12" max="12" width="2" style="65" bestFit="1" customWidth="1"/>
    <col min="13" max="13" width="13.44140625" style="121" bestFit="1" customWidth="1"/>
    <col min="14" max="14" width="11.554687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6384" width="10.33203125" style="36"/>
  </cols>
  <sheetData>
    <row r="1" spans="1:22" x14ac:dyDescent="0.3">
      <c r="A1" s="117" t="s">
        <v>19</v>
      </c>
      <c r="B1" s="117"/>
      <c r="C1" s="117" t="s">
        <v>20</v>
      </c>
      <c r="D1" s="117" t="s">
        <v>21</v>
      </c>
      <c r="E1" s="117" t="s">
        <v>22</v>
      </c>
      <c r="F1" s="117" t="s">
        <v>23</v>
      </c>
      <c r="G1" s="118" t="s">
        <v>24</v>
      </c>
      <c r="H1" s="117"/>
      <c r="I1" s="118" t="s">
        <v>25</v>
      </c>
      <c r="J1" s="117"/>
      <c r="K1" s="117" t="s">
        <v>26</v>
      </c>
      <c r="L1" s="117"/>
      <c r="M1" s="120" t="s">
        <v>13</v>
      </c>
      <c r="N1" s="118" t="s">
        <v>50</v>
      </c>
      <c r="O1" s="117" t="s">
        <v>27</v>
      </c>
      <c r="P1" s="117" t="s">
        <v>28</v>
      </c>
      <c r="Q1" s="117" t="s">
        <v>29</v>
      </c>
      <c r="R1" s="126" t="s">
        <v>131</v>
      </c>
      <c r="S1" s="126" t="s">
        <v>132</v>
      </c>
      <c r="T1" s="126" t="s">
        <v>133</v>
      </c>
      <c r="U1" s="126" t="s">
        <v>134</v>
      </c>
      <c r="V1" s="126" t="s">
        <v>135</v>
      </c>
    </row>
    <row r="2" spans="1:22" x14ac:dyDescent="0.3">
      <c r="A2" s="118" t="s">
        <v>68</v>
      </c>
      <c r="B2" s="117" t="s">
        <v>35</v>
      </c>
      <c r="C2" s="117">
        <v>11200007</v>
      </c>
      <c r="D2" s="117"/>
      <c r="E2" s="117" t="s">
        <v>128</v>
      </c>
      <c r="F2" s="117">
        <v>12014</v>
      </c>
      <c r="G2" s="118">
        <v>-30334.2</v>
      </c>
      <c r="H2" s="117" t="s">
        <v>17</v>
      </c>
      <c r="I2" s="118">
        <v>-30334.2</v>
      </c>
      <c r="J2" s="117" t="s">
        <v>17</v>
      </c>
      <c r="K2" s="118">
        <v>0</v>
      </c>
      <c r="L2" s="117">
        <v>1</v>
      </c>
      <c r="M2" s="120">
        <v>25.64</v>
      </c>
      <c r="N2" s="118">
        <f>SUM(G2*M2)</f>
        <v>-777768.88800000004</v>
      </c>
      <c r="O2" s="117">
        <v>8229</v>
      </c>
      <c r="P2" s="117">
        <v>2022</v>
      </c>
      <c r="Q2" s="117">
        <v>1</v>
      </c>
      <c r="R2" s="36">
        <v>155.56</v>
      </c>
      <c r="S2" s="36">
        <v>10039000</v>
      </c>
      <c r="T2" s="36" t="s">
        <v>143</v>
      </c>
      <c r="U2" s="36" t="s">
        <v>139</v>
      </c>
      <c r="V2" s="36" t="s">
        <v>144</v>
      </c>
    </row>
    <row r="3" spans="1:22" x14ac:dyDescent="0.3">
      <c r="I3" s="96">
        <f>SUM(I2)</f>
        <v>-30334.2</v>
      </c>
      <c r="N3" s="100">
        <f>SUM(N2)</f>
        <v>-777768.88800000004</v>
      </c>
    </row>
  </sheetData>
  <pageMargins left="0.70866141732283472" right="0.70866141732283472" top="0.78740157480314965" bottom="0.78740157480314965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>
      <selection activeCell="L31" sqref="L31"/>
    </sheetView>
  </sheetViews>
  <sheetFormatPr defaultColWidth="11.6640625" defaultRowHeight="14.4" x14ac:dyDescent="0.3"/>
  <cols>
    <col min="1" max="1" width="10.6640625" style="21" bestFit="1" customWidth="1"/>
    <col min="2" max="2" width="14.33203125" style="21" bestFit="1" customWidth="1"/>
    <col min="3" max="3" width="14.88671875" style="21" customWidth="1"/>
    <col min="4" max="4" width="12.6640625" style="16" bestFit="1" customWidth="1"/>
    <col min="5" max="5" width="8.88671875" style="21" bestFit="1" customWidth="1"/>
    <col min="6" max="6" width="13.44140625" style="24" bestFit="1" customWidth="1"/>
    <col min="7" max="7" width="12.6640625" style="16" bestFit="1" customWidth="1"/>
    <col min="8" max="8" width="8.88671875" style="15" bestFit="1" customWidth="1"/>
    <col min="9" max="16384" width="11.6640625" style="15"/>
  </cols>
  <sheetData>
    <row r="1" spans="1:8" s="17" customFormat="1" x14ac:dyDescent="0.3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</row>
    <row r="2" spans="1:8" s="17" customFormat="1" x14ac:dyDescent="0.3">
      <c r="A2" s="61" t="s">
        <v>54</v>
      </c>
      <c r="B2" s="92" t="s">
        <v>14</v>
      </c>
      <c r="C2" s="90" t="s">
        <v>45</v>
      </c>
      <c r="D2" s="6">
        <v>0</v>
      </c>
      <c r="E2" s="62" t="s">
        <v>0</v>
      </c>
      <c r="F2" s="23">
        <v>1</v>
      </c>
      <c r="G2" s="6">
        <f>SUM(D2*F2)</f>
        <v>0</v>
      </c>
      <c r="H2" s="62" t="s">
        <v>0</v>
      </c>
    </row>
    <row r="3" spans="1:8" x14ac:dyDescent="0.3">
      <c r="A3" s="21" t="s">
        <v>46</v>
      </c>
      <c r="B3" s="93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8" s="17" customFormat="1" x14ac:dyDescent="0.3">
      <c r="A4" s="21"/>
      <c r="B4" s="21"/>
      <c r="C4" s="21"/>
      <c r="D4" s="6"/>
      <c r="E4" s="22"/>
      <c r="F4" s="23"/>
      <c r="G4" s="91">
        <f>SUM(G2:G3)</f>
        <v>0</v>
      </c>
      <c r="H4" s="22"/>
    </row>
    <row r="5" spans="1:8" s="17" customFormat="1" x14ac:dyDescent="0.3">
      <c r="A5" s="21"/>
      <c r="B5" s="21"/>
      <c r="C5" s="21"/>
      <c r="D5" s="6"/>
      <c r="E5" s="22"/>
      <c r="F5" s="23"/>
      <c r="G5" s="6"/>
      <c r="H5" s="22"/>
    </row>
    <row r="6" spans="1:8" s="17" customFormat="1" x14ac:dyDescent="0.3">
      <c r="A6" s="21"/>
      <c r="B6" s="21"/>
      <c r="C6" s="21"/>
      <c r="D6" s="6"/>
      <c r="E6" s="22"/>
      <c r="F6" s="23"/>
      <c r="G6" s="6"/>
      <c r="H6" s="22"/>
    </row>
    <row r="7" spans="1:8" s="17" customFormat="1" x14ac:dyDescent="0.3">
      <c r="A7" s="21"/>
      <c r="B7" s="21"/>
      <c r="C7" s="21"/>
      <c r="D7" s="6"/>
      <c r="E7" s="22"/>
      <c r="F7" s="23"/>
      <c r="G7" s="6"/>
      <c r="H7" s="22"/>
    </row>
    <row r="8" spans="1:8" s="2" customFormat="1" x14ac:dyDescent="0.3">
      <c r="A8" s="75" t="s">
        <v>48</v>
      </c>
      <c r="B8" s="76" t="s">
        <v>37</v>
      </c>
      <c r="C8" s="77" t="s">
        <v>14</v>
      </c>
      <c r="D8" s="6">
        <v>0</v>
      </c>
      <c r="E8" s="62" t="s">
        <v>34</v>
      </c>
      <c r="F8" s="23">
        <v>5.9290000000000003</v>
      </c>
      <c r="G8" s="6">
        <f>SUM(D8*F8)</f>
        <v>0</v>
      </c>
      <c r="H8" s="62" t="s">
        <v>0</v>
      </c>
    </row>
    <row r="9" spans="1:8" s="17" customFormat="1" x14ac:dyDescent="0.3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</row>
    <row r="10" spans="1:8" s="17" customFormat="1" x14ac:dyDescent="0.3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8" x14ac:dyDescent="0.3">
      <c r="G11" s="91">
        <f>SUM(G8:G10)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20"/>
  <sheetViews>
    <sheetView workbookViewId="0">
      <selection activeCell="E27" sqref="E27"/>
    </sheetView>
  </sheetViews>
  <sheetFormatPr defaultColWidth="15.109375" defaultRowHeight="14.4" x14ac:dyDescent="0.3"/>
  <cols>
    <col min="1" max="1" width="14.6640625" style="2" bestFit="1" customWidth="1"/>
    <col min="2" max="2" width="13.6640625" style="59" bestFit="1" customWidth="1"/>
    <col min="3" max="3" width="12.6640625" style="7" bestFit="1" customWidth="1"/>
    <col min="4" max="4" width="14.6640625" style="2" customWidth="1"/>
    <col min="5" max="5" width="13.6640625" style="60" bestFit="1" customWidth="1"/>
    <col min="6" max="6" width="3.5546875" style="7" customWidth="1"/>
    <col min="7" max="7" width="14.6640625" style="7" bestFit="1" customWidth="1"/>
    <col min="8" max="8" width="11.6640625" style="7" bestFit="1" customWidth="1"/>
    <col min="9" max="9" width="9.88671875" style="7" bestFit="1" customWidth="1"/>
    <col min="10" max="10" width="14.6640625" style="7" customWidth="1"/>
    <col min="11" max="11" width="12" style="7" customWidth="1"/>
    <col min="12" max="16384" width="15.109375" style="7"/>
  </cols>
  <sheetData>
    <row r="1" spans="1:11" x14ac:dyDescent="0.3">
      <c r="A1" s="67" t="s">
        <v>16</v>
      </c>
      <c r="B1" s="28"/>
      <c r="C1" s="29"/>
      <c r="D1" s="30"/>
      <c r="E1" s="31"/>
      <c r="F1" s="29"/>
      <c r="G1" s="95" t="s">
        <v>16</v>
      </c>
      <c r="H1" s="28"/>
      <c r="I1" s="29"/>
      <c r="J1" s="30"/>
      <c r="K1" s="32"/>
    </row>
    <row r="2" spans="1:11" x14ac:dyDescent="0.3">
      <c r="A2" s="33">
        <v>44378</v>
      </c>
      <c r="B2" s="34"/>
      <c r="C2" s="35"/>
      <c r="D2" s="36"/>
      <c r="E2" s="37"/>
      <c r="F2" s="35"/>
      <c r="G2" s="68">
        <v>44378</v>
      </c>
      <c r="H2" s="34"/>
      <c r="I2" s="35"/>
      <c r="J2" s="36"/>
      <c r="K2" s="39"/>
    </row>
    <row r="3" spans="1:11" x14ac:dyDescent="0.3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3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3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3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3">
      <c r="A7" s="44">
        <v>0.15</v>
      </c>
      <c r="B7" s="27">
        <v>0</v>
      </c>
      <c r="C7" s="35"/>
      <c r="D7" s="45">
        <v>0.15</v>
      </c>
      <c r="E7" s="25">
        <v>14028.2565</v>
      </c>
      <c r="F7" s="35"/>
      <c r="G7" s="45">
        <v>0.15</v>
      </c>
      <c r="H7" s="27">
        <v>0</v>
      </c>
      <c r="I7" s="35"/>
      <c r="J7" s="45">
        <v>0.15</v>
      </c>
      <c r="K7" s="26">
        <v>578.01</v>
      </c>
    </row>
    <row r="8" spans="1:11" x14ac:dyDescent="0.3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3">
      <c r="A9" s="40"/>
      <c r="B9" s="47">
        <f>SUM(B7:B8)</f>
        <v>0</v>
      </c>
      <c r="C9" s="35"/>
      <c r="D9" s="36"/>
      <c r="E9" s="48">
        <f>SUM(E6:E8)</f>
        <v>14028.2565</v>
      </c>
      <c r="F9" s="35"/>
      <c r="G9" s="41"/>
      <c r="H9" s="47">
        <f>SUM(H7:H8)</f>
        <v>0</v>
      </c>
      <c r="I9" s="35"/>
      <c r="J9" s="36"/>
      <c r="K9" s="49">
        <f>SUM(K6:K8)</f>
        <v>578.01</v>
      </c>
    </row>
    <row r="10" spans="1:11" x14ac:dyDescent="0.3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3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3">
      <c r="A12" s="40"/>
      <c r="B12" s="34"/>
      <c r="C12" s="50">
        <f>SUM(B9-E9)</f>
        <v>-14028.2565</v>
      </c>
      <c r="D12" s="66" t="s">
        <v>129</v>
      </c>
      <c r="E12" s="37"/>
      <c r="F12" s="35"/>
      <c r="G12" s="41"/>
      <c r="H12" s="34"/>
      <c r="I12" s="50">
        <f>SUM(H9-K9)</f>
        <v>-578.01</v>
      </c>
      <c r="J12" s="66" t="s">
        <v>130</v>
      </c>
      <c r="K12" s="39"/>
    </row>
    <row r="13" spans="1:11" x14ac:dyDescent="0.3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3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3">
      <c r="A15" s="42" t="s">
        <v>2</v>
      </c>
      <c r="B15" s="27">
        <v>11501258.002799999</v>
      </c>
      <c r="C15" s="35"/>
      <c r="D15" s="43" t="s">
        <v>4</v>
      </c>
      <c r="E15" s="25">
        <v>777768.88800000004</v>
      </c>
      <c r="F15" s="35"/>
      <c r="G15" s="43" t="s">
        <v>2</v>
      </c>
      <c r="H15" s="27">
        <v>449625.66000000003</v>
      </c>
      <c r="I15" s="35"/>
      <c r="J15" s="43" t="s">
        <v>4</v>
      </c>
      <c r="K15" s="26">
        <v>30334.2</v>
      </c>
    </row>
    <row r="16" spans="1:11" x14ac:dyDescent="0.3">
      <c r="A16" s="42" t="s">
        <v>15</v>
      </c>
      <c r="B16" s="27">
        <v>58195053.75</v>
      </c>
      <c r="C16" s="35"/>
      <c r="D16" s="43" t="s">
        <v>15</v>
      </c>
      <c r="E16" s="25">
        <v>55455695.030000001</v>
      </c>
      <c r="F16" s="35"/>
      <c r="G16" s="43" t="s">
        <v>15</v>
      </c>
      <c r="H16" s="27">
        <v>2277414.0999999992</v>
      </c>
      <c r="I16" s="35"/>
      <c r="J16" s="43" t="s">
        <v>15</v>
      </c>
      <c r="K16" s="26">
        <v>2165252.4500000002</v>
      </c>
    </row>
    <row r="17" spans="1:11" x14ac:dyDescent="0.3">
      <c r="A17" s="42" t="s">
        <v>42</v>
      </c>
      <c r="B17" s="27">
        <v>0</v>
      </c>
      <c r="C17" s="35"/>
      <c r="D17" s="43" t="s">
        <v>42</v>
      </c>
      <c r="E17" s="25">
        <v>0</v>
      </c>
      <c r="F17" s="35"/>
      <c r="G17" s="43" t="s">
        <v>42</v>
      </c>
      <c r="H17" s="27">
        <v>0</v>
      </c>
      <c r="I17" s="35"/>
      <c r="J17" s="43" t="s">
        <v>42</v>
      </c>
      <c r="K17" s="26">
        <v>0</v>
      </c>
    </row>
    <row r="18" spans="1:11" x14ac:dyDescent="0.3">
      <c r="A18" s="42" t="s">
        <v>5</v>
      </c>
      <c r="B18" s="27">
        <v>0</v>
      </c>
      <c r="C18" s="35"/>
      <c r="D18" s="43" t="s">
        <v>5</v>
      </c>
      <c r="E18" s="46">
        <v>0</v>
      </c>
      <c r="F18" s="35"/>
      <c r="G18" s="43" t="s">
        <v>5</v>
      </c>
      <c r="H18" s="27">
        <v>0</v>
      </c>
      <c r="I18" s="35"/>
      <c r="J18" s="43" t="s">
        <v>5</v>
      </c>
      <c r="K18" s="94">
        <v>0</v>
      </c>
    </row>
    <row r="19" spans="1:11" ht="15" thickBot="1" x14ac:dyDescent="0.35">
      <c r="A19" s="52"/>
      <c r="B19" s="53">
        <f>SUM(B15:B18)</f>
        <v>69696311.752800003</v>
      </c>
      <c r="C19" s="54"/>
      <c r="D19" s="55"/>
      <c r="E19" s="56">
        <f>SUM(E15:E18)</f>
        <v>56233463.917999998</v>
      </c>
      <c r="F19" s="54"/>
      <c r="G19" s="57"/>
      <c r="H19" s="53">
        <f>SUM(H15:H18)</f>
        <v>2727039.7599999993</v>
      </c>
      <c r="I19" s="54"/>
      <c r="J19" s="55"/>
      <c r="K19" s="58">
        <f>SUM(K15:K18)</f>
        <v>2195586.6500000004</v>
      </c>
    </row>
    <row r="20" spans="1:11" x14ac:dyDescent="0.3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G5" sqref="G5"/>
    </sheetView>
  </sheetViews>
  <sheetFormatPr defaultColWidth="11.5546875" defaultRowHeight="14.4" x14ac:dyDescent="0.3"/>
  <cols>
    <col min="1" max="1" width="10.109375" style="11" bestFit="1" customWidth="1"/>
    <col min="2" max="2" width="3.109375" style="11" bestFit="1" customWidth="1"/>
    <col min="3" max="3" width="9" style="3" bestFit="1" customWidth="1"/>
    <col min="4" max="4" width="11" style="3" bestFit="1" customWidth="1"/>
    <col min="5" max="5" width="9.5546875" style="3" bestFit="1" customWidth="1"/>
    <col min="6" max="6" width="9.5546875" style="11" bestFit="1" customWidth="1"/>
    <col min="7" max="7" width="14.44140625" style="1" bestFit="1" customWidth="1"/>
    <col min="8" max="8" width="4.33203125" style="11" bestFit="1" customWidth="1"/>
    <col min="9" max="9" width="6.6640625" style="1" bestFit="1" customWidth="1"/>
    <col min="10" max="10" width="4.44140625" style="1" bestFit="1" customWidth="1"/>
    <col min="11" max="11" width="6.109375" style="11" bestFit="1" customWidth="1"/>
    <col min="12" max="12" width="3" style="11" bestFit="1" customWidth="1"/>
    <col min="13" max="13" width="11" style="6" bestFit="1" customWidth="1"/>
    <col min="14" max="14" width="6.33203125" style="11" bestFit="1" customWidth="1"/>
    <col min="15" max="15" width="5" style="11" bestFit="1" customWidth="1"/>
    <col min="16" max="16" width="8" style="11" bestFit="1" customWidth="1"/>
    <col min="17" max="16384" width="11.5546875" style="11"/>
  </cols>
  <sheetData>
    <row r="1" spans="1:16" x14ac:dyDescent="0.3">
      <c r="A1" s="81" t="s">
        <v>19</v>
      </c>
      <c r="B1" s="81"/>
      <c r="C1" s="81" t="s">
        <v>20</v>
      </c>
      <c r="D1" s="81" t="s">
        <v>21</v>
      </c>
      <c r="E1" s="81" t="s">
        <v>22</v>
      </c>
      <c r="F1" s="81" t="s">
        <v>23</v>
      </c>
      <c r="G1" s="85" t="s">
        <v>24</v>
      </c>
      <c r="H1" s="81"/>
      <c r="I1" s="85" t="s">
        <v>25</v>
      </c>
      <c r="J1" s="81"/>
      <c r="K1" s="81" t="s">
        <v>26</v>
      </c>
      <c r="L1" s="81"/>
      <c r="M1" s="85" t="s">
        <v>41</v>
      </c>
      <c r="N1" s="81" t="s">
        <v>27</v>
      </c>
      <c r="O1" s="81" t="s">
        <v>28</v>
      </c>
      <c r="P1" s="81" t="s">
        <v>29</v>
      </c>
    </row>
    <row r="2" spans="1:16" x14ac:dyDescent="0.3">
      <c r="A2" s="82"/>
      <c r="B2" s="81"/>
      <c r="C2" s="81"/>
      <c r="D2" s="81"/>
      <c r="E2" s="81"/>
      <c r="F2" s="81"/>
      <c r="G2" s="85"/>
      <c r="H2" s="81"/>
      <c r="I2" s="85"/>
      <c r="J2" s="81"/>
      <c r="K2" s="82"/>
      <c r="L2" s="81"/>
      <c r="M2" s="85"/>
      <c r="N2" s="81"/>
      <c r="O2" s="81"/>
      <c r="P2" s="81"/>
    </row>
    <row r="3" spans="1:16" x14ac:dyDescent="0.3">
      <c r="A3" s="1"/>
      <c r="C3" s="11"/>
      <c r="E3" s="11"/>
      <c r="J3" s="11"/>
      <c r="K3" s="1"/>
      <c r="M3" s="12"/>
    </row>
    <row r="4" spans="1:16" x14ac:dyDescent="0.3">
      <c r="A4" s="1"/>
      <c r="C4" s="11"/>
      <c r="E4" s="11"/>
      <c r="J4" s="11"/>
      <c r="K4" s="1"/>
      <c r="M4" s="1"/>
    </row>
    <row r="5" spans="1:16" x14ac:dyDescent="0.3">
      <c r="A5" s="1"/>
      <c r="C5" s="11"/>
      <c r="E5" s="11"/>
      <c r="G5" s="86" t="s">
        <v>18</v>
      </c>
      <c r="J5" s="11"/>
      <c r="K5" s="1"/>
      <c r="M5" s="1"/>
    </row>
    <row r="6" spans="1:16" x14ac:dyDescent="0.3">
      <c r="A6" s="1"/>
      <c r="C6" s="11"/>
      <c r="E6" s="11"/>
      <c r="J6" s="11"/>
      <c r="K6" s="1"/>
      <c r="M6" s="1"/>
    </row>
    <row r="7" spans="1:16" x14ac:dyDescent="0.3">
      <c r="A7" s="1"/>
      <c r="C7" s="11"/>
      <c r="E7" s="11"/>
      <c r="J7" s="11"/>
      <c r="K7" s="1"/>
      <c r="M7" s="1"/>
    </row>
    <row r="8" spans="1:16" x14ac:dyDescent="0.3">
      <c r="A8" s="1"/>
      <c r="C8" s="11"/>
      <c r="E8" s="11"/>
      <c r="J8" s="11"/>
      <c r="K8" s="1"/>
      <c r="M8" s="1"/>
    </row>
    <row r="9" spans="1:16" x14ac:dyDescent="0.3">
      <c r="A9" s="1"/>
      <c r="C9" s="11"/>
      <c r="E9" s="11"/>
      <c r="J9" s="11"/>
      <c r="K9" s="1"/>
      <c r="M9" s="1"/>
    </row>
    <row r="10" spans="1:16" x14ac:dyDescent="0.3">
      <c r="A10" s="1"/>
      <c r="C10" s="11"/>
      <c r="E10" s="11"/>
      <c r="J10" s="11"/>
      <c r="K10" s="1"/>
      <c r="M10" s="1"/>
    </row>
    <row r="11" spans="1:16" x14ac:dyDescent="0.3">
      <c r="A11" s="1"/>
      <c r="C11" s="11"/>
      <c r="E11" s="11"/>
      <c r="J11" s="11"/>
      <c r="K11" s="1"/>
      <c r="M11" s="1"/>
    </row>
    <row r="12" spans="1:16" x14ac:dyDescent="0.3">
      <c r="A12" s="1"/>
      <c r="C12" s="11"/>
      <c r="E12" s="11"/>
      <c r="J12" s="11"/>
      <c r="K12" s="1"/>
      <c r="M12" s="1"/>
    </row>
    <row r="13" spans="1:16" x14ac:dyDescent="0.3">
      <c r="A13" s="1"/>
      <c r="C13" s="11"/>
      <c r="E13" s="11"/>
      <c r="J13" s="11"/>
      <c r="K13" s="1"/>
      <c r="M13" s="1"/>
    </row>
    <row r="14" spans="1:16" x14ac:dyDescent="0.3">
      <c r="A14" s="1"/>
      <c r="C14" s="11"/>
      <c r="E14" s="11"/>
      <c r="J14" s="11"/>
      <c r="K14" s="1"/>
      <c r="M14" s="1"/>
    </row>
    <row r="15" spans="1:16" x14ac:dyDescent="0.3">
      <c r="A15" s="1"/>
      <c r="C15" s="11"/>
      <c r="E15" s="11"/>
      <c r="J15" s="11"/>
      <c r="K15" s="1"/>
      <c r="M15" s="1"/>
    </row>
    <row r="16" spans="1:16" x14ac:dyDescent="0.3">
      <c r="A16" s="1"/>
      <c r="C16" s="11"/>
      <c r="E16" s="11"/>
      <c r="J16" s="11"/>
      <c r="K16" s="1"/>
      <c r="M16" s="1"/>
    </row>
    <row r="17" spans="1:13" x14ac:dyDescent="0.3">
      <c r="A17" s="1"/>
      <c r="C17" s="11"/>
      <c r="E17" s="11"/>
      <c r="J17" s="11"/>
      <c r="K17" s="1"/>
      <c r="M17" s="1"/>
    </row>
    <row r="18" spans="1:13" x14ac:dyDescent="0.3">
      <c r="A18" s="1"/>
      <c r="C18" s="11"/>
      <c r="E18" s="11"/>
      <c r="J18" s="11"/>
      <c r="K18" s="1"/>
      <c r="M18" s="1"/>
    </row>
    <row r="19" spans="1:13" x14ac:dyDescent="0.3">
      <c r="A19" s="1"/>
      <c r="C19" s="11"/>
      <c r="E19" s="11"/>
      <c r="J19" s="11"/>
      <c r="K19" s="1"/>
      <c r="M19" s="1"/>
    </row>
    <row r="20" spans="1:13" x14ac:dyDescent="0.3">
      <c r="A20" s="1"/>
      <c r="C20" s="11"/>
      <c r="E20" s="11"/>
      <c r="J20" s="11"/>
      <c r="K20" s="1"/>
      <c r="M20" s="1"/>
    </row>
    <row r="21" spans="1:13" x14ac:dyDescent="0.3">
      <c r="A21" s="1"/>
      <c r="C21" s="11"/>
      <c r="E21" s="11"/>
      <c r="J21" s="11"/>
      <c r="K21" s="1"/>
      <c r="M21" s="1"/>
    </row>
    <row r="22" spans="1:13" x14ac:dyDescent="0.3">
      <c r="A22" s="1"/>
      <c r="C22" s="11"/>
      <c r="E22" s="11"/>
      <c r="J22" s="11"/>
      <c r="K22" s="1"/>
      <c r="M22" s="1"/>
    </row>
    <row r="23" spans="1:13" x14ac:dyDescent="0.3">
      <c r="A23" s="1"/>
      <c r="C23" s="11"/>
      <c r="E23" s="11"/>
      <c r="J23" s="11"/>
      <c r="K23" s="1"/>
      <c r="M23" s="1"/>
    </row>
    <row r="24" spans="1:13" x14ac:dyDescent="0.3">
      <c r="A24" s="1"/>
      <c r="C24" s="11"/>
      <c r="E24" s="11"/>
      <c r="J24" s="11"/>
      <c r="K24" s="1"/>
      <c r="M24" s="1"/>
    </row>
    <row r="25" spans="1:13" x14ac:dyDescent="0.3">
      <c r="A25" s="1"/>
      <c r="C25" s="11"/>
      <c r="E25" s="11"/>
      <c r="J25" s="11"/>
      <c r="K25" s="1"/>
      <c r="M25" s="1"/>
    </row>
    <row r="26" spans="1:13" x14ac:dyDescent="0.3">
      <c r="A26" s="1"/>
      <c r="C26" s="11"/>
      <c r="E26" s="11"/>
      <c r="J26" s="11"/>
      <c r="K26" s="1"/>
      <c r="M26" s="1"/>
    </row>
    <row r="27" spans="1:13" x14ac:dyDescent="0.3">
      <c r="A27" s="1"/>
      <c r="C27" s="11"/>
      <c r="E27" s="11"/>
      <c r="J27" s="11"/>
      <c r="K27" s="1"/>
      <c r="M27" s="1"/>
    </row>
    <row r="28" spans="1:13" x14ac:dyDescent="0.3">
      <c r="A28" s="1"/>
      <c r="C28" s="11"/>
      <c r="E28" s="11"/>
      <c r="J28" s="11"/>
      <c r="K28" s="1"/>
      <c r="M28" s="1"/>
    </row>
    <row r="29" spans="1:13" x14ac:dyDescent="0.3">
      <c r="A29" s="1"/>
      <c r="C29" s="11"/>
      <c r="E29" s="11"/>
      <c r="J29" s="11"/>
      <c r="K29" s="1"/>
      <c r="M29" s="1"/>
    </row>
    <row r="30" spans="1:13" x14ac:dyDescent="0.3">
      <c r="A30" s="1"/>
      <c r="C30" s="11"/>
      <c r="E30" s="11"/>
      <c r="J30" s="11"/>
      <c r="K30" s="1"/>
      <c r="M30" s="1"/>
    </row>
    <row r="31" spans="1:13" x14ac:dyDescent="0.3">
      <c r="A31" s="1"/>
      <c r="C31" s="11"/>
      <c r="E31" s="11"/>
      <c r="J31" s="11"/>
      <c r="K31" s="1"/>
      <c r="M31" s="1"/>
    </row>
    <row r="32" spans="1:13" x14ac:dyDescent="0.3">
      <c r="A32" s="1"/>
      <c r="C32" s="11"/>
      <c r="E32" s="11"/>
      <c r="J32" s="11"/>
      <c r="K32" s="1"/>
      <c r="M32" s="1"/>
    </row>
    <row r="33" spans="1:13" x14ac:dyDescent="0.3">
      <c r="A33" s="1"/>
      <c r="C33" s="11"/>
      <c r="E33" s="11"/>
      <c r="J33" s="11"/>
      <c r="K33" s="1"/>
      <c r="M33" s="1"/>
    </row>
    <row r="34" spans="1:13" x14ac:dyDescent="0.3">
      <c r="A34" s="1"/>
      <c r="C34" s="11"/>
      <c r="E34" s="11"/>
      <c r="J34" s="11"/>
      <c r="K34" s="1"/>
      <c r="M34" s="1"/>
    </row>
    <row r="35" spans="1:13" x14ac:dyDescent="0.3">
      <c r="A35" s="1"/>
      <c r="C35" s="11"/>
      <c r="E35" s="11"/>
      <c r="J35" s="11"/>
      <c r="K35" s="1"/>
      <c r="M35" s="1"/>
    </row>
    <row r="36" spans="1:13" x14ac:dyDescent="0.3">
      <c r="A36" s="1"/>
      <c r="C36" s="11"/>
      <c r="E36" s="11"/>
      <c r="J36" s="11"/>
      <c r="K36" s="1"/>
      <c r="M36" s="1"/>
    </row>
    <row r="37" spans="1:13" x14ac:dyDescent="0.3">
      <c r="A37" s="1"/>
      <c r="C37" s="11"/>
      <c r="E37" s="11"/>
      <c r="J37" s="11"/>
      <c r="K37" s="1"/>
      <c r="M37" s="1"/>
    </row>
    <row r="38" spans="1:13" x14ac:dyDescent="0.3">
      <c r="A38" s="1"/>
      <c r="C38" s="11"/>
      <c r="E38" s="11"/>
      <c r="J38" s="11"/>
      <c r="K38" s="1"/>
      <c r="M38" s="1"/>
    </row>
    <row r="39" spans="1:13" x14ac:dyDescent="0.3">
      <c r="A39" s="1"/>
      <c r="C39" s="11"/>
      <c r="E39" s="11"/>
      <c r="J39" s="11"/>
      <c r="K39" s="1"/>
      <c r="M39" s="1"/>
    </row>
    <row r="40" spans="1:13" x14ac:dyDescent="0.3">
      <c r="A40" s="1"/>
      <c r="C40" s="11"/>
      <c r="E40" s="11"/>
      <c r="J40" s="11"/>
      <c r="K40" s="1"/>
      <c r="M40" s="1"/>
    </row>
    <row r="41" spans="1:13" x14ac:dyDescent="0.3">
      <c r="A41" s="1"/>
      <c r="C41" s="11"/>
      <c r="E41" s="11"/>
      <c r="J41" s="11"/>
      <c r="K41" s="1"/>
      <c r="M41" s="1"/>
    </row>
    <row r="42" spans="1:13" x14ac:dyDescent="0.3">
      <c r="A42" s="1"/>
      <c r="C42" s="11"/>
      <c r="E42" s="11"/>
      <c r="J42" s="11"/>
      <c r="K42" s="1"/>
      <c r="M42" s="1"/>
    </row>
    <row r="43" spans="1:13" x14ac:dyDescent="0.3">
      <c r="A43" s="1"/>
      <c r="C43" s="11"/>
      <c r="E43" s="11"/>
      <c r="J43" s="11"/>
      <c r="K43" s="1"/>
      <c r="M43" s="1"/>
    </row>
    <row r="44" spans="1:13" x14ac:dyDescent="0.3">
      <c r="A44" s="1"/>
      <c r="C44" s="11"/>
      <c r="E44" s="11"/>
      <c r="J44" s="11"/>
      <c r="K44" s="1"/>
      <c r="M44" s="1"/>
    </row>
    <row r="45" spans="1:13" x14ac:dyDescent="0.3">
      <c r="A45" s="1"/>
      <c r="C45" s="11"/>
      <c r="E45" s="11"/>
      <c r="J45" s="11"/>
      <c r="K45" s="1"/>
      <c r="M45" s="1"/>
    </row>
    <row r="46" spans="1:13" x14ac:dyDescent="0.3">
      <c r="A46" s="1"/>
      <c r="C46" s="11"/>
      <c r="E46" s="11"/>
      <c r="J46" s="11"/>
      <c r="K46" s="1"/>
      <c r="M46" s="1"/>
    </row>
    <row r="47" spans="1:13" x14ac:dyDescent="0.3">
      <c r="A47" s="1"/>
      <c r="C47" s="11"/>
      <c r="E47" s="11"/>
      <c r="J47" s="11"/>
      <c r="K47" s="1"/>
      <c r="M47" s="1"/>
    </row>
    <row r="48" spans="1:13" x14ac:dyDescent="0.3">
      <c r="A48" s="1"/>
      <c r="C48" s="11"/>
      <c r="E48" s="11"/>
      <c r="J48" s="11"/>
      <c r="K48" s="1"/>
      <c r="M48" s="1"/>
    </row>
    <row r="49" spans="1:13" x14ac:dyDescent="0.3">
      <c r="A49" s="1"/>
      <c r="C49" s="11"/>
      <c r="E49" s="11"/>
      <c r="J49" s="11"/>
      <c r="K49" s="1"/>
      <c r="M49" s="1"/>
    </row>
    <row r="50" spans="1:13" x14ac:dyDescent="0.3">
      <c r="A50" s="1"/>
      <c r="C50" s="11"/>
      <c r="E50" s="11"/>
      <c r="J50" s="11"/>
      <c r="K50" s="1"/>
      <c r="M50" s="1"/>
    </row>
    <row r="51" spans="1:13" x14ac:dyDescent="0.3">
      <c r="A51" s="1"/>
      <c r="C51" s="11"/>
      <c r="E51" s="11"/>
      <c r="J51" s="11"/>
      <c r="K51" s="1"/>
      <c r="M51" s="1"/>
    </row>
    <row r="52" spans="1:13" x14ac:dyDescent="0.3">
      <c r="A52" s="1"/>
      <c r="C52" s="11"/>
      <c r="E52" s="11"/>
      <c r="J52" s="11"/>
      <c r="K52" s="1"/>
      <c r="M52" s="1"/>
    </row>
    <row r="53" spans="1:13" x14ac:dyDescent="0.3">
      <c r="A53" s="1"/>
      <c r="C53" s="11"/>
      <c r="E53" s="11"/>
      <c r="J53" s="11"/>
      <c r="K53" s="1"/>
      <c r="M53" s="1"/>
    </row>
    <row r="54" spans="1:13" x14ac:dyDescent="0.3">
      <c r="A54" s="1"/>
      <c r="C54" s="11"/>
      <c r="E54" s="11"/>
      <c r="J54" s="11"/>
      <c r="K54" s="1"/>
      <c r="M54" s="1"/>
    </row>
    <row r="55" spans="1:13" x14ac:dyDescent="0.3">
      <c r="A55" s="1"/>
      <c r="C55" s="11"/>
      <c r="E55" s="11"/>
      <c r="J55" s="11"/>
      <c r="K55" s="1"/>
      <c r="M55" s="1"/>
    </row>
    <row r="56" spans="1:13" x14ac:dyDescent="0.3">
      <c r="A56" s="1"/>
      <c r="C56" s="11"/>
      <c r="E56" s="11"/>
      <c r="J56" s="11"/>
      <c r="K56" s="1"/>
      <c r="M56" s="1"/>
    </row>
    <row r="57" spans="1:13" x14ac:dyDescent="0.3">
      <c r="A57" s="1"/>
      <c r="C57" s="11"/>
      <c r="E57" s="11"/>
      <c r="J57" s="11"/>
      <c r="K57" s="1"/>
      <c r="M57" s="1"/>
    </row>
    <row r="58" spans="1:13" x14ac:dyDescent="0.3">
      <c r="A58" s="1"/>
      <c r="C58" s="11"/>
      <c r="E58" s="11"/>
      <c r="J58" s="11"/>
      <c r="K58" s="1"/>
      <c r="M58" s="1"/>
    </row>
    <row r="59" spans="1:13" x14ac:dyDescent="0.3">
      <c r="A59" s="1"/>
      <c r="C59" s="11"/>
      <c r="E59" s="11"/>
      <c r="J59" s="11"/>
      <c r="K59" s="1"/>
      <c r="M59" s="1"/>
    </row>
    <row r="60" spans="1:13" x14ac:dyDescent="0.3">
      <c r="A60" s="1"/>
      <c r="C60" s="11"/>
      <c r="E60" s="11"/>
      <c r="J60" s="11"/>
      <c r="K60" s="1"/>
      <c r="M60" s="1"/>
    </row>
    <row r="61" spans="1:13" x14ac:dyDescent="0.3">
      <c r="A61" s="1"/>
      <c r="C61" s="11"/>
      <c r="E61" s="11"/>
      <c r="J61" s="11"/>
      <c r="K61" s="1"/>
      <c r="M61" s="1"/>
    </row>
    <row r="62" spans="1:13" x14ac:dyDescent="0.3">
      <c r="A62" s="1"/>
      <c r="C62" s="11"/>
      <c r="E62" s="11"/>
      <c r="J62" s="11"/>
      <c r="K62" s="1"/>
      <c r="M62" s="1"/>
    </row>
    <row r="63" spans="1:13" x14ac:dyDescent="0.3">
      <c r="A63" s="1"/>
      <c r="C63" s="11"/>
      <c r="E63" s="11"/>
      <c r="J63" s="11"/>
      <c r="K63" s="1"/>
      <c r="M63" s="1"/>
    </row>
    <row r="64" spans="1:13" x14ac:dyDescent="0.3">
      <c r="A64" s="1"/>
      <c r="C64" s="11"/>
      <c r="E64" s="11"/>
      <c r="J64" s="11"/>
      <c r="K64" s="1"/>
      <c r="M64" s="1"/>
    </row>
    <row r="65" spans="1:13" x14ac:dyDescent="0.3">
      <c r="A65" s="1"/>
      <c r="C65" s="11"/>
      <c r="E65" s="11"/>
      <c r="J65" s="11"/>
      <c r="K65" s="1"/>
      <c r="M65" s="1"/>
    </row>
    <row r="66" spans="1:13" x14ac:dyDescent="0.3">
      <c r="A66" s="1"/>
      <c r="C66" s="11"/>
      <c r="E66" s="11"/>
      <c r="J66" s="11"/>
      <c r="K66" s="1"/>
      <c r="M66" s="1"/>
    </row>
    <row r="67" spans="1:13" x14ac:dyDescent="0.3">
      <c r="A67" s="1"/>
      <c r="C67" s="11"/>
      <c r="E67" s="11"/>
      <c r="J67" s="11"/>
      <c r="K67" s="1"/>
      <c r="M67" s="1"/>
    </row>
    <row r="68" spans="1:13" x14ac:dyDescent="0.3">
      <c r="A68" s="1"/>
      <c r="C68" s="11"/>
      <c r="E68" s="11"/>
      <c r="J68" s="11"/>
      <c r="K68" s="1"/>
      <c r="M68" s="1"/>
    </row>
    <row r="69" spans="1:13" x14ac:dyDescent="0.3">
      <c r="A69" s="1"/>
      <c r="C69" s="11"/>
      <c r="E69" s="11"/>
      <c r="J69" s="11"/>
      <c r="K69" s="1"/>
      <c r="M69" s="1"/>
    </row>
    <row r="70" spans="1:13" x14ac:dyDescent="0.3">
      <c r="A70" s="1"/>
      <c r="C70" s="11"/>
      <c r="E70" s="11"/>
      <c r="J70" s="11"/>
      <c r="K70" s="1"/>
      <c r="M70" s="1"/>
    </row>
    <row r="71" spans="1:13" x14ac:dyDescent="0.3">
      <c r="A71" s="1"/>
      <c r="C71" s="11"/>
      <c r="E71" s="11"/>
      <c r="J71" s="11"/>
      <c r="K71" s="1"/>
      <c r="M71" s="1"/>
    </row>
    <row r="72" spans="1:13" x14ac:dyDescent="0.3">
      <c r="A72" s="1"/>
      <c r="C72" s="11"/>
      <c r="E72" s="11"/>
      <c r="J72" s="11"/>
      <c r="K72" s="1"/>
      <c r="M72" s="1"/>
    </row>
    <row r="73" spans="1:13" x14ac:dyDescent="0.3">
      <c r="A73" s="1"/>
      <c r="C73" s="11"/>
      <c r="E73" s="11"/>
      <c r="J73" s="11"/>
      <c r="K73" s="1"/>
      <c r="M73" s="1"/>
    </row>
    <row r="74" spans="1:13" x14ac:dyDescent="0.3">
      <c r="A74" s="1"/>
      <c r="C74" s="11"/>
      <c r="E74" s="11"/>
      <c r="J74" s="11"/>
      <c r="K74" s="1"/>
      <c r="M74" s="1"/>
    </row>
    <row r="75" spans="1:13" x14ac:dyDescent="0.3">
      <c r="A75" s="1"/>
      <c r="C75" s="11"/>
      <c r="E75" s="11"/>
      <c r="J75" s="11"/>
      <c r="K75" s="1"/>
      <c r="M75" s="1"/>
    </row>
    <row r="76" spans="1:13" x14ac:dyDescent="0.3">
      <c r="A76" s="1"/>
      <c r="C76" s="11"/>
      <c r="E76" s="11"/>
      <c r="J76" s="11"/>
      <c r="K76" s="1"/>
      <c r="M76" s="1"/>
    </row>
    <row r="77" spans="1:13" x14ac:dyDescent="0.3">
      <c r="A77" s="1"/>
      <c r="C77" s="11"/>
      <c r="E77" s="11"/>
      <c r="J77" s="11"/>
      <c r="K77" s="1"/>
      <c r="M77" s="1"/>
    </row>
    <row r="78" spans="1:13" x14ac:dyDescent="0.3">
      <c r="A78" s="1"/>
      <c r="C78" s="11"/>
      <c r="E78" s="11"/>
      <c r="J78" s="11"/>
      <c r="K78" s="1"/>
      <c r="M78" s="1"/>
    </row>
    <row r="79" spans="1:13" x14ac:dyDescent="0.3">
      <c r="A79" s="1"/>
      <c r="C79" s="11"/>
      <c r="E79" s="11"/>
      <c r="J79" s="11"/>
      <c r="K79" s="1"/>
      <c r="M79" s="1"/>
    </row>
    <row r="80" spans="1:13" x14ac:dyDescent="0.3">
      <c r="A80" s="1"/>
      <c r="C80" s="11"/>
      <c r="E80" s="11"/>
      <c r="J80" s="11"/>
      <c r="K80" s="1"/>
      <c r="M80" s="1"/>
    </row>
    <row r="81" spans="1:13" x14ac:dyDescent="0.3">
      <c r="A81" s="1"/>
      <c r="C81" s="11"/>
      <c r="E81" s="11"/>
      <c r="J81" s="11"/>
      <c r="K81" s="1"/>
      <c r="M81" s="1"/>
    </row>
    <row r="82" spans="1:13" x14ac:dyDescent="0.3">
      <c r="A82" s="1"/>
      <c r="C82" s="11"/>
      <c r="E82" s="11"/>
      <c r="J82" s="11"/>
      <c r="K82" s="1"/>
      <c r="M82" s="1"/>
    </row>
    <row r="83" spans="1:13" x14ac:dyDescent="0.3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P39"/>
  <sheetViews>
    <sheetView workbookViewId="0">
      <selection activeCell="G14" sqref="G14"/>
    </sheetView>
  </sheetViews>
  <sheetFormatPr defaultColWidth="11.5546875" defaultRowHeight="14.4" x14ac:dyDescent="0.3"/>
  <cols>
    <col min="1" max="1" width="10.109375" style="89" bestFit="1" customWidth="1"/>
    <col min="2" max="2" width="3.109375" style="51" bestFit="1" customWidth="1"/>
    <col min="3" max="3" width="10.109375" style="51" bestFit="1" customWidth="1"/>
    <col min="4" max="4" width="19.33203125" style="51" bestFit="1" customWidth="1"/>
    <col min="5" max="5" width="20" style="63" bestFit="1" customWidth="1"/>
    <col min="6" max="6" width="20" style="63" customWidth="1"/>
    <col min="7" max="7" width="11.88671875" style="35" bestFit="1" customWidth="1"/>
    <col min="8" max="8" width="16.6640625" style="78" bestFit="1" customWidth="1"/>
    <col min="9" max="9" width="4.44140625" style="35" bestFit="1" customWidth="1"/>
    <col min="10" max="10" width="11.6640625" style="78" bestFit="1" customWidth="1"/>
    <col min="11" max="11" width="4.44140625" style="35" bestFit="1" customWidth="1"/>
    <col min="12" max="12" width="8.44140625" style="35" bestFit="1" customWidth="1"/>
    <col min="13" max="13" width="3" style="35" bestFit="1" customWidth="1"/>
    <col min="14" max="14" width="8.5546875" style="35" bestFit="1" customWidth="1"/>
    <col min="15" max="15" width="6.88671875" style="35" bestFit="1" customWidth="1"/>
    <col min="16" max="16" width="10.33203125" style="35" bestFit="1" customWidth="1"/>
    <col min="17" max="16384" width="11.5546875" style="35"/>
  </cols>
  <sheetData>
    <row r="1" spans="1:16" x14ac:dyDescent="0.3">
      <c r="A1" s="104" t="s">
        <v>19</v>
      </c>
      <c r="B1" s="104"/>
      <c r="C1" s="90" t="s">
        <v>20</v>
      </c>
      <c r="D1" s="90" t="s">
        <v>21</v>
      </c>
      <c r="E1" s="104" t="s">
        <v>22</v>
      </c>
      <c r="F1" s="117" t="s">
        <v>147</v>
      </c>
      <c r="G1" s="104" t="s">
        <v>23</v>
      </c>
      <c r="H1" s="118" t="s">
        <v>24</v>
      </c>
      <c r="I1" s="104"/>
      <c r="J1" s="118" t="s">
        <v>25</v>
      </c>
      <c r="K1" s="104"/>
      <c r="L1" s="104" t="s">
        <v>26</v>
      </c>
      <c r="M1" s="104"/>
      <c r="N1" s="104" t="s">
        <v>27</v>
      </c>
      <c r="O1" s="104" t="s">
        <v>28</v>
      </c>
      <c r="P1" s="104" t="s">
        <v>29</v>
      </c>
    </row>
    <row r="2" spans="1:16" s="102" customFormat="1" x14ac:dyDescent="0.3">
      <c r="A2" s="122" t="s">
        <v>51</v>
      </c>
      <c r="B2" s="123" t="s">
        <v>30</v>
      </c>
      <c r="C2" s="124">
        <v>71101419</v>
      </c>
      <c r="D2" s="124">
        <v>1870129108</v>
      </c>
      <c r="E2" s="123" t="s">
        <v>31</v>
      </c>
      <c r="F2" s="123">
        <v>26185610</v>
      </c>
      <c r="G2" s="123">
        <v>70022</v>
      </c>
      <c r="H2" s="122">
        <v>115775</v>
      </c>
      <c r="I2" s="123" t="s">
        <v>0</v>
      </c>
      <c r="J2" s="122">
        <v>4542.33</v>
      </c>
      <c r="K2" s="123" t="s">
        <v>17</v>
      </c>
      <c r="L2" s="122">
        <v>0</v>
      </c>
      <c r="M2" s="123">
        <v>22</v>
      </c>
      <c r="N2" s="123">
        <v>3216</v>
      </c>
      <c r="O2" s="123">
        <v>2021</v>
      </c>
      <c r="P2" s="123">
        <v>12</v>
      </c>
    </row>
    <row r="3" spans="1:16" s="102" customFormat="1" x14ac:dyDescent="0.3">
      <c r="A3" s="122" t="s">
        <v>52</v>
      </c>
      <c r="B3" s="123" t="s">
        <v>30</v>
      </c>
      <c r="C3" s="124">
        <v>71101420</v>
      </c>
      <c r="D3" s="124">
        <v>11000232</v>
      </c>
      <c r="E3" s="123" t="s">
        <v>43</v>
      </c>
      <c r="F3" s="123">
        <v>25305107</v>
      </c>
      <c r="G3" s="123">
        <v>74050</v>
      </c>
      <c r="H3" s="122">
        <v>9611129.25</v>
      </c>
      <c r="I3" s="123" t="s">
        <v>0</v>
      </c>
      <c r="J3" s="122">
        <v>377099.28</v>
      </c>
      <c r="K3" s="123" t="s">
        <v>17</v>
      </c>
      <c r="L3" s="122">
        <v>0</v>
      </c>
      <c r="M3" s="123">
        <v>22</v>
      </c>
      <c r="N3" s="123">
        <v>3216</v>
      </c>
      <c r="O3" s="123">
        <v>2021</v>
      </c>
      <c r="P3" s="123">
        <v>12</v>
      </c>
    </row>
    <row r="4" spans="1:16" s="102" customFormat="1" x14ac:dyDescent="0.3">
      <c r="A4" s="127" t="s">
        <v>51</v>
      </c>
      <c r="B4" s="128" t="s">
        <v>30</v>
      </c>
      <c r="C4" s="129">
        <v>71101422</v>
      </c>
      <c r="D4" s="129">
        <v>1870129184</v>
      </c>
      <c r="E4" s="128" t="s">
        <v>31</v>
      </c>
      <c r="F4" s="128">
        <v>26185610</v>
      </c>
      <c r="G4" s="128">
        <v>70022</v>
      </c>
      <c r="H4" s="130">
        <v>1252894</v>
      </c>
      <c r="I4" s="128" t="s">
        <v>0</v>
      </c>
      <c r="J4" s="130">
        <v>11060.58</v>
      </c>
      <c r="K4" s="128" t="s">
        <v>17</v>
      </c>
      <c r="L4" s="130">
        <v>0</v>
      </c>
      <c r="M4" s="128">
        <v>22</v>
      </c>
      <c r="N4" s="128">
        <v>3216</v>
      </c>
      <c r="O4" s="128">
        <v>2021</v>
      </c>
      <c r="P4" s="131">
        <v>12</v>
      </c>
    </row>
    <row r="5" spans="1:16" x14ac:dyDescent="0.3">
      <c r="A5" s="106" t="s">
        <v>57</v>
      </c>
      <c r="B5" s="105" t="s">
        <v>30</v>
      </c>
      <c r="C5" s="105">
        <v>71200011</v>
      </c>
      <c r="D5" s="105">
        <v>120210177</v>
      </c>
      <c r="E5" s="105" t="s">
        <v>33</v>
      </c>
      <c r="F5" s="117">
        <v>60109114</v>
      </c>
      <c r="G5" s="105">
        <v>72286</v>
      </c>
      <c r="H5" s="118">
        <v>375960</v>
      </c>
      <c r="I5" s="105" t="s">
        <v>0</v>
      </c>
      <c r="J5" s="118">
        <v>14750.47</v>
      </c>
      <c r="K5" s="105" t="s">
        <v>17</v>
      </c>
      <c r="L5" s="106">
        <v>0</v>
      </c>
      <c r="M5" s="105">
        <v>22</v>
      </c>
      <c r="N5" s="105">
        <v>3216</v>
      </c>
      <c r="O5" s="105">
        <v>2022</v>
      </c>
      <c r="P5" s="105">
        <v>1</v>
      </c>
    </row>
    <row r="6" spans="1:16" x14ac:dyDescent="0.3">
      <c r="A6" s="106" t="s">
        <v>58</v>
      </c>
      <c r="B6" s="105" t="s">
        <v>30</v>
      </c>
      <c r="C6" s="105">
        <v>71200002</v>
      </c>
      <c r="D6" s="105">
        <v>21101400</v>
      </c>
      <c r="E6" s="105" t="s">
        <v>47</v>
      </c>
      <c r="F6" s="117">
        <v>25982605</v>
      </c>
      <c r="G6" s="105">
        <v>71593</v>
      </c>
      <c r="H6" s="118">
        <v>137292</v>
      </c>
      <c r="I6" s="105" t="s">
        <v>0</v>
      </c>
      <c r="J6" s="118">
        <v>5344.6</v>
      </c>
      <c r="K6" s="105" t="s">
        <v>17</v>
      </c>
      <c r="L6" s="106">
        <v>0</v>
      </c>
      <c r="M6" s="105">
        <v>22</v>
      </c>
      <c r="N6" s="105">
        <v>3216</v>
      </c>
      <c r="O6" s="105">
        <v>2022</v>
      </c>
      <c r="P6" s="105">
        <v>1</v>
      </c>
    </row>
    <row r="7" spans="1:16" x14ac:dyDescent="0.3">
      <c r="A7" s="106" t="s">
        <v>59</v>
      </c>
      <c r="B7" s="105" t="s">
        <v>30</v>
      </c>
      <c r="C7" s="105">
        <v>71200005</v>
      </c>
      <c r="D7" s="105">
        <v>6471017130</v>
      </c>
      <c r="E7" s="105" t="s">
        <v>33</v>
      </c>
      <c r="F7" s="117">
        <v>241664897</v>
      </c>
      <c r="G7" s="105">
        <v>71943</v>
      </c>
      <c r="H7" s="118">
        <v>238024.8</v>
      </c>
      <c r="I7" s="105" t="s">
        <v>0</v>
      </c>
      <c r="J7" s="118">
        <v>9192.2800000000007</v>
      </c>
      <c r="K7" s="105" t="s">
        <v>17</v>
      </c>
      <c r="L7" s="106">
        <v>0</v>
      </c>
      <c r="M7" s="105">
        <v>22</v>
      </c>
      <c r="N7" s="105">
        <v>3216</v>
      </c>
      <c r="O7" s="105">
        <v>2022</v>
      </c>
      <c r="P7" s="105">
        <v>1</v>
      </c>
    </row>
    <row r="8" spans="1:16" x14ac:dyDescent="0.3">
      <c r="A8" s="106" t="s">
        <v>59</v>
      </c>
      <c r="B8" s="105" t="s">
        <v>30</v>
      </c>
      <c r="C8" s="105">
        <v>71200006</v>
      </c>
      <c r="D8" s="105">
        <v>6471017127</v>
      </c>
      <c r="E8" s="105" t="s">
        <v>33</v>
      </c>
      <c r="F8" s="117">
        <v>241664897</v>
      </c>
      <c r="G8" s="105">
        <v>71943</v>
      </c>
      <c r="H8" s="118">
        <v>251877.6</v>
      </c>
      <c r="I8" s="105" t="s">
        <v>0</v>
      </c>
      <c r="J8" s="118">
        <v>9727.26</v>
      </c>
      <c r="K8" s="105" t="s">
        <v>17</v>
      </c>
      <c r="L8" s="106">
        <v>0</v>
      </c>
      <c r="M8" s="105">
        <v>22</v>
      </c>
      <c r="N8" s="105">
        <v>3216</v>
      </c>
      <c r="O8" s="105">
        <v>2022</v>
      </c>
      <c r="P8" s="105">
        <v>1</v>
      </c>
    </row>
    <row r="9" spans="1:16" x14ac:dyDescent="0.3">
      <c r="A9" s="106" t="s">
        <v>59</v>
      </c>
      <c r="B9" s="105" t="s">
        <v>30</v>
      </c>
      <c r="C9" s="105">
        <v>71200007</v>
      </c>
      <c r="D9" s="105">
        <v>6471017126</v>
      </c>
      <c r="E9" s="105" t="s">
        <v>33</v>
      </c>
      <c r="F9" s="117">
        <v>241664897</v>
      </c>
      <c r="G9" s="105">
        <v>71943</v>
      </c>
      <c r="H9" s="118">
        <v>127857.60000000001</v>
      </c>
      <c r="I9" s="105" t="s">
        <v>0</v>
      </c>
      <c r="J9" s="118">
        <v>4937.7299999999996</v>
      </c>
      <c r="K9" s="105" t="s">
        <v>17</v>
      </c>
      <c r="L9" s="106">
        <v>0</v>
      </c>
      <c r="M9" s="105">
        <v>22</v>
      </c>
      <c r="N9" s="105">
        <v>3216</v>
      </c>
      <c r="O9" s="105">
        <v>2022</v>
      </c>
      <c r="P9" s="105">
        <v>1</v>
      </c>
    </row>
    <row r="10" spans="1:16" x14ac:dyDescent="0.3">
      <c r="A10" s="106" t="s">
        <v>59</v>
      </c>
      <c r="B10" s="105" t="s">
        <v>30</v>
      </c>
      <c r="C10" s="105">
        <v>71200008</v>
      </c>
      <c r="D10" s="105">
        <v>6471017128</v>
      </c>
      <c r="E10" s="105" t="s">
        <v>33</v>
      </c>
      <c r="F10" s="117">
        <v>241664897</v>
      </c>
      <c r="G10" s="105">
        <v>71943</v>
      </c>
      <c r="H10" s="118">
        <v>528746.4</v>
      </c>
      <c r="I10" s="105" t="s">
        <v>0</v>
      </c>
      <c r="J10" s="118">
        <v>20419.650000000001</v>
      </c>
      <c r="K10" s="105" t="s">
        <v>17</v>
      </c>
      <c r="L10" s="106">
        <v>0</v>
      </c>
      <c r="M10" s="105">
        <v>22</v>
      </c>
      <c r="N10" s="105">
        <v>3216</v>
      </c>
      <c r="O10" s="105">
        <v>2022</v>
      </c>
      <c r="P10" s="105">
        <v>1</v>
      </c>
    </row>
    <row r="11" spans="1:16" x14ac:dyDescent="0.3">
      <c r="A11" s="106" t="s">
        <v>59</v>
      </c>
      <c r="B11" s="105" t="s">
        <v>30</v>
      </c>
      <c r="C11" s="105">
        <v>71200009</v>
      </c>
      <c r="D11" s="105">
        <v>6471017129</v>
      </c>
      <c r="E11" s="105" t="s">
        <v>33</v>
      </c>
      <c r="F11" s="117">
        <v>241664897</v>
      </c>
      <c r="G11" s="105">
        <v>71943</v>
      </c>
      <c r="H11" s="118">
        <v>521071.2</v>
      </c>
      <c r="I11" s="105" t="s">
        <v>0</v>
      </c>
      <c r="J11" s="118">
        <v>20123.240000000002</v>
      </c>
      <c r="K11" s="105" t="s">
        <v>17</v>
      </c>
      <c r="L11" s="106">
        <v>0</v>
      </c>
      <c r="M11" s="105">
        <v>22</v>
      </c>
      <c r="N11" s="105">
        <v>3216</v>
      </c>
      <c r="O11" s="105">
        <v>2022</v>
      </c>
      <c r="P11" s="105">
        <v>1</v>
      </c>
    </row>
    <row r="12" spans="1:16" x14ac:dyDescent="0.3">
      <c r="A12" s="106" t="s">
        <v>60</v>
      </c>
      <c r="B12" s="105" t="s">
        <v>30</v>
      </c>
      <c r="C12" s="105">
        <v>71200004</v>
      </c>
      <c r="D12" s="105">
        <v>1502100047</v>
      </c>
      <c r="E12" s="105" t="s">
        <v>33</v>
      </c>
      <c r="F12" s="117">
        <v>6642331</v>
      </c>
      <c r="G12" s="105">
        <v>70669</v>
      </c>
      <c r="H12" s="118">
        <v>378960</v>
      </c>
      <c r="I12" s="105" t="s">
        <v>0</v>
      </c>
      <c r="J12" s="118">
        <v>14732.34</v>
      </c>
      <c r="K12" s="105" t="s">
        <v>17</v>
      </c>
      <c r="L12" s="106">
        <v>0</v>
      </c>
      <c r="M12" s="105">
        <v>22</v>
      </c>
      <c r="N12" s="105">
        <v>3216</v>
      </c>
      <c r="O12" s="105">
        <v>2022</v>
      </c>
      <c r="P12" s="105">
        <v>1</v>
      </c>
    </row>
    <row r="13" spans="1:16" x14ac:dyDescent="0.3">
      <c r="A13" s="106" t="s">
        <v>62</v>
      </c>
      <c r="B13" s="105" t="s">
        <v>30</v>
      </c>
      <c r="C13" s="105">
        <v>71200016</v>
      </c>
      <c r="D13" s="105">
        <v>1502100048</v>
      </c>
      <c r="E13" s="105" t="s">
        <v>33</v>
      </c>
      <c r="F13" s="117">
        <v>6642331</v>
      </c>
      <c r="G13" s="105">
        <v>70669</v>
      </c>
      <c r="H13" s="118">
        <v>354240</v>
      </c>
      <c r="I13" s="105" t="s">
        <v>0</v>
      </c>
      <c r="J13" s="118">
        <v>13812.68</v>
      </c>
      <c r="K13" s="105" t="s">
        <v>17</v>
      </c>
      <c r="L13" s="106">
        <v>0</v>
      </c>
      <c r="M13" s="105">
        <v>22</v>
      </c>
      <c r="N13" s="105">
        <v>3216</v>
      </c>
      <c r="O13" s="105">
        <v>2022</v>
      </c>
      <c r="P13" s="105">
        <v>1</v>
      </c>
    </row>
    <row r="14" spans="1:16" x14ac:dyDescent="0.3">
      <c r="A14" s="106" t="s">
        <v>63</v>
      </c>
      <c r="B14" s="105" t="s">
        <v>30</v>
      </c>
      <c r="C14" s="105">
        <v>71200003</v>
      </c>
      <c r="D14" s="105" t="s">
        <v>64</v>
      </c>
      <c r="E14" s="105" t="s">
        <v>33</v>
      </c>
      <c r="F14" s="117">
        <v>28628659</v>
      </c>
      <c r="G14" s="105">
        <v>71306</v>
      </c>
      <c r="H14" s="118">
        <v>475940</v>
      </c>
      <c r="I14" s="105" t="s">
        <v>0</v>
      </c>
      <c r="J14" s="118">
        <v>18558.060000000001</v>
      </c>
      <c r="K14" s="105" t="s">
        <v>17</v>
      </c>
      <c r="L14" s="106">
        <v>0</v>
      </c>
      <c r="M14" s="105">
        <v>22</v>
      </c>
      <c r="N14" s="105">
        <v>3216</v>
      </c>
      <c r="O14" s="105">
        <v>2022</v>
      </c>
      <c r="P14" s="105">
        <v>1</v>
      </c>
    </row>
    <row r="15" spans="1:16" x14ac:dyDescent="0.3">
      <c r="A15" s="106" t="s">
        <v>65</v>
      </c>
      <c r="B15" s="105" t="s">
        <v>30</v>
      </c>
      <c r="C15" s="105">
        <v>71200013</v>
      </c>
      <c r="D15" s="105">
        <v>1870129347</v>
      </c>
      <c r="E15" s="105" t="s">
        <v>47</v>
      </c>
      <c r="F15" s="117">
        <v>26185610</v>
      </c>
      <c r="G15" s="105">
        <v>70022</v>
      </c>
      <c r="H15" s="118">
        <v>715576</v>
      </c>
      <c r="I15" s="105" t="s">
        <v>0</v>
      </c>
      <c r="J15" s="118">
        <v>28020.05</v>
      </c>
      <c r="K15" s="105" t="s">
        <v>17</v>
      </c>
      <c r="L15" s="106">
        <v>0</v>
      </c>
      <c r="M15" s="105">
        <v>22</v>
      </c>
      <c r="N15" s="105">
        <v>3216</v>
      </c>
      <c r="O15" s="105">
        <v>2022</v>
      </c>
      <c r="P15" s="105">
        <v>1</v>
      </c>
    </row>
    <row r="16" spans="1:16" x14ac:dyDescent="0.3">
      <c r="A16" s="106" t="s">
        <v>66</v>
      </c>
      <c r="B16" s="105" t="s">
        <v>30</v>
      </c>
      <c r="C16" s="105">
        <v>71200015</v>
      </c>
      <c r="D16" s="105" t="s">
        <v>67</v>
      </c>
      <c r="E16" s="105" t="s">
        <v>33</v>
      </c>
      <c r="F16" s="117">
        <v>28628659</v>
      </c>
      <c r="G16" s="105">
        <v>71306</v>
      </c>
      <c r="H16" s="118">
        <v>309414</v>
      </c>
      <c r="I16" s="105" t="s">
        <v>0</v>
      </c>
      <c r="J16" s="118">
        <v>12084.12</v>
      </c>
      <c r="K16" s="105" t="s">
        <v>17</v>
      </c>
      <c r="L16" s="106">
        <v>0</v>
      </c>
      <c r="M16" s="105">
        <v>22</v>
      </c>
      <c r="N16" s="105">
        <v>3216</v>
      </c>
      <c r="O16" s="105">
        <v>2022</v>
      </c>
      <c r="P16" s="105">
        <v>1</v>
      </c>
    </row>
    <row r="17" spans="1:16" x14ac:dyDescent="0.3">
      <c r="A17" s="106" t="s">
        <v>66</v>
      </c>
      <c r="B17" s="105" t="s">
        <v>30</v>
      </c>
      <c r="C17" s="105">
        <v>71200029</v>
      </c>
      <c r="D17" s="105">
        <v>213100037</v>
      </c>
      <c r="E17" s="105" t="s">
        <v>33</v>
      </c>
      <c r="F17" s="117">
        <v>25840011</v>
      </c>
      <c r="G17" s="105">
        <v>70190</v>
      </c>
      <c r="H17" s="118">
        <v>157516</v>
      </c>
      <c r="I17" s="105" t="s">
        <v>0</v>
      </c>
      <c r="J17" s="118">
        <v>6151.77</v>
      </c>
      <c r="K17" s="105" t="s">
        <v>17</v>
      </c>
      <c r="L17" s="106">
        <v>0</v>
      </c>
      <c r="M17" s="105">
        <v>22</v>
      </c>
      <c r="N17" s="105">
        <v>3216</v>
      </c>
      <c r="O17" s="105">
        <v>2022</v>
      </c>
      <c r="P17" s="105">
        <v>1</v>
      </c>
    </row>
    <row r="18" spans="1:16" x14ac:dyDescent="0.3">
      <c r="A18" s="106" t="s">
        <v>68</v>
      </c>
      <c r="B18" s="105" t="s">
        <v>30</v>
      </c>
      <c r="C18" s="105">
        <v>71200018</v>
      </c>
      <c r="D18" s="105">
        <v>21101468</v>
      </c>
      <c r="E18" s="105" t="s">
        <v>32</v>
      </c>
      <c r="F18" s="117">
        <v>25982605</v>
      </c>
      <c r="G18" s="105">
        <v>71593</v>
      </c>
      <c r="H18" s="118">
        <v>2056187</v>
      </c>
      <c r="I18" s="105" t="s">
        <v>0</v>
      </c>
      <c r="J18" s="118">
        <v>80022.84</v>
      </c>
      <c r="K18" s="105" t="s">
        <v>17</v>
      </c>
      <c r="L18" s="106">
        <v>0</v>
      </c>
      <c r="M18" s="105">
        <v>22</v>
      </c>
      <c r="N18" s="105">
        <v>3216</v>
      </c>
      <c r="O18" s="105">
        <v>2022</v>
      </c>
      <c r="P18" s="105">
        <v>1</v>
      </c>
    </row>
    <row r="19" spans="1:16" x14ac:dyDescent="0.3">
      <c r="A19" s="106" t="s">
        <v>68</v>
      </c>
      <c r="B19" s="105" t="s">
        <v>30</v>
      </c>
      <c r="C19" s="105">
        <v>71200020</v>
      </c>
      <c r="D19" s="105">
        <v>21101467</v>
      </c>
      <c r="E19" s="105" t="s">
        <v>32</v>
      </c>
      <c r="F19" s="117">
        <v>25982605</v>
      </c>
      <c r="G19" s="105">
        <v>71593</v>
      </c>
      <c r="H19" s="118">
        <v>1006020</v>
      </c>
      <c r="I19" s="105" t="s">
        <v>0</v>
      </c>
      <c r="J19" s="118">
        <v>39152.36</v>
      </c>
      <c r="K19" s="105" t="s">
        <v>17</v>
      </c>
      <c r="L19" s="106">
        <v>0</v>
      </c>
      <c r="M19" s="105">
        <v>22</v>
      </c>
      <c r="N19" s="105">
        <v>3216</v>
      </c>
      <c r="O19" s="105">
        <v>2022</v>
      </c>
      <c r="P19" s="105">
        <v>1</v>
      </c>
    </row>
    <row r="20" spans="1:16" x14ac:dyDescent="0.3">
      <c r="A20" s="106" t="s">
        <v>68</v>
      </c>
      <c r="B20" s="105" t="s">
        <v>30</v>
      </c>
      <c r="C20" s="105">
        <v>71200028</v>
      </c>
      <c r="D20" s="105" t="s">
        <v>69</v>
      </c>
      <c r="E20" s="105" t="s">
        <v>33</v>
      </c>
      <c r="F20" s="117">
        <v>6613331</v>
      </c>
      <c r="G20" s="105">
        <v>74969</v>
      </c>
      <c r="H20" s="118">
        <v>1004283.5</v>
      </c>
      <c r="I20" s="105" t="s">
        <v>0</v>
      </c>
      <c r="J20" s="118">
        <v>39084.78</v>
      </c>
      <c r="K20" s="105" t="s">
        <v>17</v>
      </c>
      <c r="L20" s="106">
        <v>0</v>
      </c>
      <c r="M20" s="105">
        <v>22</v>
      </c>
      <c r="N20" s="105">
        <v>3216</v>
      </c>
      <c r="O20" s="105">
        <v>2022</v>
      </c>
      <c r="P20" s="105">
        <v>1</v>
      </c>
    </row>
    <row r="21" spans="1:16" x14ac:dyDescent="0.3">
      <c r="A21" s="106" t="s">
        <v>68</v>
      </c>
      <c r="B21" s="105" t="s">
        <v>30</v>
      </c>
      <c r="C21" s="105">
        <v>71200031</v>
      </c>
      <c r="D21" s="105">
        <v>1502100051</v>
      </c>
      <c r="E21" s="105" t="s">
        <v>33</v>
      </c>
      <c r="F21" s="117">
        <v>6642331</v>
      </c>
      <c r="G21" s="105">
        <v>70669</v>
      </c>
      <c r="H21" s="118">
        <v>1254000</v>
      </c>
      <c r="I21" s="105" t="s">
        <v>0</v>
      </c>
      <c r="J21" s="118">
        <v>48803.27</v>
      </c>
      <c r="K21" s="105" t="s">
        <v>17</v>
      </c>
      <c r="L21" s="106">
        <v>0</v>
      </c>
      <c r="M21" s="105">
        <v>22</v>
      </c>
      <c r="N21" s="105">
        <v>3216</v>
      </c>
      <c r="O21" s="105">
        <v>2022</v>
      </c>
      <c r="P21" s="105">
        <v>1</v>
      </c>
    </row>
    <row r="22" spans="1:16" x14ac:dyDescent="0.3">
      <c r="A22" s="106" t="s">
        <v>70</v>
      </c>
      <c r="B22" s="105" t="s">
        <v>30</v>
      </c>
      <c r="C22" s="105">
        <v>71200021</v>
      </c>
      <c r="D22" s="105">
        <v>110211927</v>
      </c>
      <c r="E22" s="105" t="s">
        <v>32</v>
      </c>
      <c r="F22" s="117">
        <v>26722518</v>
      </c>
      <c r="G22" s="105">
        <v>70919</v>
      </c>
      <c r="H22" s="118">
        <v>1826250</v>
      </c>
      <c r="I22" s="105" t="s">
        <v>0</v>
      </c>
      <c r="J22" s="118">
        <v>71198.83</v>
      </c>
      <c r="K22" s="105" t="s">
        <v>17</v>
      </c>
      <c r="L22" s="106">
        <v>0</v>
      </c>
      <c r="M22" s="105">
        <v>22</v>
      </c>
      <c r="N22" s="105">
        <v>3216</v>
      </c>
      <c r="O22" s="105">
        <v>2022</v>
      </c>
      <c r="P22" s="105">
        <v>1</v>
      </c>
    </row>
    <row r="23" spans="1:16" x14ac:dyDescent="0.3">
      <c r="A23" s="106" t="s">
        <v>71</v>
      </c>
      <c r="B23" s="105" t="s">
        <v>30</v>
      </c>
      <c r="C23" s="105">
        <v>71200024</v>
      </c>
      <c r="D23" s="105">
        <v>21101484</v>
      </c>
      <c r="E23" s="105" t="s">
        <v>32</v>
      </c>
      <c r="F23" s="117">
        <v>25982605</v>
      </c>
      <c r="G23" s="105">
        <v>71593</v>
      </c>
      <c r="H23" s="118">
        <v>943138</v>
      </c>
      <c r="I23" s="105" t="s">
        <v>0</v>
      </c>
      <c r="J23" s="118">
        <v>36799.64</v>
      </c>
      <c r="K23" s="105" t="s">
        <v>17</v>
      </c>
      <c r="L23" s="106">
        <v>0</v>
      </c>
      <c r="M23" s="105">
        <v>22</v>
      </c>
      <c r="N23" s="105">
        <v>3216</v>
      </c>
      <c r="O23" s="105">
        <v>2022</v>
      </c>
      <c r="P23" s="105">
        <v>1</v>
      </c>
    </row>
    <row r="24" spans="1:16" x14ac:dyDescent="0.3">
      <c r="A24" s="106" t="s">
        <v>71</v>
      </c>
      <c r="B24" s="105" t="s">
        <v>30</v>
      </c>
      <c r="C24" s="105">
        <v>71200025</v>
      </c>
      <c r="D24" s="105">
        <v>21101485</v>
      </c>
      <c r="E24" s="105" t="s">
        <v>32</v>
      </c>
      <c r="F24" s="117">
        <v>25982605</v>
      </c>
      <c r="G24" s="105">
        <v>71593</v>
      </c>
      <c r="H24" s="118">
        <v>2663469</v>
      </c>
      <c r="I24" s="105" t="s">
        <v>0</v>
      </c>
      <c r="J24" s="118">
        <v>103924.03</v>
      </c>
      <c r="K24" s="105" t="s">
        <v>17</v>
      </c>
      <c r="L24" s="106">
        <v>0</v>
      </c>
      <c r="M24" s="105">
        <v>22</v>
      </c>
      <c r="N24" s="105">
        <v>3216</v>
      </c>
      <c r="O24" s="105">
        <v>2022</v>
      </c>
      <c r="P24" s="105">
        <v>1</v>
      </c>
    </row>
    <row r="25" spans="1:16" x14ac:dyDescent="0.3">
      <c r="A25" s="106" t="s">
        <v>72</v>
      </c>
      <c r="B25" s="105" t="s">
        <v>30</v>
      </c>
      <c r="C25" s="105">
        <v>71200026</v>
      </c>
      <c r="D25" s="105">
        <v>1870129645</v>
      </c>
      <c r="E25" s="105" t="s">
        <v>31</v>
      </c>
      <c r="F25" s="117">
        <v>26185610</v>
      </c>
      <c r="G25" s="105">
        <v>70022</v>
      </c>
      <c r="H25" s="118">
        <v>417057.6</v>
      </c>
      <c r="I25" s="105" t="s">
        <v>0</v>
      </c>
      <c r="J25" s="118">
        <v>16237.4</v>
      </c>
      <c r="K25" s="105" t="s">
        <v>17</v>
      </c>
      <c r="L25" s="106">
        <v>0</v>
      </c>
      <c r="M25" s="105">
        <v>22</v>
      </c>
      <c r="N25" s="105">
        <v>3216</v>
      </c>
      <c r="O25" s="105">
        <v>2022</v>
      </c>
      <c r="P25" s="105">
        <v>1</v>
      </c>
    </row>
    <row r="26" spans="1:16" x14ac:dyDescent="0.3">
      <c r="A26" s="106" t="s">
        <v>72</v>
      </c>
      <c r="B26" s="105" t="s">
        <v>30</v>
      </c>
      <c r="C26" s="105">
        <v>71200030</v>
      </c>
      <c r="D26" s="105">
        <v>9212210192</v>
      </c>
      <c r="E26" s="105" t="s">
        <v>33</v>
      </c>
      <c r="F26" s="117">
        <v>18188281</v>
      </c>
      <c r="G26" s="105">
        <v>70602</v>
      </c>
      <c r="H26" s="118">
        <v>1325684</v>
      </c>
      <c r="I26" s="105" t="s">
        <v>0</v>
      </c>
      <c r="J26" s="118">
        <v>51613.16</v>
      </c>
      <c r="K26" s="105" t="s">
        <v>17</v>
      </c>
      <c r="L26" s="106">
        <v>0</v>
      </c>
      <c r="M26" s="105">
        <v>22</v>
      </c>
      <c r="N26" s="105">
        <v>3216</v>
      </c>
      <c r="O26" s="105">
        <v>2022</v>
      </c>
      <c r="P26" s="105">
        <v>1</v>
      </c>
    </row>
    <row r="27" spans="1:16" x14ac:dyDescent="0.3">
      <c r="A27" s="106" t="s">
        <v>73</v>
      </c>
      <c r="B27" s="105" t="s">
        <v>30</v>
      </c>
      <c r="C27" s="105">
        <v>71200043</v>
      </c>
      <c r="D27" s="105">
        <v>20210232</v>
      </c>
      <c r="E27" s="105" t="s">
        <v>47</v>
      </c>
      <c r="F27" s="117">
        <v>26969696</v>
      </c>
      <c r="G27" s="105">
        <v>71103</v>
      </c>
      <c r="H27" s="118">
        <v>406032</v>
      </c>
      <c r="I27" s="105" t="s">
        <v>0</v>
      </c>
      <c r="J27" s="118">
        <v>15845.15</v>
      </c>
      <c r="K27" s="105" t="s">
        <v>17</v>
      </c>
      <c r="L27" s="106">
        <v>0</v>
      </c>
      <c r="M27" s="105">
        <v>22</v>
      </c>
      <c r="N27" s="105">
        <v>3216</v>
      </c>
      <c r="O27" s="105">
        <v>2022</v>
      </c>
      <c r="P27" s="105">
        <v>1</v>
      </c>
    </row>
    <row r="28" spans="1:16" x14ac:dyDescent="0.3">
      <c r="A28" s="106" t="s">
        <v>74</v>
      </c>
      <c r="B28" s="105" t="s">
        <v>30</v>
      </c>
      <c r="C28" s="105">
        <v>71200032</v>
      </c>
      <c r="D28" s="105">
        <v>1502100057</v>
      </c>
      <c r="E28" s="105" t="s">
        <v>33</v>
      </c>
      <c r="F28" s="117">
        <v>6642331</v>
      </c>
      <c r="G28" s="105">
        <v>70669</v>
      </c>
      <c r="H28" s="118">
        <v>861600</v>
      </c>
      <c r="I28" s="105" t="s">
        <v>0</v>
      </c>
      <c r="J28" s="118">
        <v>33780.29</v>
      </c>
      <c r="K28" s="105" t="s">
        <v>17</v>
      </c>
      <c r="L28" s="106">
        <v>0</v>
      </c>
      <c r="M28" s="105">
        <v>22</v>
      </c>
      <c r="N28" s="105">
        <v>3216</v>
      </c>
      <c r="O28" s="105">
        <v>2022</v>
      </c>
      <c r="P28" s="105">
        <v>1</v>
      </c>
    </row>
    <row r="29" spans="1:16" x14ac:dyDescent="0.3">
      <c r="A29" s="106" t="s">
        <v>74</v>
      </c>
      <c r="B29" s="105" t="s">
        <v>30</v>
      </c>
      <c r="C29" s="105">
        <v>71200041</v>
      </c>
      <c r="D29" s="105">
        <v>21101548</v>
      </c>
      <c r="E29" s="105" t="s">
        <v>32</v>
      </c>
      <c r="F29" s="117">
        <v>25982605</v>
      </c>
      <c r="G29" s="105">
        <v>71593</v>
      </c>
      <c r="H29" s="118">
        <v>333326</v>
      </c>
      <c r="I29" s="105" t="s">
        <v>0</v>
      </c>
      <c r="J29" s="118">
        <v>13068.53</v>
      </c>
      <c r="K29" s="105" t="s">
        <v>17</v>
      </c>
      <c r="L29" s="106">
        <v>0</v>
      </c>
      <c r="M29" s="105">
        <v>22</v>
      </c>
      <c r="N29" s="105">
        <v>3216</v>
      </c>
      <c r="O29" s="105">
        <v>2022</v>
      </c>
      <c r="P29" s="105">
        <v>1</v>
      </c>
    </row>
    <row r="30" spans="1:16" x14ac:dyDescent="0.3">
      <c r="A30" s="106" t="s">
        <v>74</v>
      </c>
      <c r="B30" s="105" t="s">
        <v>30</v>
      </c>
      <c r="C30" s="105">
        <v>71200042</v>
      </c>
      <c r="D30" s="105">
        <v>21101547</v>
      </c>
      <c r="E30" s="105" t="s">
        <v>32</v>
      </c>
      <c r="F30" s="117">
        <v>25982605</v>
      </c>
      <c r="G30" s="105">
        <v>71593</v>
      </c>
      <c r="H30" s="118">
        <v>4012695</v>
      </c>
      <c r="I30" s="105" t="s">
        <v>0</v>
      </c>
      <c r="J30" s="118">
        <v>157323.57</v>
      </c>
      <c r="K30" s="105" t="s">
        <v>17</v>
      </c>
      <c r="L30" s="106">
        <v>0</v>
      </c>
      <c r="M30" s="105">
        <v>22</v>
      </c>
      <c r="N30" s="105">
        <v>3216</v>
      </c>
      <c r="O30" s="105">
        <v>2022</v>
      </c>
      <c r="P30" s="105">
        <v>1</v>
      </c>
    </row>
    <row r="31" spans="1:16" x14ac:dyDescent="0.3">
      <c r="A31" s="106" t="s">
        <v>74</v>
      </c>
      <c r="B31" s="105" t="s">
        <v>30</v>
      </c>
      <c r="C31" s="105">
        <v>71200044</v>
      </c>
      <c r="D31" s="105" t="s">
        <v>75</v>
      </c>
      <c r="E31" s="105" t="s">
        <v>47</v>
      </c>
      <c r="F31" s="117">
        <v>25586521</v>
      </c>
      <c r="G31" s="105">
        <v>70013</v>
      </c>
      <c r="H31" s="118">
        <v>406076</v>
      </c>
      <c r="I31" s="105" t="s">
        <v>0</v>
      </c>
      <c r="J31" s="118">
        <v>15920.8</v>
      </c>
      <c r="K31" s="105" t="s">
        <v>17</v>
      </c>
      <c r="L31" s="106">
        <v>0</v>
      </c>
      <c r="M31" s="105">
        <v>22</v>
      </c>
      <c r="N31" s="105">
        <v>3216</v>
      </c>
      <c r="O31" s="105">
        <v>2022</v>
      </c>
      <c r="P31" s="105">
        <v>1</v>
      </c>
    </row>
    <row r="32" spans="1:16" x14ac:dyDescent="0.3">
      <c r="A32" s="106" t="s">
        <v>74</v>
      </c>
      <c r="B32" s="105" t="s">
        <v>30</v>
      </c>
      <c r="C32" s="105">
        <v>71200046</v>
      </c>
      <c r="D32" s="105">
        <v>213100039</v>
      </c>
      <c r="E32" s="105" t="s">
        <v>32</v>
      </c>
      <c r="F32" s="117">
        <v>25840011</v>
      </c>
      <c r="G32" s="105">
        <v>70190</v>
      </c>
      <c r="H32" s="118">
        <v>696089</v>
      </c>
      <c r="I32" s="105" t="s">
        <v>0</v>
      </c>
      <c r="J32" s="118">
        <v>27291.19</v>
      </c>
      <c r="K32" s="105" t="s">
        <v>17</v>
      </c>
      <c r="L32" s="106">
        <v>0</v>
      </c>
      <c r="M32" s="105">
        <v>22</v>
      </c>
      <c r="N32" s="105">
        <v>3216</v>
      </c>
      <c r="O32" s="105">
        <v>2022</v>
      </c>
      <c r="P32" s="105">
        <v>1</v>
      </c>
    </row>
    <row r="33" spans="1:16" x14ac:dyDescent="0.3">
      <c r="A33" s="106" t="s">
        <v>76</v>
      </c>
      <c r="B33" s="105" t="s">
        <v>30</v>
      </c>
      <c r="C33" s="105">
        <v>71200034</v>
      </c>
      <c r="D33" s="105">
        <v>110211948</v>
      </c>
      <c r="E33" s="105" t="s">
        <v>32</v>
      </c>
      <c r="F33" s="117">
        <v>26722518</v>
      </c>
      <c r="G33" s="105">
        <v>70919</v>
      </c>
      <c r="H33" s="118">
        <v>670000</v>
      </c>
      <c r="I33" s="105" t="s">
        <v>0</v>
      </c>
      <c r="J33" s="118">
        <v>26273.48</v>
      </c>
      <c r="K33" s="105" t="s">
        <v>17</v>
      </c>
      <c r="L33" s="106">
        <v>0</v>
      </c>
      <c r="M33" s="105">
        <v>22</v>
      </c>
      <c r="N33" s="105">
        <v>3216</v>
      </c>
      <c r="O33" s="105">
        <v>2022</v>
      </c>
      <c r="P33" s="105">
        <v>1</v>
      </c>
    </row>
    <row r="34" spans="1:16" x14ac:dyDescent="0.3">
      <c r="A34" s="106" t="s">
        <v>76</v>
      </c>
      <c r="B34" s="105" t="s">
        <v>30</v>
      </c>
      <c r="C34" s="105">
        <v>71200035</v>
      </c>
      <c r="D34" s="105">
        <v>110211946</v>
      </c>
      <c r="E34" s="105" t="s">
        <v>32</v>
      </c>
      <c r="F34" s="117">
        <v>26722518</v>
      </c>
      <c r="G34" s="105">
        <v>70919</v>
      </c>
      <c r="H34" s="118">
        <v>556222.5</v>
      </c>
      <c r="I34" s="105" t="s">
        <v>0</v>
      </c>
      <c r="J34" s="118">
        <v>21811.79</v>
      </c>
      <c r="K34" s="105" t="s">
        <v>17</v>
      </c>
      <c r="L34" s="106">
        <v>0</v>
      </c>
      <c r="M34" s="105">
        <v>22</v>
      </c>
      <c r="N34" s="105">
        <v>3216</v>
      </c>
      <c r="O34" s="105">
        <v>2022</v>
      </c>
      <c r="P34" s="105">
        <v>1</v>
      </c>
    </row>
    <row r="35" spans="1:16" x14ac:dyDescent="0.3">
      <c r="A35" s="106" t="s">
        <v>76</v>
      </c>
      <c r="B35" s="105" t="s">
        <v>30</v>
      </c>
      <c r="C35" s="105">
        <v>71200036</v>
      </c>
      <c r="D35" s="105">
        <v>110211945</v>
      </c>
      <c r="E35" s="105" t="s">
        <v>32</v>
      </c>
      <c r="F35" s="117">
        <v>26722518</v>
      </c>
      <c r="G35" s="105">
        <v>70919</v>
      </c>
      <c r="H35" s="118">
        <v>399399</v>
      </c>
      <c r="I35" s="105" t="s">
        <v>0</v>
      </c>
      <c r="J35" s="118">
        <v>15662.09</v>
      </c>
      <c r="K35" s="105" t="s">
        <v>17</v>
      </c>
      <c r="L35" s="106">
        <v>0</v>
      </c>
      <c r="M35" s="105">
        <v>22</v>
      </c>
      <c r="N35" s="105">
        <v>3216</v>
      </c>
      <c r="O35" s="105">
        <v>2022</v>
      </c>
      <c r="P35" s="105">
        <v>1</v>
      </c>
    </row>
    <row r="36" spans="1:16" x14ac:dyDescent="0.3">
      <c r="A36" s="106" t="s">
        <v>76</v>
      </c>
      <c r="B36" s="105" t="s">
        <v>30</v>
      </c>
      <c r="C36" s="105">
        <v>71200037</v>
      </c>
      <c r="D36" s="105">
        <v>110211952</v>
      </c>
      <c r="E36" s="105" t="s">
        <v>32</v>
      </c>
      <c r="F36" s="117">
        <v>26722518</v>
      </c>
      <c r="G36" s="105">
        <v>70919</v>
      </c>
      <c r="H36" s="118">
        <v>266484</v>
      </c>
      <c r="I36" s="105" t="s">
        <v>0</v>
      </c>
      <c r="J36" s="118">
        <v>10449.94</v>
      </c>
      <c r="K36" s="105" t="s">
        <v>17</v>
      </c>
      <c r="L36" s="106">
        <v>0</v>
      </c>
      <c r="M36" s="105">
        <v>22</v>
      </c>
      <c r="N36" s="105">
        <v>3216</v>
      </c>
      <c r="O36" s="105">
        <v>2022</v>
      </c>
      <c r="P36" s="105">
        <v>1</v>
      </c>
    </row>
    <row r="37" spans="1:16" x14ac:dyDescent="0.3">
      <c r="A37" s="106" t="s">
        <v>76</v>
      </c>
      <c r="B37" s="105" t="s">
        <v>30</v>
      </c>
      <c r="C37" s="105">
        <v>71200038</v>
      </c>
      <c r="D37" s="105">
        <v>110211951</v>
      </c>
      <c r="E37" s="105" t="s">
        <v>32</v>
      </c>
      <c r="F37" s="117">
        <v>26722518</v>
      </c>
      <c r="G37" s="105">
        <v>70919</v>
      </c>
      <c r="H37" s="118">
        <v>278098</v>
      </c>
      <c r="I37" s="105" t="s">
        <v>0</v>
      </c>
      <c r="J37" s="118">
        <v>10905.38</v>
      </c>
      <c r="K37" s="105" t="s">
        <v>17</v>
      </c>
      <c r="L37" s="106">
        <v>0</v>
      </c>
      <c r="M37" s="105">
        <v>22</v>
      </c>
      <c r="N37" s="105">
        <v>3216</v>
      </c>
      <c r="O37" s="105">
        <v>2022</v>
      </c>
      <c r="P37" s="105">
        <v>1</v>
      </c>
    </row>
    <row r="38" spans="1:16" x14ac:dyDescent="0.3">
      <c r="A38" s="106" t="s">
        <v>76</v>
      </c>
      <c r="B38" s="105" t="s">
        <v>30</v>
      </c>
      <c r="C38" s="105">
        <v>71200039</v>
      </c>
      <c r="D38" s="105">
        <v>110211953</v>
      </c>
      <c r="E38" s="105" t="s">
        <v>47</v>
      </c>
      <c r="F38" s="117">
        <v>26722518</v>
      </c>
      <c r="G38" s="105">
        <v>70919</v>
      </c>
      <c r="H38" s="118">
        <v>133500</v>
      </c>
      <c r="I38" s="105" t="s">
        <v>0</v>
      </c>
      <c r="J38" s="118">
        <v>5235.09</v>
      </c>
      <c r="K38" s="105" t="s">
        <v>17</v>
      </c>
      <c r="L38" s="106">
        <v>0</v>
      </c>
      <c r="M38" s="105">
        <v>22</v>
      </c>
      <c r="N38" s="105">
        <v>3216</v>
      </c>
      <c r="O38" s="105">
        <v>2022</v>
      </c>
      <c r="P38" s="105">
        <v>1</v>
      </c>
    </row>
    <row r="39" spans="1:16" x14ac:dyDescent="0.3">
      <c r="H39" s="99">
        <f>SUM(H2:H38)</f>
        <v>37067884.450000003</v>
      </c>
      <c r="J39" s="78">
        <f>SUM(J2:J38)</f>
        <v>1410960.0500000003</v>
      </c>
    </row>
  </sheetData>
  <autoFilter ref="A1:P1" xr:uid="{00000000-0001-0000-0200-000000000000}">
    <sortState xmlns:xlrd2="http://schemas.microsoft.com/office/spreadsheetml/2017/richdata2" ref="A2:P46">
      <sortCondition ref="M1"/>
    </sortState>
  </autoFilter>
  <pageMargins left="0.25" right="0.25" top="0.75" bottom="0.75" header="0.3" footer="0.3"/>
  <pageSetup paperSize="9" scale="9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V15"/>
  <sheetViews>
    <sheetView workbookViewId="0">
      <selection sqref="A1:V14"/>
    </sheetView>
  </sheetViews>
  <sheetFormatPr defaultColWidth="4.33203125" defaultRowHeight="14.4" x14ac:dyDescent="0.3"/>
  <cols>
    <col min="1" max="1" width="10.109375" style="88" bestFit="1" customWidth="1"/>
    <col min="2" max="2" width="3.109375" style="36" bestFit="1" customWidth="1"/>
    <col min="3" max="3" width="9" style="51" bestFit="1" customWidth="1"/>
    <col min="4" max="4" width="14" style="51" bestFit="1" customWidth="1"/>
    <col min="5" max="5" width="20.6640625" style="63" bestFit="1" customWidth="1"/>
    <col min="6" max="6" width="9.5546875" style="64" bestFit="1" customWidth="1"/>
    <col min="7" max="7" width="14.44140625" style="97" bestFit="1" customWidth="1"/>
    <col min="8" max="8" width="4.44140625" style="97" bestFit="1" customWidth="1"/>
    <col min="9" max="9" width="10" style="64" bestFit="1" customWidth="1"/>
    <col min="10" max="10" width="4.44140625" style="64" bestFit="1" customWidth="1"/>
    <col min="11" max="11" width="6.109375" style="64" bestFit="1" customWidth="1"/>
    <col min="12" max="12" width="2" style="64" bestFit="1" customWidth="1"/>
    <col min="13" max="13" width="13.44140625" style="65" bestFit="1" customWidth="1"/>
    <col min="14" max="14" width="12.66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8" width="9" style="36" customWidth="1"/>
    <col min="19" max="19" width="12.109375" style="36" customWidth="1"/>
    <col min="20" max="20" width="12.33203125" style="36" customWidth="1"/>
    <col min="21" max="21" width="12.5546875" style="36" customWidth="1"/>
    <col min="22" max="22" width="8.5546875" style="36" customWidth="1"/>
    <col min="23" max="16384" width="4.33203125" style="36"/>
  </cols>
  <sheetData>
    <row r="1" spans="1:22" x14ac:dyDescent="0.3">
      <c r="A1" s="107" t="s">
        <v>19</v>
      </c>
      <c r="B1" s="107"/>
      <c r="C1" s="107" t="s">
        <v>20</v>
      </c>
      <c r="D1" s="90" t="s">
        <v>21</v>
      </c>
      <c r="E1" s="90" t="s">
        <v>22</v>
      </c>
      <c r="F1" s="107" t="s">
        <v>23</v>
      </c>
      <c r="G1" s="118" t="s">
        <v>24</v>
      </c>
      <c r="H1" s="107"/>
      <c r="I1" s="118" t="s">
        <v>25</v>
      </c>
      <c r="J1" s="107"/>
      <c r="K1" s="107" t="s">
        <v>26</v>
      </c>
      <c r="L1" s="107"/>
      <c r="M1" s="80" t="s">
        <v>13</v>
      </c>
      <c r="N1" s="118" t="s">
        <v>50</v>
      </c>
      <c r="O1" s="107" t="s">
        <v>27</v>
      </c>
      <c r="P1" s="107" t="s">
        <v>28</v>
      </c>
      <c r="Q1" s="107" t="s">
        <v>29</v>
      </c>
      <c r="R1" s="126" t="s">
        <v>131</v>
      </c>
      <c r="S1" s="126" t="s">
        <v>132</v>
      </c>
      <c r="T1" s="126" t="s">
        <v>133</v>
      </c>
      <c r="U1" s="126" t="s">
        <v>134</v>
      </c>
      <c r="V1" s="126" t="s">
        <v>135</v>
      </c>
    </row>
    <row r="2" spans="1:22" s="108" customFormat="1" x14ac:dyDescent="0.3">
      <c r="A2" s="122" t="s">
        <v>51</v>
      </c>
      <c r="B2" s="123" t="s">
        <v>30</v>
      </c>
      <c r="C2" s="123">
        <v>71101417</v>
      </c>
      <c r="D2" s="124" t="s">
        <v>55</v>
      </c>
      <c r="E2" s="124" t="s">
        <v>53</v>
      </c>
      <c r="F2" s="123">
        <v>73225</v>
      </c>
      <c r="G2" s="122">
        <v>-255.75</v>
      </c>
      <c r="H2" s="123" t="s">
        <v>17</v>
      </c>
      <c r="I2" s="122">
        <v>-255.75</v>
      </c>
      <c r="J2" s="123" t="s">
        <v>17</v>
      </c>
      <c r="K2" s="122">
        <v>0</v>
      </c>
      <c r="L2" s="123">
        <v>1</v>
      </c>
      <c r="M2" s="125">
        <v>25.5</v>
      </c>
      <c r="N2" s="122">
        <f>SUM(G2*M2)</f>
        <v>-6521.625</v>
      </c>
      <c r="O2" s="123">
        <v>3226</v>
      </c>
      <c r="P2" s="123">
        <v>2021</v>
      </c>
      <c r="Q2" s="123">
        <v>12</v>
      </c>
      <c r="R2" s="108">
        <v>1.413</v>
      </c>
      <c r="S2" s="108">
        <v>10059000</v>
      </c>
      <c r="T2" s="108" t="s">
        <v>136</v>
      </c>
      <c r="U2" s="108" t="s">
        <v>137</v>
      </c>
      <c r="V2" s="108" t="s">
        <v>138</v>
      </c>
    </row>
    <row r="3" spans="1:22" s="108" customFormat="1" x14ac:dyDescent="0.3">
      <c r="A3" s="122" t="s">
        <v>51</v>
      </c>
      <c r="B3" s="123" t="s">
        <v>30</v>
      </c>
      <c r="C3" s="123">
        <v>71101418</v>
      </c>
      <c r="D3" s="124" t="s">
        <v>56</v>
      </c>
      <c r="E3" s="124" t="s">
        <v>53</v>
      </c>
      <c r="F3" s="123">
        <v>73225</v>
      </c>
      <c r="G3" s="122">
        <v>-1186.27</v>
      </c>
      <c r="H3" s="123" t="s">
        <v>17</v>
      </c>
      <c r="I3" s="122">
        <v>-1186.27</v>
      </c>
      <c r="J3" s="123" t="s">
        <v>17</v>
      </c>
      <c r="K3" s="122">
        <v>0</v>
      </c>
      <c r="L3" s="123">
        <v>1</v>
      </c>
      <c r="M3" s="125">
        <v>25.5</v>
      </c>
      <c r="N3" s="122">
        <f t="shared" ref="N3:N14" si="0">SUM(G3*M3)</f>
        <v>-30249.884999999998</v>
      </c>
      <c r="O3" s="123">
        <v>3226</v>
      </c>
      <c r="P3" s="123">
        <v>2021</v>
      </c>
      <c r="Q3" s="123">
        <v>12</v>
      </c>
      <c r="R3" s="108">
        <v>6.5540000000000003</v>
      </c>
      <c r="S3" s="108">
        <v>10059000</v>
      </c>
      <c r="T3" s="108" t="s">
        <v>136</v>
      </c>
      <c r="U3" s="108" t="s">
        <v>137</v>
      </c>
      <c r="V3" s="108" t="s">
        <v>138</v>
      </c>
    </row>
    <row r="4" spans="1:22" x14ac:dyDescent="0.3">
      <c r="A4" s="111" t="s">
        <v>77</v>
      </c>
      <c r="B4" s="110" t="s">
        <v>30</v>
      </c>
      <c r="C4" s="110">
        <v>71200001</v>
      </c>
      <c r="D4" s="90">
        <v>6121000758</v>
      </c>
      <c r="E4" s="90" t="s">
        <v>78</v>
      </c>
      <c r="F4" s="110">
        <v>74173</v>
      </c>
      <c r="G4" s="118">
        <v>13597.5</v>
      </c>
      <c r="H4" s="110" t="s">
        <v>17</v>
      </c>
      <c r="I4" s="118">
        <v>13597.5</v>
      </c>
      <c r="J4" s="110" t="s">
        <v>17</v>
      </c>
      <c r="K4" s="111">
        <v>0</v>
      </c>
      <c r="L4" s="110">
        <v>1</v>
      </c>
      <c r="M4" s="80">
        <v>25.605</v>
      </c>
      <c r="N4" s="16">
        <f t="shared" si="0"/>
        <v>348163.98749999999</v>
      </c>
      <c r="O4" s="110">
        <v>3226</v>
      </c>
      <c r="P4" s="110">
        <v>2022</v>
      </c>
      <c r="Q4" s="110">
        <v>1</v>
      </c>
      <c r="R4" s="36">
        <v>55.5</v>
      </c>
      <c r="S4" s="108">
        <v>10059000</v>
      </c>
      <c r="T4" s="36" t="s">
        <v>139</v>
      </c>
      <c r="U4" s="36" t="s">
        <v>137</v>
      </c>
      <c r="V4" s="36" t="s">
        <v>140</v>
      </c>
    </row>
    <row r="5" spans="1:22" x14ac:dyDescent="0.3">
      <c r="A5" s="111" t="s">
        <v>60</v>
      </c>
      <c r="B5" s="110" t="s">
        <v>30</v>
      </c>
      <c r="C5" s="110">
        <v>71200000</v>
      </c>
      <c r="D5" s="90" t="s">
        <v>79</v>
      </c>
      <c r="E5" s="90" t="s">
        <v>80</v>
      </c>
      <c r="F5" s="110">
        <v>71392</v>
      </c>
      <c r="G5" s="118">
        <v>13721.6</v>
      </c>
      <c r="H5" s="110" t="s">
        <v>17</v>
      </c>
      <c r="I5" s="118">
        <v>13721.6</v>
      </c>
      <c r="J5" s="110" t="s">
        <v>17</v>
      </c>
      <c r="K5" s="111">
        <v>0</v>
      </c>
      <c r="L5" s="110">
        <v>1</v>
      </c>
      <c r="M5" s="80">
        <v>25.645</v>
      </c>
      <c r="N5" s="16">
        <f t="shared" si="0"/>
        <v>351890.43200000003</v>
      </c>
      <c r="O5" s="110">
        <v>3226</v>
      </c>
      <c r="P5" s="110">
        <v>2022</v>
      </c>
      <c r="Q5" s="110">
        <v>1</v>
      </c>
      <c r="R5" s="36">
        <v>53.6</v>
      </c>
      <c r="S5" s="108">
        <v>10059000</v>
      </c>
      <c r="T5" s="36" t="s">
        <v>139</v>
      </c>
      <c r="U5" s="36" t="s">
        <v>141</v>
      </c>
      <c r="V5" s="36" t="s">
        <v>142</v>
      </c>
    </row>
    <row r="6" spans="1:22" x14ac:dyDescent="0.3">
      <c r="A6" s="111" t="s">
        <v>60</v>
      </c>
      <c r="B6" s="110" t="s">
        <v>30</v>
      </c>
      <c r="C6" s="110">
        <v>71200010</v>
      </c>
      <c r="D6" s="90" t="s">
        <v>81</v>
      </c>
      <c r="E6" s="90" t="s">
        <v>82</v>
      </c>
      <c r="F6" s="110">
        <v>71392</v>
      </c>
      <c r="G6" s="118">
        <v>6773.76</v>
      </c>
      <c r="H6" s="110" t="s">
        <v>17</v>
      </c>
      <c r="I6" s="118">
        <v>6773.76</v>
      </c>
      <c r="J6" s="110" t="s">
        <v>17</v>
      </c>
      <c r="K6" s="111">
        <v>0</v>
      </c>
      <c r="L6" s="110">
        <v>1</v>
      </c>
      <c r="M6" s="80">
        <v>25.645</v>
      </c>
      <c r="N6" s="16">
        <f t="shared" si="0"/>
        <v>173713.07519999999</v>
      </c>
      <c r="O6" s="110">
        <v>3226</v>
      </c>
      <c r="P6" s="110">
        <v>2022</v>
      </c>
      <c r="Q6" s="110">
        <v>1</v>
      </c>
      <c r="R6" s="36">
        <v>26.46</v>
      </c>
      <c r="S6" s="108">
        <v>10059000</v>
      </c>
      <c r="T6" s="36" t="s">
        <v>139</v>
      </c>
      <c r="U6" s="36" t="s">
        <v>141</v>
      </c>
      <c r="V6" s="36" t="s">
        <v>142</v>
      </c>
    </row>
    <row r="7" spans="1:22" x14ac:dyDescent="0.3">
      <c r="A7" s="111" t="s">
        <v>62</v>
      </c>
      <c r="B7" s="110" t="s">
        <v>30</v>
      </c>
      <c r="C7" s="110">
        <v>71200012</v>
      </c>
      <c r="D7" s="90">
        <v>42100118</v>
      </c>
      <c r="E7" s="90" t="s">
        <v>83</v>
      </c>
      <c r="F7" s="110">
        <v>73585</v>
      </c>
      <c r="G7" s="118">
        <v>110552.26</v>
      </c>
      <c r="H7" s="110" t="s">
        <v>17</v>
      </c>
      <c r="I7" s="118">
        <v>110552.26</v>
      </c>
      <c r="J7" s="110" t="s">
        <v>17</v>
      </c>
      <c r="K7" s="111">
        <v>0</v>
      </c>
      <c r="L7" s="110">
        <v>1</v>
      </c>
      <c r="M7" s="80">
        <v>25.585000000000001</v>
      </c>
      <c r="N7" s="16">
        <f t="shared" si="0"/>
        <v>2828479.5721</v>
      </c>
      <c r="O7" s="110">
        <v>3226</v>
      </c>
      <c r="P7" s="110">
        <v>2022</v>
      </c>
      <c r="Q7" s="110">
        <v>1</v>
      </c>
      <c r="R7" s="36">
        <v>447.58</v>
      </c>
      <c r="S7" s="108">
        <v>10059000</v>
      </c>
      <c r="T7" s="36" t="s">
        <v>139</v>
      </c>
      <c r="U7" s="36" t="s">
        <v>137</v>
      </c>
      <c r="V7" s="36" t="s">
        <v>140</v>
      </c>
    </row>
    <row r="8" spans="1:22" x14ac:dyDescent="0.3">
      <c r="A8" s="111" t="s">
        <v>65</v>
      </c>
      <c r="B8" s="110" t="s">
        <v>30</v>
      </c>
      <c r="C8" s="110">
        <v>71200014</v>
      </c>
      <c r="D8" s="90" t="s">
        <v>84</v>
      </c>
      <c r="E8" s="90" t="s">
        <v>85</v>
      </c>
      <c r="F8" s="110">
        <v>71392</v>
      </c>
      <c r="G8" s="118">
        <v>33786.879999999997</v>
      </c>
      <c r="H8" s="110" t="s">
        <v>17</v>
      </c>
      <c r="I8" s="118">
        <v>33786.879999999997</v>
      </c>
      <c r="J8" s="110" t="s">
        <v>17</v>
      </c>
      <c r="K8" s="111">
        <v>0</v>
      </c>
      <c r="L8" s="110">
        <v>1</v>
      </c>
      <c r="M8" s="80">
        <v>25.605</v>
      </c>
      <c r="N8" s="16">
        <f t="shared" si="0"/>
        <v>865113.06239999994</v>
      </c>
      <c r="O8" s="110">
        <v>3226</v>
      </c>
      <c r="P8" s="110">
        <v>2022</v>
      </c>
      <c r="Q8" s="110">
        <v>1</v>
      </c>
      <c r="R8" s="36">
        <v>131.97999999999999</v>
      </c>
      <c r="S8" s="108">
        <v>10059000</v>
      </c>
      <c r="T8" s="36" t="s">
        <v>139</v>
      </c>
      <c r="U8" s="36" t="s">
        <v>141</v>
      </c>
      <c r="V8" s="36" t="s">
        <v>140</v>
      </c>
    </row>
    <row r="9" spans="1:22" x14ac:dyDescent="0.3">
      <c r="A9" s="111" t="s">
        <v>66</v>
      </c>
      <c r="B9" s="110" t="s">
        <v>30</v>
      </c>
      <c r="C9" s="110">
        <v>71200019</v>
      </c>
      <c r="D9" s="90">
        <v>6121000770</v>
      </c>
      <c r="E9" s="90" t="s">
        <v>86</v>
      </c>
      <c r="F9" s="110">
        <v>74173</v>
      </c>
      <c r="G9" s="118">
        <v>54909.4</v>
      </c>
      <c r="H9" s="110" t="s">
        <v>17</v>
      </c>
      <c r="I9" s="118">
        <v>54909.4</v>
      </c>
      <c r="J9" s="110" t="s">
        <v>17</v>
      </c>
      <c r="K9" s="111">
        <v>0</v>
      </c>
      <c r="L9" s="110">
        <v>1</v>
      </c>
      <c r="M9" s="80">
        <v>25.655000000000001</v>
      </c>
      <c r="N9" s="16">
        <f t="shared" si="0"/>
        <v>1408700.6570000001</v>
      </c>
      <c r="O9" s="110">
        <v>3226</v>
      </c>
      <c r="P9" s="110">
        <v>2022</v>
      </c>
      <c r="Q9" s="110">
        <v>1</v>
      </c>
      <c r="R9" s="36">
        <v>224.12</v>
      </c>
      <c r="S9" s="108">
        <v>10059000</v>
      </c>
      <c r="T9" s="36" t="s">
        <v>139</v>
      </c>
      <c r="U9" s="36" t="s">
        <v>137</v>
      </c>
      <c r="V9" s="36" t="s">
        <v>140</v>
      </c>
    </row>
    <row r="10" spans="1:22" x14ac:dyDescent="0.3">
      <c r="A10" s="111" t="s">
        <v>87</v>
      </c>
      <c r="B10" s="110" t="s">
        <v>30</v>
      </c>
      <c r="C10" s="110">
        <v>71200022</v>
      </c>
      <c r="D10" s="90" t="s">
        <v>88</v>
      </c>
      <c r="E10" s="90" t="s">
        <v>89</v>
      </c>
      <c r="F10" s="110">
        <v>71392</v>
      </c>
      <c r="G10" s="118">
        <v>13112.32</v>
      </c>
      <c r="H10" s="110" t="s">
        <v>17</v>
      </c>
      <c r="I10" s="118">
        <v>13112.32</v>
      </c>
      <c r="J10" s="110" t="s">
        <v>17</v>
      </c>
      <c r="K10" s="111">
        <v>0</v>
      </c>
      <c r="L10" s="110">
        <v>1</v>
      </c>
      <c r="M10" s="80">
        <v>25.695</v>
      </c>
      <c r="N10" s="16">
        <f t="shared" si="0"/>
        <v>336921.0624</v>
      </c>
      <c r="O10" s="110">
        <v>3226</v>
      </c>
      <c r="P10" s="110">
        <v>2022</v>
      </c>
      <c r="Q10" s="110">
        <v>1</v>
      </c>
      <c r="R10" s="36">
        <v>51.22</v>
      </c>
      <c r="S10" s="108">
        <v>10059000</v>
      </c>
      <c r="T10" s="36" t="s">
        <v>139</v>
      </c>
      <c r="U10" s="36" t="s">
        <v>141</v>
      </c>
      <c r="V10" s="36" t="s">
        <v>142</v>
      </c>
    </row>
    <row r="11" spans="1:22" x14ac:dyDescent="0.3">
      <c r="A11" s="111" t="s">
        <v>68</v>
      </c>
      <c r="B11" s="110" t="s">
        <v>30</v>
      </c>
      <c r="C11" s="110">
        <v>71200027</v>
      </c>
      <c r="D11" s="90" t="s">
        <v>90</v>
      </c>
      <c r="E11" s="90" t="s">
        <v>91</v>
      </c>
      <c r="F11" s="110">
        <v>71392</v>
      </c>
      <c r="G11" s="118">
        <v>33607.68</v>
      </c>
      <c r="H11" s="110" t="s">
        <v>17</v>
      </c>
      <c r="I11" s="118">
        <v>33607.68</v>
      </c>
      <c r="J11" s="110" t="s">
        <v>17</v>
      </c>
      <c r="K11" s="111">
        <v>0</v>
      </c>
      <c r="L11" s="110">
        <v>1</v>
      </c>
      <c r="M11" s="80">
        <v>25.64</v>
      </c>
      <c r="N11" s="16">
        <f t="shared" si="0"/>
        <v>861700.91520000005</v>
      </c>
      <c r="O11" s="110">
        <v>3226</v>
      </c>
      <c r="P11" s="110">
        <v>2022</v>
      </c>
      <c r="Q11" s="110">
        <v>1</v>
      </c>
      <c r="R11" s="36">
        <v>131.28</v>
      </c>
      <c r="S11" s="108">
        <v>10059000</v>
      </c>
      <c r="T11" s="36" t="s">
        <v>139</v>
      </c>
      <c r="U11" s="36" t="s">
        <v>141</v>
      </c>
      <c r="V11" s="36" t="s">
        <v>142</v>
      </c>
    </row>
    <row r="12" spans="1:22" x14ac:dyDescent="0.3">
      <c r="A12" s="111" t="s">
        <v>92</v>
      </c>
      <c r="B12" s="110" t="s">
        <v>30</v>
      </c>
      <c r="C12" s="110">
        <v>71200040</v>
      </c>
      <c r="D12" s="90" t="s">
        <v>93</v>
      </c>
      <c r="E12" s="90" t="s">
        <v>94</v>
      </c>
      <c r="F12" s="110">
        <v>71392</v>
      </c>
      <c r="G12" s="118">
        <v>12861.44</v>
      </c>
      <c r="H12" s="110" t="s">
        <v>17</v>
      </c>
      <c r="I12" s="118">
        <v>12861.44</v>
      </c>
      <c r="J12" s="110" t="s">
        <v>17</v>
      </c>
      <c r="K12" s="111">
        <v>0</v>
      </c>
      <c r="L12" s="110">
        <v>1</v>
      </c>
      <c r="M12" s="80">
        <v>25.65</v>
      </c>
      <c r="N12" s="16">
        <f t="shared" si="0"/>
        <v>329895.93599999999</v>
      </c>
      <c r="O12" s="110">
        <v>3226</v>
      </c>
      <c r="P12" s="110">
        <v>2022</v>
      </c>
      <c r="Q12" s="110">
        <v>1</v>
      </c>
      <c r="R12" s="36">
        <v>50.24</v>
      </c>
      <c r="S12" s="108">
        <v>10059000</v>
      </c>
      <c r="T12" s="36" t="s">
        <v>139</v>
      </c>
      <c r="U12" s="36" t="s">
        <v>141</v>
      </c>
      <c r="V12" s="36" t="s">
        <v>142</v>
      </c>
    </row>
    <row r="13" spans="1:22" x14ac:dyDescent="0.3">
      <c r="A13" s="111" t="s">
        <v>73</v>
      </c>
      <c r="B13" s="110" t="s">
        <v>30</v>
      </c>
      <c r="C13" s="110">
        <v>71200033</v>
      </c>
      <c r="D13" s="90">
        <v>6121000810</v>
      </c>
      <c r="E13" s="90" t="s">
        <v>95</v>
      </c>
      <c r="F13" s="110">
        <v>74173</v>
      </c>
      <c r="G13" s="118">
        <v>151478.6</v>
      </c>
      <c r="H13" s="110" t="s">
        <v>17</v>
      </c>
      <c r="I13" s="118">
        <v>151478.6</v>
      </c>
      <c r="J13" s="110" t="s">
        <v>17</v>
      </c>
      <c r="K13" s="111">
        <v>0</v>
      </c>
      <c r="L13" s="110">
        <v>1</v>
      </c>
      <c r="M13" s="80">
        <v>25.504999999999999</v>
      </c>
      <c r="N13" s="16">
        <f t="shared" si="0"/>
        <v>3863461.693</v>
      </c>
      <c r="O13" s="110">
        <v>3226</v>
      </c>
      <c r="P13" s="110">
        <v>2022</v>
      </c>
      <c r="Q13" s="110">
        <v>1</v>
      </c>
      <c r="R13" s="36">
        <v>618.28</v>
      </c>
      <c r="S13" s="108">
        <v>10059000</v>
      </c>
      <c r="T13" s="36" t="s">
        <v>139</v>
      </c>
      <c r="U13" s="36" t="s">
        <v>137</v>
      </c>
      <c r="V13" s="36" t="s">
        <v>140</v>
      </c>
    </row>
    <row r="14" spans="1:22" x14ac:dyDescent="0.3">
      <c r="A14" s="111" t="s">
        <v>74</v>
      </c>
      <c r="B14" s="110" t="s">
        <v>30</v>
      </c>
      <c r="C14" s="110">
        <v>71200045</v>
      </c>
      <c r="D14" s="90" t="s">
        <v>96</v>
      </c>
      <c r="E14" s="90" t="s">
        <v>97</v>
      </c>
      <c r="F14" s="110">
        <v>71392</v>
      </c>
      <c r="G14" s="118">
        <v>6666.24</v>
      </c>
      <c r="H14" s="110" t="s">
        <v>17</v>
      </c>
      <c r="I14" s="118">
        <v>6666.24</v>
      </c>
      <c r="J14" s="110" t="s">
        <v>17</v>
      </c>
      <c r="K14" s="111">
        <v>0</v>
      </c>
      <c r="L14" s="110">
        <v>1</v>
      </c>
      <c r="M14" s="80">
        <v>25.5</v>
      </c>
      <c r="N14" s="16">
        <f t="shared" si="0"/>
        <v>169989.12</v>
      </c>
      <c r="O14" s="110">
        <v>3226</v>
      </c>
      <c r="P14" s="110">
        <v>2022</v>
      </c>
      <c r="Q14" s="110">
        <v>1</v>
      </c>
      <c r="R14" s="36">
        <v>26.04</v>
      </c>
      <c r="S14" s="108">
        <v>10059000</v>
      </c>
      <c r="T14" s="36" t="s">
        <v>139</v>
      </c>
      <c r="U14" s="36" t="s">
        <v>141</v>
      </c>
      <c r="V14" s="36" t="s">
        <v>142</v>
      </c>
    </row>
    <row r="15" spans="1:22" x14ac:dyDescent="0.3">
      <c r="I15" s="64">
        <f>SUM(I2:I14)</f>
        <v>449625.66000000003</v>
      </c>
      <c r="N15" s="100">
        <f>SUM(N2:N14)</f>
        <v>11501258.002799999</v>
      </c>
    </row>
  </sheetData>
  <autoFilter ref="A1:U1" xr:uid="{00000000-0001-0000-0300-000000000000}"/>
  <pageMargins left="0.25" right="0.25" top="0.75" bottom="0.75" header="0.3" footer="0.3"/>
  <pageSetup paperSize="9" scale="6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D309-E00D-4254-9D79-E7EE4F2FC159}">
  <dimension ref="A1:V32"/>
  <sheetViews>
    <sheetView workbookViewId="0">
      <selection activeCell="R20" sqref="R20"/>
    </sheetView>
  </sheetViews>
  <sheetFormatPr defaultRowHeight="14.4" x14ac:dyDescent="0.3"/>
  <cols>
    <col min="7" max="7" width="14.5546875" bestFit="1" customWidth="1"/>
    <col min="9" max="9" width="10" bestFit="1" customWidth="1"/>
    <col min="14" max="14" width="13.88671875" customWidth="1"/>
  </cols>
  <sheetData>
    <row r="1" spans="1:22" s="117" customFormat="1" x14ac:dyDescent="0.3">
      <c r="A1" s="117" t="s">
        <v>146</v>
      </c>
    </row>
    <row r="2" spans="1:22" x14ac:dyDescent="0.3">
      <c r="A2" s="117" t="s">
        <v>19</v>
      </c>
      <c r="B2" s="117"/>
      <c r="C2" s="117" t="s">
        <v>20</v>
      </c>
      <c r="D2" s="90" t="s">
        <v>21</v>
      </c>
      <c r="E2" s="90" t="s">
        <v>22</v>
      </c>
      <c r="F2" s="117" t="s">
        <v>23</v>
      </c>
      <c r="G2" s="118" t="s">
        <v>24</v>
      </c>
      <c r="H2" s="117"/>
      <c r="I2" s="118" t="s">
        <v>25</v>
      </c>
      <c r="J2" s="117"/>
      <c r="K2" s="117" t="s">
        <v>26</v>
      </c>
      <c r="L2" s="117"/>
      <c r="M2" s="80" t="s">
        <v>13</v>
      </c>
      <c r="N2" s="118" t="s">
        <v>50</v>
      </c>
      <c r="O2" s="117" t="s">
        <v>27</v>
      </c>
      <c r="P2" s="117" t="s">
        <v>28</v>
      </c>
      <c r="Q2" s="117" t="s">
        <v>29</v>
      </c>
      <c r="R2" s="126" t="s">
        <v>131</v>
      </c>
      <c r="S2" s="126" t="s">
        <v>132</v>
      </c>
      <c r="T2" s="126" t="s">
        <v>133</v>
      </c>
      <c r="U2" s="126" t="s">
        <v>134</v>
      </c>
      <c r="V2" s="126" t="s">
        <v>135</v>
      </c>
    </row>
    <row r="3" spans="1:22" x14ac:dyDescent="0.3">
      <c r="A3" s="122" t="s">
        <v>51</v>
      </c>
      <c r="B3" s="123" t="s">
        <v>30</v>
      </c>
      <c r="C3" s="123">
        <v>71101417</v>
      </c>
      <c r="D3" s="124" t="s">
        <v>55</v>
      </c>
      <c r="E3" s="124" t="s">
        <v>53</v>
      </c>
      <c r="F3" s="123">
        <v>73225</v>
      </c>
      <c r="G3" s="122">
        <v>-255.75</v>
      </c>
      <c r="H3" s="123" t="s">
        <v>17</v>
      </c>
      <c r="I3" s="122">
        <v>-255.75</v>
      </c>
      <c r="J3" s="123" t="s">
        <v>17</v>
      </c>
      <c r="K3" s="122">
        <v>0</v>
      </c>
      <c r="L3" s="123">
        <v>1</v>
      </c>
      <c r="M3" s="125">
        <v>25.5</v>
      </c>
      <c r="N3" s="122">
        <f>SUM(G3*M3)</f>
        <v>-6521.625</v>
      </c>
      <c r="O3" s="123">
        <v>3226</v>
      </c>
      <c r="P3" s="123">
        <v>2021</v>
      </c>
      <c r="Q3" s="123">
        <v>12</v>
      </c>
      <c r="R3" s="108">
        <v>-1.413</v>
      </c>
      <c r="S3" s="108">
        <v>10059000</v>
      </c>
      <c r="T3" s="108" t="s">
        <v>136</v>
      </c>
      <c r="U3" s="108" t="s">
        <v>137</v>
      </c>
      <c r="V3" s="108" t="s">
        <v>138</v>
      </c>
    </row>
    <row r="4" spans="1:22" x14ac:dyDescent="0.3">
      <c r="A4" s="122" t="s">
        <v>51</v>
      </c>
      <c r="B4" s="123" t="s">
        <v>30</v>
      </c>
      <c r="C4" s="123">
        <v>71101418</v>
      </c>
      <c r="D4" s="124" t="s">
        <v>56</v>
      </c>
      <c r="E4" s="124" t="s">
        <v>53</v>
      </c>
      <c r="F4" s="123">
        <v>73225</v>
      </c>
      <c r="G4" s="122">
        <v>-1186.27</v>
      </c>
      <c r="H4" s="123" t="s">
        <v>17</v>
      </c>
      <c r="I4" s="122">
        <v>-1186.27</v>
      </c>
      <c r="J4" s="123" t="s">
        <v>17</v>
      </c>
      <c r="K4" s="122">
        <v>0</v>
      </c>
      <c r="L4" s="123">
        <v>1</v>
      </c>
      <c r="M4" s="125">
        <v>25.5</v>
      </c>
      <c r="N4" s="122">
        <f t="shared" ref="N4" si="0">SUM(G4*M4)</f>
        <v>-30249.884999999998</v>
      </c>
      <c r="O4" s="123">
        <v>3226</v>
      </c>
      <c r="P4" s="123">
        <v>2021</v>
      </c>
      <c r="Q4" s="123">
        <v>12</v>
      </c>
      <c r="R4" s="108">
        <v>-6.5540000000000003</v>
      </c>
      <c r="S4" s="108">
        <v>10059000</v>
      </c>
      <c r="T4" s="108" t="s">
        <v>136</v>
      </c>
      <c r="U4" s="108" t="s">
        <v>137</v>
      </c>
      <c r="V4" s="108" t="s">
        <v>138</v>
      </c>
    </row>
    <row r="5" spans="1:22" s="117" customFormat="1" x14ac:dyDescent="0.3">
      <c r="A5" s="122"/>
      <c r="B5" s="123"/>
      <c r="C5" s="123"/>
      <c r="D5" s="124"/>
      <c r="E5" s="124"/>
      <c r="F5" s="123"/>
      <c r="G5" s="122"/>
      <c r="H5" s="123"/>
      <c r="I5" s="122"/>
      <c r="J5" s="123"/>
      <c r="K5" s="122"/>
      <c r="L5" s="123"/>
      <c r="M5" s="125"/>
      <c r="N5" s="122">
        <f>SUM(N3:N4)</f>
        <v>-36771.509999999995</v>
      </c>
      <c r="O5" s="123"/>
      <c r="P5" s="123"/>
      <c r="Q5" s="123"/>
      <c r="R5" s="108">
        <f>SUM(R3:R4)*1000</f>
        <v>-7967.0000000000009</v>
      </c>
      <c r="S5" s="108"/>
      <c r="T5" s="108"/>
      <c r="U5" s="108"/>
      <c r="V5" s="108"/>
    </row>
    <row r="6" spans="1:22" x14ac:dyDescent="0.3">
      <c r="A6" s="118" t="s">
        <v>60</v>
      </c>
      <c r="B6" s="117" t="s">
        <v>30</v>
      </c>
      <c r="C6" s="117">
        <v>71200000</v>
      </c>
      <c r="D6" s="90" t="s">
        <v>79</v>
      </c>
      <c r="E6" s="90" t="s">
        <v>80</v>
      </c>
      <c r="F6" s="117">
        <v>71392</v>
      </c>
      <c r="G6" s="118">
        <v>13721.6</v>
      </c>
      <c r="H6" s="117" t="s">
        <v>17</v>
      </c>
      <c r="I6" s="118">
        <v>13721.6</v>
      </c>
      <c r="J6" s="117" t="s">
        <v>17</v>
      </c>
      <c r="K6" s="118">
        <v>0</v>
      </c>
      <c r="L6" s="117">
        <v>1</v>
      </c>
      <c r="M6" s="80">
        <v>25.645</v>
      </c>
      <c r="N6" s="16">
        <f t="shared" ref="N6:N11" si="1">SUM(G6*M6)</f>
        <v>351890.43200000003</v>
      </c>
      <c r="O6" s="117">
        <v>3226</v>
      </c>
      <c r="P6" s="117">
        <v>2022</v>
      </c>
      <c r="Q6" s="117">
        <v>1</v>
      </c>
      <c r="R6" s="36">
        <v>53.6</v>
      </c>
      <c r="S6" s="108">
        <v>10059000</v>
      </c>
      <c r="T6" s="36" t="s">
        <v>139</v>
      </c>
      <c r="U6" s="36" t="s">
        <v>141</v>
      </c>
      <c r="V6" s="36" t="s">
        <v>142</v>
      </c>
    </row>
    <row r="7" spans="1:22" x14ac:dyDescent="0.3">
      <c r="A7" s="118" t="s">
        <v>60</v>
      </c>
      <c r="B7" s="117" t="s">
        <v>30</v>
      </c>
      <c r="C7" s="117">
        <v>71200010</v>
      </c>
      <c r="D7" s="90" t="s">
        <v>81</v>
      </c>
      <c r="E7" s="90" t="s">
        <v>82</v>
      </c>
      <c r="F7" s="117">
        <v>71392</v>
      </c>
      <c r="G7" s="118">
        <v>6773.76</v>
      </c>
      <c r="H7" s="117" t="s">
        <v>17</v>
      </c>
      <c r="I7" s="118">
        <v>6773.76</v>
      </c>
      <c r="J7" s="117" t="s">
        <v>17</v>
      </c>
      <c r="K7" s="118">
        <v>0</v>
      </c>
      <c r="L7" s="117">
        <v>1</v>
      </c>
      <c r="M7" s="80">
        <v>25.645</v>
      </c>
      <c r="N7" s="16">
        <f t="shared" si="1"/>
        <v>173713.07519999999</v>
      </c>
      <c r="O7" s="117">
        <v>3226</v>
      </c>
      <c r="P7" s="117">
        <v>2022</v>
      </c>
      <c r="Q7" s="117">
        <v>1</v>
      </c>
      <c r="R7" s="36">
        <v>26.46</v>
      </c>
      <c r="S7" s="108">
        <v>10059000</v>
      </c>
      <c r="T7" s="36" t="s">
        <v>139</v>
      </c>
      <c r="U7" s="36" t="s">
        <v>141</v>
      </c>
      <c r="V7" s="36" t="s">
        <v>142</v>
      </c>
    </row>
    <row r="8" spans="1:22" x14ac:dyDescent="0.3">
      <c r="A8" s="118" t="s">
        <v>87</v>
      </c>
      <c r="B8" s="117" t="s">
        <v>30</v>
      </c>
      <c r="C8" s="117">
        <v>71200022</v>
      </c>
      <c r="D8" s="90" t="s">
        <v>88</v>
      </c>
      <c r="E8" s="90" t="s">
        <v>89</v>
      </c>
      <c r="F8" s="117">
        <v>71392</v>
      </c>
      <c r="G8" s="118">
        <v>13112.32</v>
      </c>
      <c r="H8" s="117" t="s">
        <v>17</v>
      </c>
      <c r="I8" s="118">
        <v>13112.32</v>
      </c>
      <c r="J8" s="117" t="s">
        <v>17</v>
      </c>
      <c r="K8" s="118">
        <v>0</v>
      </c>
      <c r="L8" s="117">
        <v>1</v>
      </c>
      <c r="M8" s="80">
        <v>25.695</v>
      </c>
      <c r="N8" s="16">
        <f t="shared" si="1"/>
        <v>336921.0624</v>
      </c>
      <c r="O8" s="117">
        <v>3226</v>
      </c>
      <c r="P8" s="117">
        <v>2022</v>
      </c>
      <c r="Q8" s="117">
        <v>1</v>
      </c>
      <c r="R8" s="36">
        <v>51.22</v>
      </c>
      <c r="S8" s="108">
        <v>10059000</v>
      </c>
      <c r="T8" s="36" t="s">
        <v>139</v>
      </c>
      <c r="U8" s="36" t="s">
        <v>141</v>
      </c>
      <c r="V8" s="36" t="s">
        <v>142</v>
      </c>
    </row>
    <row r="9" spans="1:22" x14ac:dyDescent="0.3">
      <c r="A9" s="118" t="s">
        <v>68</v>
      </c>
      <c r="B9" s="117" t="s">
        <v>30</v>
      </c>
      <c r="C9" s="117">
        <v>71200027</v>
      </c>
      <c r="D9" s="90" t="s">
        <v>90</v>
      </c>
      <c r="E9" s="90" t="s">
        <v>91</v>
      </c>
      <c r="F9" s="117">
        <v>71392</v>
      </c>
      <c r="G9" s="118">
        <v>33607.68</v>
      </c>
      <c r="H9" s="117" t="s">
        <v>17</v>
      </c>
      <c r="I9" s="118">
        <v>33607.68</v>
      </c>
      <c r="J9" s="117" t="s">
        <v>17</v>
      </c>
      <c r="K9" s="118">
        <v>0</v>
      </c>
      <c r="L9" s="117">
        <v>1</v>
      </c>
      <c r="M9" s="80">
        <v>25.64</v>
      </c>
      <c r="N9" s="16">
        <f t="shared" si="1"/>
        <v>861700.91520000005</v>
      </c>
      <c r="O9" s="117">
        <v>3226</v>
      </c>
      <c r="P9" s="117">
        <v>2022</v>
      </c>
      <c r="Q9" s="117">
        <v>1</v>
      </c>
      <c r="R9" s="36">
        <v>131.28</v>
      </c>
      <c r="S9" s="108">
        <v>10059000</v>
      </c>
      <c r="T9" s="36" t="s">
        <v>139</v>
      </c>
      <c r="U9" s="36" t="s">
        <v>141</v>
      </c>
      <c r="V9" s="36" t="s">
        <v>142</v>
      </c>
    </row>
    <row r="10" spans="1:22" x14ac:dyDescent="0.3">
      <c r="A10" s="118" t="s">
        <v>92</v>
      </c>
      <c r="B10" s="117" t="s">
        <v>30</v>
      </c>
      <c r="C10" s="117">
        <v>71200040</v>
      </c>
      <c r="D10" s="90" t="s">
        <v>93</v>
      </c>
      <c r="E10" s="90" t="s">
        <v>94</v>
      </c>
      <c r="F10" s="117">
        <v>71392</v>
      </c>
      <c r="G10" s="118">
        <v>12861.44</v>
      </c>
      <c r="H10" s="117" t="s">
        <v>17</v>
      </c>
      <c r="I10" s="118">
        <v>12861.44</v>
      </c>
      <c r="J10" s="117" t="s">
        <v>17</v>
      </c>
      <c r="K10" s="118">
        <v>0</v>
      </c>
      <c r="L10" s="117">
        <v>1</v>
      </c>
      <c r="M10" s="80">
        <v>25.65</v>
      </c>
      <c r="N10" s="16">
        <f t="shared" si="1"/>
        <v>329895.93599999999</v>
      </c>
      <c r="O10" s="117">
        <v>3226</v>
      </c>
      <c r="P10" s="117">
        <v>2022</v>
      </c>
      <c r="Q10" s="117">
        <v>1</v>
      </c>
      <c r="R10" s="36">
        <v>50.24</v>
      </c>
      <c r="S10" s="108">
        <v>10059000</v>
      </c>
      <c r="T10" s="36" t="s">
        <v>139</v>
      </c>
      <c r="U10" s="36" t="s">
        <v>141</v>
      </c>
      <c r="V10" s="36" t="s">
        <v>142</v>
      </c>
    </row>
    <row r="11" spans="1:22" x14ac:dyDescent="0.3">
      <c r="A11" s="118" t="s">
        <v>74</v>
      </c>
      <c r="B11" s="117" t="s">
        <v>30</v>
      </c>
      <c r="C11" s="117">
        <v>71200045</v>
      </c>
      <c r="D11" s="90" t="s">
        <v>96</v>
      </c>
      <c r="E11" s="90" t="s">
        <v>97</v>
      </c>
      <c r="F11" s="117">
        <v>71392</v>
      </c>
      <c r="G11" s="118">
        <v>6666.24</v>
      </c>
      <c r="H11" s="117" t="s">
        <v>17</v>
      </c>
      <c r="I11" s="118">
        <v>6666.24</v>
      </c>
      <c r="J11" s="117" t="s">
        <v>17</v>
      </c>
      <c r="K11" s="118">
        <v>0</v>
      </c>
      <c r="L11" s="117">
        <v>1</v>
      </c>
      <c r="M11" s="80">
        <v>25.5</v>
      </c>
      <c r="N11" s="16">
        <f t="shared" si="1"/>
        <v>169989.12</v>
      </c>
      <c r="O11" s="117">
        <v>3226</v>
      </c>
      <c r="P11" s="117">
        <v>2022</v>
      </c>
      <c r="Q11" s="117">
        <v>1</v>
      </c>
      <c r="R11" s="36">
        <v>26.04</v>
      </c>
      <c r="S11" s="108">
        <v>10059000</v>
      </c>
      <c r="T11" s="36" t="s">
        <v>139</v>
      </c>
      <c r="U11" s="36" t="s">
        <v>141</v>
      </c>
      <c r="V11" s="36" t="s">
        <v>142</v>
      </c>
    </row>
    <row r="12" spans="1:22" s="117" customFormat="1" x14ac:dyDescent="0.3">
      <c r="A12" s="118"/>
      <c r="D12" s="90"/>
      <c r="E12" s="90"/>
      <c r="G12" s="118"/>
      <c r="I12" s="118"/>
      <c r="K12" s="118"/>
      <c r="M12" s="80"/>
      <c r="N12" s="16">
        <f>SUM(N6:N11)</f>
        <v>2224110.5408000001</v>
      </c>
      <c r="R12" s="36">
        <f>SUM(R6:R11)*1000</f>
        <v>338840.00000000006</v>
      </c>
      <c r="S12" s="108"/>
      <c r="T12" s="36"/>
      <c r="U12" s="36"/>
      <c r="V12" s="36"/>
    </row>
    <row r="13" spans="1:22" x14ac:dyDescent="0.3">
      <c r="A13" s="118" t="s">
        <v>65</v>
      </c>
      <c r="B13" s="117" t="s">
        <v>30</v>
      </c>
      <c r="C13" s="117">
        <v>71200014</v>
      </c>
      <c r="D13" s="90" t="s">
        <v>84</v>
      </c>
      <c r="E13" s="90" t="s">
        <v>85</v>
      </c>
      <c r="F13" s="117">
        <v>71392</v>
      </c>
      <c r="G13" s="118">
        <v>33786.879999999997</v>
      </c>
      <c r="H13" s="117" t="s">
        <v>17</v>
      </c>
      <c r="I13" s="118">
        <v>33786.879999999997</v>
      </c>
      <c r="J13" s="117" t="s">
        <v>17</v>
      </c>
      <c r="K13" s="118">
        <v>0</v>
      </c>
      <c r="L13" s="117">
        <v>1</v>
      </c>
      <c r="M13" s="80">
        <v>25.605</v>
      </c>
      <c r="N13" s="16">
        <f>SUM(G13*M13)</f>
        <v>865113.06239999994</v>
      </c>
      <c r="O13" s="117">
        <v>3226</v>
      </c>
      <c r="P13" s="117">
        <v>2022</v>
      </c>
      <c r="Q13" s="117">
        <v>1</v>
      </c>
      <c r="R13" s="36">
        <v>131.97999999999999</v>
      </c>
      <c r="S13" s="108">
        <v>10059000</v>
      </c>
      <c r="T13" s="36" t="s">
        <v>139</v>
      </c>
      <c r="U13" s="36" t="s">
        <v>141</v>
      </c>
      <c r="V13" s="36" t="s">
        <v>140</v>
      </c>
    </row>
    <row r="14" spans="1:22" s="117" customFormat="1" x14ac:dyDescent="0.3">
      <c r="A14" s="118"/>
      <c r="D14" s="90"/>
      <c r="E14" s="90"/>
      <c r="G14" s="118"/>
      <c r="I14" s="118"/>
      <c r="K14" s="118"/>
      <c r="M14" s="80"/>
      <c r="N14" s="16">
        <f>SUM(N13)</f>
        <v>865113.06239999994</v>
      </c>
      <c r="R14" s="36">
        <f>SUM(R13)*1000</f>
        <v>131980</v>
      </c>
      <c r="S14" s="108"/>
      <c r="T14" s="36"/>
      <c r="U14" s="36"/>
      <c r="V14" s="36"/>
    </row>
    <row r="15" spans="1:22" x14ac:dyDescent="0.3">
      <c r="A15" s="118" t="s">
        <v>77</v>
      </c>
      <c r="B15" s="117" t="s">
        <v>30</v>
      </c>
      <c r="C15" s="117">
        <v>71200001</v>
      </c>
      <c r="D15" s="90">
        <v>6121000758</v>
      </c>
      <c r="E15" s="90" t="s">
        <v>78</v>
      </c>
      <c r="F15" s="117">
        <v>74173</v>
      </c>
      <c r="G15" s="118">
        <v>13597.5</v>
      </c>
      <c r="H15" s="117" t="s">
        <v>17</v>
      </c>
      <c r="I15" s="118">
        <v>13597.5</v>
      </c>
      <c r="J15" s="117" t="s">
        <v>17</v>
      </c>
      <c r="K15" s="118">
        <v>0</v>
      </c>
      <c r="L15" s="117">
        <v>1</v>
      </c>
      <c r="M15" s="80">
        <v>25.605</v>
      </c>
      <c r="N15" s="16">
        <f>SUM(G15*M15)</f>
        <v>348163.98749999999</v>
      </c>
      <c r="O15" s="117">
        <v>3226</v>
      </c>
      <c r="P15" s="117">
        <v>2022</v>
      </c>
      <c r="Q15" s="117">
        <v>1</v>
      </c>
      <c r="R15" s="36">
        <v>55.5</v>
      </c>
      <c r="S15" s="108">
        <v>10059000</v>
      </c>
      <c r="T15" s="36" t="s">
        <v>139</v>
      </c>
      <c r="U15" s="36" t="s">
        <v>137</v>
      </c>
      <c r="V15" s="36" t="s">
        <v>140</v>
      </c>
    </row>
    <row r="16" spans="1:22" x14ac:dyDescent="0.3">
      <c r="A16" s="118" t="s">
        <v>62</v>
      </c>
      <c r="B16" s="117" t="s">
        <v>30</v>
      </c>
      <c r="C16" s="117">
        <v>71200012</v>
      </c>
      <c r="D16" s="90">
        <v>42100118</v>
      </c>
      <c r="E16" s="90" t="s">
        <v>83</v>
      </c>
      <c r="F16" s="117">
        <v>73585</v>
      </c>
      <c r="G16" s="118">
        <v>110552.26</v>
      </c>
      <c r="H16" s="117" t="s">
        <v>17</v>
      </c>
      <c r="I16" s="118">
        <v>110552.26</v>
      </c>
      <c r="J16" s="117" t="s">
        <v>17</v>
      </c>
      <c r="K16" s="118">
        <v>0</v>
      </c>
      <c r="L16" s="117">
        <v>1</v>
      </c>
      <c r="M16" s="80">
        <v>25.585000000000001</v>
      </c>
      <c r="N16" s="16">
        <f>SUM(G16*M16)</f>
        <v>2828479.5721</v>
      </c>
      <c r="O16" s="117">
        <v>3226</v>
      </c>
      <c r="P16" s="117">
        <v>2022</v>
      </c>
      <c r="Q16" s="117">
        <v>1</v>
      </c>
      <c r="R16" s="36">
        <v>447.58</v>
      </c>
      <c r="S16" s="108">
        <v>10059000</v>
      </c>
      <c r="T16" s="36" t="s">
        <v>139</v>
      </c>
      <c r="U16" s="36" t="s">
        <v>137</v>
      </c>
      <c r="V16" s="36" t="s">
        <v>140</v>
      </c>
    </row>
    <row r="17" spans="1:22" x14ac:dyDescent="0.3">
      <c r="A17" s="118" t="s">
        <v>66</v>
      </c>
      <c r="B17" s="117" t="s">
        <v>30</v>
      </c>
      <c r="C17" s="117">
        <v>71200019</v>
      </c>
      <c r="D17" s="90">
        <v>6121000770</v>
      </c>
      <c r="E17" s="90" t="s">
        <v>86</v>
      </c>
      <c r="F17" s="117">
        <v>74173</v>
      </c>
      <c r="G17" s="118">
        <v>54909.4</v>
      </c>
      <c r="H17" s="117" t="s">
        <v>17</v>
      </c>
      <c r="I17" s="118">
        <v>54909.4</v>
      </c>
      <c r="J17" s="117" t="s">
        <v>17</v>
      </c>
      <c r="K17" s="118">
        <v>0</v>
      </c>
      <c r="L17" s="117">
        <v>1</v>
      </c>
      <c r="M17" s="80">
        <v>25.655000000000001</v>
      </c>
      <c r="N17" s="16">
        <f>SUM(G17*M17)</f>
        <v>1408700.6570000001</v>
      </c>
      <c r="O17" s="117">
        <v>3226</v>
      </c>
      <c r="P17" s="117">
        <v>2022</v>
      </c>
      <c r="Q17" s="117">
        <v>1</v>
      </c>
      <c r="R17" s="36">
        <v>224.12</v>
      </c>
      <c r="S17" s="108">
        <v>10059000</v>
      </c>
      <c r="T17" s="36" t="s">
        <v>139</v>
      </c>
      <c r="U17" s="36" t="s">
        <v>137</v>
      </c>
      <c r="V17" s="36" t="s">
        <v>140</v>
      </c>
    </row>
    <row r="18" spans="1:22" x14ac:dyDescent="0.3">
      <c r="A18" s="118" t="s">
        <v>73</v>
      </c>
      <c r="B18" s="117" t="s">
        <v>30</v>
      </c>
      <c r="C18" s="117">
        <v>71200033</v>
      </c>
      <c r="D18" s="90">
        <v>6121000810</v>
      </c>
      <c r="E18" s="90" t="s">
        <v>95</v>
      </c>
      <c r="F18" s="117">
        <v>74173</v>
      </c>
      <c r="G18" s="118">
        <v>151478.6</v>
      </c>
      <c r="H18" s="117" t="s">
        <v>17</v>
      </c>
      <c r="I18" s="118">
        <v>151478.6</v>
      </c>
      <c r="J18" s="117" t="s">
        <v>17</v>
      </c>
      <c r="K18" s="118">
        <v>0</v>
      </c>
      <c r="L18" s="117">
        <v>1</v>
      </c>
      <c r="M18" s="80">
        <v>25.504999999999999</v>
      </c>
      <c r="N18" s="16">
        <f>SUM(G18*M18)</f>
        <v>3863461.693</v>
      </c>
      <c r="O18" s="117">
        <v>3226</v>
      </c>
      <c r="P18" s="117">
        <v>2022</v>
      </c>
      <c r="Q18" s="117">
        <v>1</v>
      </c>
      <c r="R18" s="36">
        <v>618.28</v>
      </c>
      <c r="S18" s="108">
        <v>10059000</v>
      </c>
      <c r="T18" s="36" t="s">
        <v>139</v>
      </c>
      <c r="U18" s="36" t="s">
        <v>137</v>
      </c>
      <c r="V18" s="36" t="s">
        <v>140</v>
      </c>
    </row>
    <row r="19" spans="1:22" x14ac:dyDescent="0.3">
      <c r="N19" s="118">
        <f>SUM(N15:N18)</f>
        <v>8448805.9096000008</v>
      </c>
      <c r="R19">
        <f>SUM(R15:R18)*1000</f>
        <v>1345480</v>
      </c>
    </row>
    <row r="29" spans="1:22" x14ac:dyDescent="0.3">
      <c r="A29" t="s">
        <v>145</v>
      </c>
    </row>
    <row r="30" spans="1:22" x14ac:dyDescent="0.3">
      <c r="A30" s="117" t="s">
        <v>19</v>
      </c>
      <c r="B30" s="117"/>
      <c r="C30" s="117" t="s">
        <v>20</v>
      </c>
      <c r="D30" s="117" t="s">
        <v>21</v>
      </c>
      <c r="E30" s="117" t="s">
        <v>22</v>
      </c>
      <c r="F30" s="117" t="s">
        <v>23</v>
      </c>
      <c r="G30" s="118" t="s">
        <v>24</v>
      </c>
      <c r="H30" s="117"/>
      <c r="I30" s="118" t="s">
        <v>25</v>
      </c>
      <c r="J30" s="117"/>
      <c r="K30" s="117" t="s">
        <v>26</v>
      </c>
      <c r="L30" s="117"/>
      <c r="M30" s="120" t="s">
        <v>13</v>
      </c>
      <c r="N30" s="118" t="s">
        <v>50</v>
      </c>
      <c r="O30" s="117" t="s">
        <v>27</v>
      </c>
      <c r="P30" s="117" t="s">
        <v>28</v>
      </c>
      <c r="Q30" s="117" t="s">
        <v>29</v>
      </c>
      <c r="R30" s="126" t="s">
        <v>131</v>
      </c>
      <c r="S30" s="126" t="s">
        <v>132</v>
      </c>
      <c r="T30" s="126" t="s">
        <v>133</v>
      </c>
      <c r="U30" s="126" t="s">
        <v>134</v>
      </c>
      <c r="V30" s="126" t="s">
        <v>135</v>
      </c>
    </row>
    <row r="31" spans="1:22" x14ac:dyDescent="0.3">
      <c r="A31" s="118" t="s">
        <v>68</v>
      </c>
      <c r="B31" s="117" t="s">
        <v>35</v>
      </c>
      <c r="C31" s="117">
        <v>11200007</v>
      </c>
      <c r="D31" s="117"/>
      <c r="E31" s="117" t="s">
        <v>128</v>
      </c>
      <c r="F31" s="117">
        <v>12014</v>
      </c>
      <c r="G31" s="118">
        <v>-30334.2</v>
      </c>
      <c r="H31" s="117" t="s">
        <v>17</v>
      </c>
      <c r="I31" s="118">
        <v>-30334.2</v>
      </c>
      <c r="J31" s="117" t="s">
        <v>17</v>
      </c>
      <c r="K31" s="118">
        <v>0</v>
      </c>
      <c r="L31" s="117">
        <v>1</v>
      </c>
      <c r="M31" s="120">
        <v>25.64</v>
      </c>
      <c r="N31" s="118">
        <f>SUM(G31*M31)</f>
        <v>-777768.88800000004</v>
      </c>
      <c r="O31" s="117">
        <v>8229</v>
      </c>
      <c r="P31" s="117">
        <v>2022</v>
      </c>
      <c r="Q31" s="117">
        <v>1</v>
      </c>
      <c r="R31" s="36">
        <v>155.56</v>
      </c>
      <c r="S31" s="36">
        <v>10039000</v>
      </c>
      <c r="T31" s="36" t="s">
        <v>143</v>
      </c>
      <c r="U31" s="36" t="s">
        <v>139</v>
      </c>
      <c r="V31" s="36" t="s">
        <v>144</v>
      </c>
    </row>
    <row r="32" spans="1:22" x14ac:dyDescent="0.3">
      <c r="A32" s="36"/>
      <c r="B32" s="64"/>
      <c r="C32" s="51"/>
      <c r="D32" s="63"/>
      <c r="E32" s="63"/>
      <c r="F32" s="64"/>
      <c r="G32" s="96"/>
      <c r="H32" s="64"/>
      <c r="I32" s="96">
        <f>SUM(I31)</f>
        <v>-30334.2</v>
      </c>
      <c r="J32" s="64"/>
      <c r="K32" s="65"/>
      <c r="L32" s="65"/>
      <c r="M32" s="121"/>
      <c r="N32" s="100">
        <f>SUM(N31)</f>
        <v>-777768.88800000004</v>
      </c>
      <c r="O32" s="36"/>
      <c r="P32" s="36"/>
      <c r="Q32" s="36"/>
      <c r="R32" s="36"/>
      <c r="S32" s="36"/>
      <c r="T32" s="36"/>
      <c r="U32" s="36"/>
      <c r="V32" s="36"/>
    </row>
  </sheetData>
  <sortState xmlns:xlrd2="http://schemas.microsoft.com/office/spreadsheetml/2017/richdata2" ref="A13:V18">
    <sortCondition ref="U13:U18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6:L6"/>
  <sheetViews>
    <sheetView workbookViewId="0">
      <selection activeCell="G39" sqref="G39"/>
    </sheetView>
  </sheetViews>
  <sheetFormatPr defaultColWidth="10.44140625" defaultRowHeight="14.4" x14ac:dyDescent="0.3"/>
  <cols>
    <col min="7" max="7" width="10.44140625" style="98"/>
    <col min="9" max="9" width="10.44140625" style="98"/>
    <col min="11" max="12" width="10.44140625" style="79"/>
  </cols>
  <sheetData>
    <row r="6" spans="4:4" x14ac:dyDescent="0.3">
      <c r="D6" s="109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U4"/>
  <sheetViews>
    <sheetView workbookViewId="0">
      <selection activeCell="S14" sqref="S14"/>
    </sheetView>
  </sheetViews>
  <sheetFormatPr defaultColWidth="11.109375" defaultRowHeight="14.4" x14ac:dyDescent="0.3"/>
  <cols>
    <col min="1" max="1" width="10.109375" style="7" bestFit="1" customWidth="1"/>
    <col min="2" max="2" width="3.44140625" style="7" bestFit="1" customWidth="1"/>
    <col min="3" max="3" width="8" style="7" bestFit="1" customWidth="1"/>
    <col min="4" max="4" width="15.109375" style="5" bestFit="1" customWidth="1"/>
    <col min="5" max="5" width="44.33203125" style="7" bestFit="1" customWidth="1"/>
    <col min="6" max="6" width="9.5546875" style="6" bestFit="1" customWidth="1"/>
    <col min="7" max="7" width="14.44140625" style="6" bestFit="1" customWidth="1"/>
    <col min="8" max="8" width="4.33203125" style="6" bestFit="1" customWidth="1"/>
    <col min="9" max="9" width="8.88671875" style="6" bestFit="1" customWidth="1"/>
    <col min="10" max="10" width="4.44140625" style="7" bestFit="1" customWidth="1"/>
    <col min="11" max="11" width="6.109375" style="6" bestFit="1" customWidth="1"/>
    <col min="12" max="12" width="2" style="6" bestFit="1" customWidth="1"/>
    <col min="13" max="13" width="11.3320312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1.109375" style="7"/>
  </cols>
  <sheetData>
    <row r="1" spans="1:21" x14ac:dyDescent="0.3">
      <c r="A1" s="112" t="s">
        <v>19</v>
      </c>
      <c r="B1" s="112"/>
      <c r="C1" s="112" t="s">
        <v>20</v>
      </c>
      <c r="D1" s="112" t="s">
        <v>21</v>
      </c>
      <c r="E1" s="112" t="s">
        <v>22</v>
      </c>
      <c r="F1" s="112" t="s">
        <v>23</v>
      </c>
      <c r="G1" s="118" t="s">
        <v>24</v>
      </c>
      <c r="H1" s="112"/>
      <c r="I1" s="118" t="s">
        <v>25</v>
      </c>
      <c r="J1" s="112"/>
      <c r="K1" s="112" t="s">
        <v>26</v>
      </c>
      <c r="L1" s="112"/>
      <c r="M1" s="118" t="s">
        <v>49</v>
      </c>
      <c r="N1" s="112" t="s">
        <v>27</v>
      </c>
      <c r="O1" s="112" t="s">
        <v>28</v>
      </c>
      <c r="P1" s="112" t="s">
        <v>29</v>
      </c>
      <c r="Q1" s="126"/>
      <c r="R1" s="126"/>
      <c r="S1" s="126"/>
      <c r="T1" s="126"/>
      <c r="U1" s="126"/>
    </row>
    <row r="2" spans="1:21" x14ac:dyDescent="0.3">
      <c r="A2" s="113" t="s">
        <v>65</v>
      </c>
      <c r="B2" s="112" t="s">
        <v>36</v>
      </c>
      <c r="C2" s="112">
        <v>1305382</v>
      </c>
      <c r="D2" s="112" t="s">
        <v>98</v>
      </c>
      <c r="E2" s="112" t="s">
        <v>99</v>
      </c>
      <c r="F2" s="112">
        <v>11139</v>
      </c>
      <c r="G2" s="118">
        <v>-93315.64</v>
      </c>
      <c r="H2" s="112" t="s">
        <v>0</v>
      </c>
      <c r="I2" s="118">
        <v>-3647.28</v>
      </c>
      <c r="J2" s="112" t="s">
        <v>17</v>
      </c>
      <c r="K2" s="113">
        <v>15</v>
      </c>
      <c r="L2" s="112">
        <v>1</v>
      </c>
      <c r="M2" s="118">
        <f>SUM(G2/100*K2)</f>
        <v>-13997.346</v>
      </c>
      <c r="N2" s="112">
        <v>8232</v>
      </c>
      <c r="O2" s="112">
        <v>2022</v>
      </c>
      <c r="P2" s="112">
        <v>1</v>
      </c>
    </row>
    <row r="3" spans="1:21" x14ac:dyDescent="0.3">
      <c r="A3" s="113" t="s">
        <v>65</v>
      </c>
      <c r="B3" s="112" t="s">
        <v>36</v>
      </c>
      <c r="C3" s="112">
        <v>1407163</v>
      </c>
      <c r="D3" s="112" t="s">
        <v>100</v>
      </c>
      <c r="E3" s="112" t="s">
        <v>101</v>
      </c>
      <c r="F3" s="112">
        <v>11139</v>
      </c>
      <c r="G3" s="118">
        <v>-206.07</v>
      </c>
      <c r="H3" s="112" t="s">
        <v>0</v>
      </c>
      <c r="I3" s="118">
        <v>-206.07</v>
      </c>
      <c r="J3" s="112" t="s">
        <v>17</v>
      </c>
      <c r="K3" s="113">
        <v>15</v>
      </c>
      <c r="L3" s="112">
        <v>1</v>
      </c>
      <c r="M3" s="118">
        <f>SUM(G3/100*K3)</f>
        <v>-30.910499999999995</v>
      </c>
      <c r="N3" s="112">
        <v>8232</v>
      </c>
      <c r="O3" s="112">
        <v>2022</v>
      </c>
      <c r="P3" s="112">
        <v>1</v>
      </c>
    </row>
    <row r="4" spans="1:21" x14ac:dyDescent="0.3">
      <c r="M4" s="91">
        <f>SUM(M2:M3)</f>
        <v>-14028.2565</v>
      </c>
    </row>
  </sheetData>
  <autoFilter ref="A1:U1" xr:uid="{00000000-0001-0000-0500-000000000000}"/>
  <pageMargins left="0.70866141732283472" right="0.70866141732283472" top="0.78740157480314965" bottom="0.78740157480314965" header="0.31496062992125984" footer="0.31496062992125984"/>
  <pageSetup paperSize="9" scale="8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selection activeCell="K37" sqref="K37"/>
    </sheetView>
  </sheetViews>
  <sheetFormatPr defaultColWidth="8.44140625" defaultRowHeight="14.4" x14ac:dyDescent="0.3"/>
  <cols>
    <col min="1" max="1" width="10.109375" bestFit="1" customWidth="1"/>
    <col min="2" max="2" width="3.44140625" bestFit="1" customWidth="1"/>
    <col min="3" max="3" width="9" bestFit="1" customWidth="1"/>
    <col min="4" max="4" width="9" style="8" bestFit="1" customWidth="1"/>
    <col min="5" max="5" width="9.44140625" style="9" bestFit="1" customWidth="1"/>
    <col min="6" max="6" width="9.5546875" style="10" bestFit="1" customWidth="1"/>
    <col min="7" max="7" width="14.44140625" style="85" bestFit="1" customWidth="1"/>
    <col min="8" max="8" width="4.33203125" style="10" bestFit="1" customWidth="1"/>
    <col min="9" max="9" width="8.88671875" style="85" bestFit="1" customWidth="1"/>
    <col min="10" max="10" width="4.44140625" style="8" bestFit="1" customWidth="1"/>
    <col min="11" max="11" width="6.109375" style="9" bestFit="1" customWidth="1"/>
    <col min="12" max="12" width="3" style="10" bestFit="1" customWidth="1"/>
    <col min="13" max="13" width="11" style="85" bestFit="1" customWidth="1"/>
  </cols>
  <sheetData>
    <row r="1" spans="1:16" s="69" customFormat="1" x14ac:dyDescent="0.3">
      <c r="A1" s="83" t="s">
        <v>19</v>
      </c>
      <c r="B1" s="83"/>
      <c r="C1" s="83" t="s">
        <v>20</v>
      </c>
      <c r="D1" s="83" t="s">
        <v>21</v>
      </c>
      <c r="E1" s="83" t="s">
        <v>22</v>
      </c>
      <c r="F1" s="83" t="s">
        <v>23</v>
      </c>
      <c r="G1" s="85" t="s">
        <v>24</v>
      </c>
      <c r="H1" s="83"/>
      <c r="I1" s="85" t="s">
        <v>25</v>
      </c>
      <c r="J1" s="83"/>
      <c r="K1" s="83" t="s">
        <v>26</v>
      </c>
      <c r="L1" s="83"/>
      <c r="M1" s="85" t="s">
        <v>41</v>
      </c>
      <c r="N1" s="83" t="s">
        <v>27</v>
      </c>
      <c r="O1" s="83" t="s">
        <v>28</v>
      </c>
      <c r="P1" s="83" t="s">
        <v>29</v>
      </c>
    </row>
    <row r="2" spans="1:16" s="69" customFormat="1" x14ac:dyDescent="0.3">
      <c r="A2" s="84"/>
      <c r="B2" s="83"/>
      <c r="C2" s="83"/>
      <c r="D2" s="83"/>
      <c r="E2" s="83"/>
      <c r="F2" s="83"/>
      <c r="G2" s="85"/>
      <c r="H2" s="83"/>
      <c r="I2" s="85"/>
      <c r="J2" s="83"/>
      <c r="K2" s="84"/>
      <c r="L2" s="83"/>
      <c r="M2" s="85"/>
      <c r="N2" s="83"/>
      <c r="O2" s="83"/>
      <c r="P2" s="83"/>
    </row>
    <row r="3" spans="1:16" x14ac:dyDescent="0.3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3">
      <c r="A4" s="71"/>
      <c r="B4" s="70"/>
      <c r="C4" s="70"/>
      <c r="D4" s="70"/>
      <c r="E4" s="70"/>
      <c r="F4" s="70"/>
      <c r="G4" s="86" t="s">
        <v>18</v>
      </c>
      <c r="H4" s="70"/>
      <c r="J4" s="70"/>
      <c r="K4" s="71"/>
      <c r="L4" s="70"/>
      <c r="M4" s="4"/>
    </row>
    <row r="5" spans="1:16" x14ac:dyDescent="0.3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3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3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3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3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3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3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3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3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3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3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3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3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3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3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3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3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3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3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3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3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Q24"/>
  <sheetViews>
    <sheetView tabSelected="1" workbookViewId="0">
      <selection activeCell="Q10" sqref="Q10"/>
    </sheetView>
  </sheetViews>
  <sheetFormatPr defaultColWidth="9.5546875" defaultRowHeight="14.4" x14ac:dyDescent="0.3"/>
  <cols>
    <col min="1" max="1" width="10.109375" style="87" bestFit="1" customWidth="1"/>
    <col min="2" max="2" width="3.44140625" style="51" bestFit="1" customWidth="1"/>
    <col min="3" max="3" width="9" style="51" bestFit="1" customWidth="1"/>
    <col min="4" max="4" width="15.109375" style="51" bestFit="1" customWidth="1"/>
    <col min="5" max="5" width="35" style="51" bestFit="1" customWidth="1"/>
    <col min="6" max="6" width="35" style="51" customWidth="1"/>
    <col min="7" max="7" width="9.5546875" style="35"/>
    <col min="8" max="8" width="14.44140625" style="78" bestFit="1" customWidth="1"/>
    <col min="9" max="9" width="4.44140625" style="35" bestFit="1" customWidth="1"/>
    <col min="10" max="10" width="12.44140625" style="78" bestFit="1" customWidth="1"/>
    <col min="11" max="11" width="4.44140625" style="35" bestFit="1" customWidth="1"/>
    <col min="12" max="12" width="6.109375" style="35" bestFit="1" customWidth="1"/>
    <col min="13" max="13" width="3" style="35" bestFit="1" customWidth="1"/>
    <col min="14" max="14" width="6.33203125" style="35" bestFit="1" customWidth="1"/>
    <col min="15" max="15" width="5" style="35" bestFit="1" customWidth="1"/>
    <col min="16" max="16" width="8" style="35" bestFit="1" customWidth="1"/>
    <col min="17" max="17" width="9.5546875" style="101"/>
    <col min="18" max="16384" width="9.5546875" style="35"/>
  </cols>
  <sheetData>
    <row r="1" spans="1:17" x14ac:dyDescent="0.3">
      <c r="A1" s="114" t="s">
        <v>19</v>
      </c>
      <c r="B1" s="114"/>
      <c r="C1" s="114" t="s">
        <v>20</v>
      </c>
      <c r="D1" s="114" t="s">
        <v>21</v>
      </c>
      <c r="E1" s="114" t="s">
        <v>22</v>
      </c>
      <c r="F1" s="117" t="s">
        <v>147</v>
      </c>
      <c r="G1" s="114" t="s">
        <v>23</v>
      </c>
      <c r="H1" s="118" t="s">
        <v>24</v>
      </c>
      <c r="I1" s="114"/>
      <c r="J1" s="118" t="s">
        <v>25</v>
      </c>
      <c r="K1" s="114"/>
      <c r="L1" s="114" t="s">
        <v>26</v>
      </c>
      <c r="M1" s="114"/>
      <c r="N1" s="114" t="s">
        <v>27</v>
      </c>
      <c r="O1" s="114" t="s">
        <v>28</v>
      </c>
      <c r="P1" s="114" t="s">
        <v>29</v>
      </c>
    </row>
    <row r="2" spans="1:17" x14ac:dyDescent="0.3">
      <c r="A2" s="116" t="s">
        <v>61</v>
      </c>
      <c r="B2" s="115" t="s">
        <v>35</v>
      </c>
      <c r="C2" s="115">
        <v>11200001</v>
      </c>
      <c r="D2" s="115"/>
      <c r="E2" s="115" t="s">
        <v>104</v>
      </c>
      <c r="F2" s="117">
        <v>26185610</v>
      </c>
      <c r="G2" s="115">
        <v>10022</v>
      </c>
      <c r="H2" s="118">
        <v>-7721396.6399999997</v>
      </c>
      <c r="I2" s="115" t="s">
        <v>0</v>
      </c>
      <c r="J2" s="118">
        <v>-301087.8</v>
      </c>
      <c r="K2" s="115" t="s">
        <v>17</v>
      </c>
      <c r="L2" s="116">
        <v>0</v>
      </c>
      <c r="M2" s="115">
        <v>1</v>
      </c>
      <c r="N2" s="115">
        <v>8246</v>
      </c>
      <c r="O2" s="115">
        <v>2022</v>
      </c>
      <c r="P2" s="115">
        <v>1</v>
      </c>
      <c r="Q2" s="119"/>
    </row>
    <row r="3" spans="1:17" x14ac:dyDescent="0.3">
      <c r="A3" s="116" t="s">
        <v>65</v>
      </c>
      <c r="B3" s="115" t="s">
        <v>35</v>
      </c>
      <c r="C3" s="115">
        <v>11200002</v>
      </c>
      <c r="D3" s="115"/>
      <c r="E3" s="115" t="s">
        <v>105</v>
      </c>
      <c r="F3" s="117">
        <v>26185610</v>
      </c>
      <c r="G3" s="115">
        <v>10022</v>
      </c>
      <c r="H3" s="118">
        <v>-4238851.42</v>
      </c>
      <c r="I3" s="115" t="s">
        <v>0</v>
      </c>
      <c r="J3" s="118">
        <v>-165547.79999999999</v>
      </c>
      <c r="K3" s="115" t="s">
        <v>17</v>
      </c>
      <c r="L3" s="116">
        <v>0</v>
      </c>
      <c r="M3" s="115">
        <v>1</v>
      </c>
      <c r="N3" s="115">
        <v>8246</v>
      </c>
      <c r="O3" s="115">
        <v>2022</v>
      </c>
      <c r="P3" s="115">
        <v>1</v>
      </c>
      <c r="Q3" s="119"/>
    </row>
    <row r="4" spans="1:17" x14ac:dyDescent="0.3">
      <c r="A4" s="116" t="s">
        <v>63</v>
      </c>
      <c r="B4" s="115" t="s">
        <v>35</v>
      </c>
      <c r="C4" s="115">
        <v>11200004</v>
      </c>
      <c r="D4" s="115"/>
      <c r="E4" s="115" t="s">
        <v>31</v>
      </c>
      <c r="F4" s="117">
        <v>26722518</v>
      </c>
      <c r="G4" s="115">
        <v>10919</v>
      </c>
      <c r="H4" s="118">
        <v>-1407408</v>
      </c>
      <c r="I4" s="115" t="s">
        <v>0</v>
      </c>
      <c r="J4" s="118">
        <v>-55004.81</v>
      </c>
      <c r="K4" s="115" t="s">
        <v>17</v>
      </c>
      <c r="L4" s="116">
        <v>0</v>
      </c>
      <c r="M4" s="115">
        <v>22</v>
      </c>
      <c r="N4" s="115">
        <v>8246</v>
      </c>
      <c r="O4" s="115">
        <v>2022</v>
      </c>
      <c r="P4" s="115">
        <v>1</v>
      </c>
      <c r="Q4" s="119"/>
    </row>
    <row r="5" spans="1:17" x14ac:dyDescent="0.3">
      <c r="A5" s="116" t="s">
        <v>92</v>
      </c>
      <c r="B5" s="115" t="s">
        <v>35</v>
      </c>
      <c r="C5" s="115">
        <v>11200008</v>
      </c>
      <c r="D5" s="115"/>
      <c r="E5" s="115" t="s">
        <v>47</v>
      </c>
      <c r="F5" s="117">
        <v>25321498</v>
      </c>
      <c r="G5" s="115">
        <v>12232</v>
      </c>
      <c r="H5" s="118">
        <v>-126524</v>
      </c>
      <c r="I5" s="115" t="s">
        <v>0</v>
      </c>
      <c r="J5" s="118">
        <v>-4934.83</v>
      </c>
      <c r="K5" s="115" t="s">
        <v>17</v>
      </c>
      <c r="L5" s="116">
        <v>0</v>
      </c>
      <c r="M5" s="115">
        <v>22</v>
      </c>
      <c r="N5" s="115">
        <v>8246</v>
      </c>
      <c r="O5" s="115">
        <v>2022</v>
      </c>
      <c r="P5" s="115">
        <v>1</v>
      </c>
      <c r="Q5" s="119"/>
    </row>
    <row r="6" spans="1:17" x14ac:dyDescent="0.3">
      <c r="A6" s="116" t="s">
        <v>70</v>
      </c>
      <c r="B6" s="115" t="s">
        <v>35</v>
      </c>
      <c r="C6" s="115">
        <v>11200009</v>
      </c>
      <c r="D6" s="115"/>
      <c r="E6" s="115" t="s">
        <v>32</v>
      </c>
      <c r="F6" s="117">
        <v>26185610</v>
      </c>
      <c r="G6" s="115">
        <v>10022</v>
      </c>
      <c r="H6" s="118">
        <v>-4045005</v>
      </c>
      <c r="I6" s="115" t="s">
        <v>0</v>
      </c>
      <c r="J6" s="118">
        <v>-157700</v>
      </c>
      <c r="K6" s="115" t="s">
        <v>17</v>
      </c>
      <c r="L6" s="116">
        <v>0</v>
      </c>
      <c r="M6" s="115">
        <v>22</v>
      </c>
      <c r="N6" s="115">
        <v>8246</v>
      </c>
      <c r="O6" s="115">
        <v>2022</v>
      </c>
      <c r="P6" s="115">
        <v>1</v>
      </c>
      <c r="Q6" s="119"/>
    </row>
    <row r="7" spans="1:17" x14ac:dyDescent="0.3">
      <c r="A7" s="116" t="s">
        <v>71</v>
      </c>
      <c r="B7" s="115" t="s">
        <v>35</v>
      </c>
      <c r="C7" s="115">
        <v>11200010</v>
      </c>
      <c r="D7" s="115"/>
      <c r="E7" s="115" t="s">
        <v>115</v>
      </c>
      <c r="F7" s="117">
        <v>26185610</v>
      </c>
      <c r="G7" s="115">
        <v>10022</v>
      </c>
      <c r="H7" s="118">
        <v>-3788701.89</v>
      </c>
      <c r="I7" s="115" t="s">
        <v>0</v>
      </c>
      <c r="J7" s="118">
        <v>-147506.4</v>
      </c>
      <c r="K7" s="115" t="s">
        <v>17</v>
      </c>
      <c r="L7" s="116">
        <v>0</v>
      </c>
      <c r="M7" s="115">
        <v>1</v>
      </c>
      <c r="N7" s="115">
        <v>8246</v>
      </c>
      <c r="O7" s="115">
        <v>2022</v>
      </c>
      <c r="P7" s="115">
        <v>1</v>
      </c>
      <c r="Q7" s="119"/>
    </row>
    <row r="8" spans="1:17" x14ac:dyDescent="0.3">
      <c r="A8" s="116" t="s">
        <v>76</v>
      </c>
      <c r="B8" s="115" t="s">
        <v>35</v>
      </c>
      <c r="C8" s="115">
        <v>11200013</v>
      </c>
      <c r="D8" s="115"/>
      <c r="E8" s="115" t="s">
        <v>32</v>
      </c>
      <c r="F8" s="117">
        <v>26185610</v>
      </c>
      <c r="G8" s="115">
        <v>10022</v>
      </c>
      <c r="H8" s="118">
        <v>-4609035</v>
      </c>
      <c r="I8" s="115" t="s">
        <v>0</v>
      </c>
      <c r="J8" s="118">
        <v>-180739.38</v>
      </c>
      <c r="K8" s="115" t="s">
        <v>17</v>
      </c>
      <c r="L8" s="116">
        <v>0</v>
      </c>
      <c r="M8" s="115">
        <v>22</v>
      </c>
      <c r="N8" s="115">
        <v>8246</v>
      </c>
      <c r="O8" s="115">
        <v>2022</v>
      </c>
      <c r="P8" s="115">
        <v>1</v>
      </c>
      <c r="Q8" s="119"/>
    </row>
    <row r="9" spans="1:17" x14ac:dyDescent="0.3">
      <c r="A9" s="118" t="s">
        <v>76</v>
      </c>
      <c r="B9" s="117" t="s">
        <v>35</v>
      </c>
      <c r="C9" s="117">
        <v>11200014</v>
      </c>
      <c r="D9" s="117"/>
      <c r="E9" s="117" t="s">
        <v>32</v>
      </c>
      <c r="F9" s="117">
        <v>26185610</v>
      </c>
      <c r="G9" s="117">
        <v>10022</v>
      </c>
      <c r="H9" s="118">
        <v>-499770</v>
      </c>
      <c r="I9" s="117" t="s">
        <v>0</v>
      </c>
      <c r="J9" s="118">
        <v>-19598.05</v>
      </c>
      <c r="K9" s="117" t="s">
        <v>17</v>
      </c>
      <c r="L9" s="118">
        <v>0</v>
      </c>
      <c r="M9" s="117">
        <v>22</v>
      </c>
      <c r="N9" s="117">
        <v>8246</v>
      </c>
      <c r="O9" s="117">
        <v>2022</v>
      </c>
      <c r="P9" s="117">
        <v>1</v>
      </c>
      <c r="Q9" s="119"/>
    </row>
    <row r="10" spans="1:17" x14ac:dyDescent="0.3">
      <c r="A10" s="116" t="s">
        <v>65</v>
      </c>
      <c r="B10" s="115" t="s">
        <v>36</v>
      </c>
      <c r="C10" s="115">
        <v>1305381</v>
      </c>
      <c r="D10" s="115" t="s">
        <v>107</v>
      </c>
      <c r="E10" s="115" t="s">
        <v>108</v>
      </c>
      <c r="F10" s="117">
        <v>11</v>
      </c>
      <c r="G10" s="115">
        <v>11139</v>
      </c>
      <c r="H10" s="118">
        <v>-621611.18000000005</v>
      </c>
      <c r="I10" s="117" t="s">
        <v>0</v>
      </c>
      <c r="J10" s="118">
        <v>-24163.7</v>
      </c>
      <c r="K10" s="115" t="s">
        <v>17</v>
      </c>
      <c r="L10" s="116">
        <v>0</v>
      </c>
      <c r="M10" s="115">
        <v>1</v>
      </c>
      <c r="N10" s="115">
        <v>8246</v>
      </c>
      <c r="O10" s="115">
        <v>2022</v>
      </c>
      <c r="P10" s="115">
        <v>1</v>
      </c>
      <c r="Q10" s="119"/>
    </row>
    <row r="11" spans="1:17" x14ac:dyDescent="0.3">
      <c r="A11" s="116" t="s">
        <v>68</v>
      </c>
      <c r="B11" s="115" t="s">
        <v>36</v>
      </c>
      <c r="C11" s="115">
        <v>1305400</v>
      </c>
      <c r="D11" s="115" t="s">
        <v>111</v>
      </c>
      <c r="E11" s="115" t="s">
        <v>112</v>
      </c>
      <c r="F11" s="117">
        <v>11</v>
      </c>
      <c r="G11" s="115">
        <v>11139</v>
      </c>
      <c r="H11" s="118">
        <v>-3942196.04</v>
      </c>
      <c r="I11" s="117" t="s">
        <v>0</v>
      </c>
      <c r="J11" s="118">
        <v>-153661.9</v>
      </c>
      <c r="K11" s="115" t="s">
        <v>17</v>
      </c>
      <c r="L11" s="116">
        <v>0</v>
      </c>
      <c r="M11" s="115">
        <v>1</v>
      </c>
      <c r="N11" s="115">
        <v>8246</v>
      </c>
      <c r="O11" s="115">
        <v>2022</v>
      </c>
      <c r="P11" s="115">
        <v>1</v>
      </c>
      <c r="Q11" s="119"/>
    </row>
    <row r="12" spans="1:17" x14ac:dyDescent="0.3">
      <c r="A12" s="116" t="s">
        <v>70</v>
      </c>
      <c r="B12" s="115" t="s">
        <v>36</v>
      </c>
      <c r="C12" s="115">
        <v>1305411</v>
      </c>
      <c r="D12" s="115" t="s">
        <v>113</v>
      </c>
      <c r="E12" s="115" t="s">
        <v>114</v>
      </c>
      <c r="F12" s="117">
        <v>11</v>
      </c>
      <c r="G12" s="115">
        <v>11139</v>
      </c>
      <c r="H12" s="118">
        <v>-3681232.74</v>
      </c>
      <c r="I12" s="117" t="s">
        <v>0</v>
      </c>
      <c r="J12" s="118">
        <v>-143573.82</v>
      </c>
      <c r="K12" s="115" t="s">
        <v>17</v>
      </c>
      <c r="L12" s="116">
        <v>0</v>
      </c>
      <c r="M12" s="115">
        <v>1</v>
      </c>
      <c r="N12" s="115">
        <v>8246</v>
      </c>
      <c r="O12" s="115">
        <v>2022</v>
      </c>
      <c r="P12" s="115">
        <v>1</v>
      </c>
      <c r="Q12" s="119"/>
    </row>
    <row r="13" spans="1:17" x14ac:dyDescent="0.3">
      <c r="A13" s="116" t="s">
        <v>74</v>
      </c>
      <c r="B13" s="115" t="s">
        <v>36</v>
      </c>
      <c r="C13" s="115">
        <v>1305425</v>
      </c>
      <c r="D13" s="115" t="s">
        <v>124</v>
      </c>
      <c r="E13" s="115" t="s">
        <v>125</v>
      </c>
      <c r="F13" s="117">
        <v>11</v>
      </c>
      <c r="G13" s="115">
        <v>11139</v>
      </c>
      <c r="H13" s="118">
        <v>-1917032.85</v>
      </c>
      <c r="I13" s="117" t="s">
        <v>0</v>
      </c>
      <c r="J13" s="118">
        <v>-74636.28</v>
      </c>
      <c r="K13" s="115" t="s">
        <v>17</v>
      </c>
      <c r="L13" s="116">
        <v>0</v>
      </c>
      <c r="M13" s="115">
        <v>1</v>
      </c>
      <c r="N13" s="115">
        <v>8246</v>
      </c>
      <c r="O13" s="115">
        <v>2022</v>
      </c>
      <c r="P13" s="115">
        <v>1</v>
      </c>
      <c r="Q13" s="119"/>
    </row>
    <row r="14" spans="1:17" x14ac:dyDescent="0.3">
      <c r="A14" s="116" t="s">
        <v>76</v>
      </c>
      <c r="B14" s="115" t="s">
        <v>36</v>
      </c>
      <c r="C14" s="115">
        <v>1305438</v>
      </c>
      <c r="D14" s="115" t="s">
        <v>126</v>
      </c>
      <c r="E14" s="115" t="s">
        <v>127</v>
      </c>
      <c r="F14" s="117">
        <v>11</v>
      </c>
      <c r="G14" s="115">
        <v>11139</v>
      </c>
      <c r="H14" s="118">
        <v>-6225399.6600000001</v>
      </c>
      <c r="I14" s="117" t="s">
        <v>0</v>
      </c>
      <c r="J14" s="118">
        <v>-244085.46</v>
      </c>
      <c r="K14" s="115" t="s">
        <v>17</v>
      </c>
      <c r="L14" s="116">
        <v>0</v>
      </c>
      <c r="M14" s="115">
        <v>1</v>
      </c>
      <c r="N14" s="115">
        <v>8246</v>
      </c>
      <c r="O14" s="115">
        <v>2022</v>
      </c>
      <c r="P14" s="115">
        <v>1</v>
      </c>
      <c r="Q14" s="119"/>
    </row>
    <row r="15" spans="1:17" x14ac:dyDescent="0.3">
      <c r="A15" s="116" t="s">
        <v>65</v>
      </c>
      <c r="B15" s="115" t="s">
        <v>36</v>
      </c>
      <c r="C15" s="115">
        <v>1407162</v>
      </c>
      <c r="D15" s="115" t="s">
        <v>109</v>
      </c>
      <c r="E15" s="115" t="s">
        <v>110</v>
      </c>
      <c r="F15" s="117">
        <v>11</v>
      </c>
      <c r="G15" s="115">
        <v>11139</v>
      </c>
      <c r="H15" s="118">
        <v>-19198.23</v>
      </c>
      <c r="I15" s="117" t="s">
        <v>0</v>
      </c>
      <c r="J15" s="118">
        <v>-751.85</v>
      </c>
      <c r="K15" s="115" t="s">
        <v>17</v>
      </c>
      <c r="L15" s="116">
        <v>0</v>
      </c>
      <c r="M15" s="115">
        <v>1</v>
      </c>
      <c r="N15" s="115">
        <v>8246</v>
      </c>
      <c r="O15" s="115">
        <v>2022</v>
      </c>
      <c r="P15" s="115">
        <v>1</v>
      </c>
      <c r="Q15" s="119"/>
    </row>
    <row r="16" spans="1:17" x14ac:dyDescent="0.3">
      <c r="A16" s="116" t="s">
        <v>73</v>
      </c>
      <c r="B16" s="115" t="s">
        <v>36</v>
      </c>
      <c r="C16" s="115">
        <v>1407183</v>
      </c>
      <c r="D16" s="115" t="s">
        <v>117</v>
      </c>
      <c r="E16" s="115" t="s">
        <v>118</v>
      </c>
      <c r="F16" s="117">
        <v>11</v>
      </c>
      <c r="G16" s="115">
        <v>11139</v>
      </c>
      <c r="H16" s="118">
        <v>-200078.98</v>
      </c>
      <c r="I16" s="117" t="s">
        <v>0</v>
      </c>
      <c r="J16" s="118">
        <v>-7808.01</v>
      </c>
      <c r="K16" s="115" t="s">
        <v>17</v>
      </c>
      <c r="L16" s="116">
        <v>0</v>
      </c>
      <c r="M16" s="115">
        <v>1</v>
      </c>
      <c r="N16" s="115">
        <v>8246</v>
      </c>
      <c r="O16" s="115">
        <v>2022</v>
      </c>
      <c r="P16" s="115">
        <v>1</v>
      </c>
      <c r="Q16" s="119"/>
    </row>
    <row r="17" spans="1:17" x14ac:dyDescent="0.3">
      <c r="A17" s="116" t="s">
        <v>73</v>
      </c>
      <c r="B17" s="115" t="s">
        <v>36</v>
      </c>
      <c r="C17" s="115">
        <v>1407184</v>
      </c>
      <c r="D17" s="115" t="s">
        <v>119</v>
      </c>
      <c r="E17" s="115" t="s">
        <v>120</v>
      </c>
      <c r="F17" s="117">
        <v>11</v>
      </c>
      <c r="G17" s="115">
        <v>11139</v>
      </c>
      <c r="H17" s="118">
        <v>-272614.13</v>
      </c>
      <c r="I17" s="117" t="s">
        <v>0</v>
      </c>
      <c r="J17" s="118">
        <v>-10638.66</v>
      </c>
      <c r="K17" s="115" t="s">
        <v>17</v>
      </c>
      <c r="L17" s="116">
        <v>0</v>
      </c>
      <c r="M17" s="115">
        <v>1</v>
      </c>
      <c r="N17" s="115">
        <v>8246</v>
      </c>
      <c r="O17" s="115">
        <v>2022</v>
      </c>
      <c r="P17" s="115">
        <v>1</v>
      </c>
      <c r="Q17" s="119"/>
    </row>
    <row r="18" spans="1:17" x14ac:dyDescent="0.3">
      <c r="A18" s="116" t="s">
        <v>102</v>
      </c>
      <c r="B18" s="115" t="s">
        <v>35</v>
      </c>
      <c r="C18" s="115">
        <v>11200000</v>
      </c>
      <c r="D18" s="115"/>
      <c r="E18" s="115" t="s">
        <v>103</v>
      </c>
      <c r="F18" s="117">
        <v>26185610</v>
      </c>
      <c r="G18" s="115">
        <v>10022</v>
      </c>
      <c r="H18" s="118">
        <v>-2080051.47</v>
      </c>
      <c r="I18" s="117" t="s">
        <v>0</v>
      </c>
      <c r="J18" s="118">
        <v>-80857.2</v>
      </c>
      <c r="K18" s="115" t="s">
        <v>17</v>
      </c>
      <c r="L18" s="116">
        <v>0</v>
      </c>
      <c r="M18" s="115">
        <v>1</v>
      </c>
      <c r="N18" s="115">
        <v>8246</v>
      </c>
      <c r="O18" s="115">
        <v>2022</v>
      </c>
      <c r="P18" s="115">
        <v>1</v>
      </c>
      <c r="Q18" s="119"/>
    </row>
    <row r="19" spans="1:17" x14ac:dyDescent="0.3">
      <c r="A19" s="116" t="s">
        <v>65</v>
      </c>
      <c r="B19" s="115" t="s">
        <v>35</v>
      </c>
      <c r="C19" s="115">
        <v>11200003</v>
      </c>
      <c r="D19" s="115"/>
      <c r="E19" s="115" t="s">
        <v>106</v>
      </c>
      <c r="F19" s="117">
        <v>26185610</v>
      </c>
      <c r="G19" s="115">
        <v>10022</v>
      </c>
      <c r="H19" s="118">
        <v>-1347135.39</v>
      </c>
      <c r="I19" s="117" t="s">
        <v>0</v>
      </c>
      <c r="J19" s="118">
        <v>-52612.2</v>
      </c>
      <c r="K19" s="115" t="s">
        <v>17</v>
      </c>
      <c r="L19" s="116">
        <v>0</v>
      </c>
      <c r="M19" s="115">
        <v>1</v>
      </c>
      <c r="N19" s="115">
        <v>8246</v>
      </c>
      <c r="O19" s="115">
        <v>2022</v>
      </c>
      <c r="P19" s="115">
        <v>1</v>
      </c>
      <c r="Q19" s="119"/>
    </row>
    <row r="20" spans="1:17" x14ac:dyDescent="0.3">
      <c r="A20" s="116" t="s">
        <v>71</v>
      </c>
      <c r="B20" s="115" t="s">
        <v>35</v>
      </c>
      <c r="C20" s="115">
        <v>11200011</v>
      </c>
      <c r="D20" s="115"/>
      <c r="E20" s="115" t="s">
        <v>116</v>
      </c>
      <c r="F20" s="117">
        <v>26185610</v>
      </c>
      <c r="G20" s="115">
        <v>10022</v>
      </c>
      <c r="H20" s="118">
        <v>-4597455.76</v>
      </c>
      <c r="I20" s="117" t="s">
        <v>0</v>
      </c>
      <c r="J20" s="118">
        <v>-178993.8</v>
      </c>
      <c r="K20" s="115" t="s">
        <v>17</v>
      </c>
      <c r="L20" s="116">
        <v>0</v>
      </c>
      <c r="M20" s="115">
        <v>1</v>
      </c>
      <c r="N20" s="115">
        <v>8246</v>
      </c>
      <c r="O20" s="115">
        <v>2022</v>
      </c>
      <c r="P20" s="115">
        <v>1</v>
      </c>
      <c r="Q20" s="119"/>
    </row>
    <row r="21" spans="1:17" x14ac:dyDescent="0.3">
      <c r="A21" s="116" t="s">
        <v>74</v>
      </c>
      <c r="B21" s="115" t="s">
        <v>35</v>
      </c>
      <c r="C21" s="115">
        <v>11200012</v>
      </c>
      <c r="D21" s="115"/>
      <c r="E21" s="115" t="s">
        <v>121</v>
      </c>
      <c r="F21" s="117">
        <v>26185610</v>
      </c>
      <c r="G21" s="115">
        <v>10022</v>
      </c>
      <c r="H21" s="118">
        <v>-4495152.75</v>
      </c>
      <c r="I21" s="117" t="s">
        <v>0</v>
      </c>
      <c r="J21" s="118">
        <v>-176280.5</v>
      </c>
      <c r="K21" s="115" t="s">
        <v>17</v>
      </c>
      <c r="L21" s="116">
        <v>0</v>
      </c>
      <c r="M21" s="115">
        <v>1</v>
      </c>
      <c r="N21" s="115">
        <v>8246</v>
      </c>
      <c r="O21" s="115">
        <v>2022</v>
      </c>
      <c r="P21" s="115">
        <v>1</v>
      </c>
      <c r="Q21" s="119"/>
    </row>
    <row r="22" spans="1:17" x14ac:dyDescent="0.3">
      <c r="A22" s="116" t="s">
        <v>74</v>
      </c>
      <c r="B22" s="115" t="s">
        <v>35</v>
      </c>
      <c r="C22" s="115">
        <v>11200015</v>
      </c>
      <c r="D22" s="115"/>
      <c r="E22" s="115" t="s">
        <v>122</v>
      </c>
      <c r="F22" s="117">
        <v>26185610</v>
      </c>
      <c r="G22" s="115">
        <v>10022</v>
      </c>
      <c r="H22" s="118">
        <v>-386809.5</v>
      </c>
      <c r="I22" s="117" t="s">
        <v>0</v>
      </c>
      <c r="J22" s="118">
        <v>-15169</v>
      </c>
      <c r="K22" s="115" t="s">
        <v>17</v>
      </c>
      <c r="L22" s="116">
        <v>0</v>
      </c>
      <c r="M22" s="115">
        <v>1</v>
      </c>
      <c r="N22" s="115">
        <v>8246</v>
      </c>
      <c r="O22" s="115">
        <v>2022</v>
      </c>
      <c r="P22" s="115">
        <v>1</v>
      </c>
      <c r="Q22" s="119"/>
    </row>
    <row r="23" spans="1:17" x14ac:dyDescent="0.3">
      <c r="A23" s="116" t="s">
        <v>74</v>
      </c>
      <c r="B23" s="115" t="s">
        <v>35</v>
      </c>
      <c r="C23" s="115">
        <v>11200016</v>
      </c>
      <c r="D23" s="115"/>
      <c r="E23" s="115" t="s">
        <v>123</v>
      </c>
      <c r="F23" s="117">
        <v>26185610</v>
      </c>
      <c r="G23" s="115">
        <v>10022</v>
      </c>
      <c r="H23" s="118">
        <v>-182605.5</v>
      </c>
      <c r="I23" s="117" t="s">
        <v>0</v>
      </c>
      <c r="J23" s="118">
        <v>-7161</v>
      </c>
      <c r="K23" s="115" t="s">
        <v>17</v>
      </c>
      <c r="L23" s="116">
        <v>0</v>
      </c>
      <c r="M23" s="115">
        <v>1</v>
      </c>
      <c r="N23" s="115">
        <v>8246</v>
      </c>
      <c r="O23" s="115">
        <v>2022</v>
      </c>
      <c r="P23" s="115">
        <v>1</v>
      </c>
      <c r="Q23" s="119"/>
    </row>
    <row r="24" spans="1:17" x14ac:dyDescent="0.3">
      <c r="H24" s="99">
        <f>SUM(H2:H23)</f>
        <v>-56405266.129999995</v>
      </c>
      <c r="J24" s="78">
        <f>SUM(J2:J23)</f>
        <v>-2202512.4500000002</v>
      </c>
    </row>
  </sheetData>
  <autoFilter ref="A1:P1" xr:uid="{00000000-0001-0000-0700-000000000000}">
    <sortState xmlns:xlrd2="http://schemas.microsoft.com/office/spreadsheetml/2017/richdata2" ref="A2:P26">
      <sortCondition ref="I1"/>
    </sortState>
  </autoFilter>
  <pageMargins left="0.70866141732283472" right="0.70866141732283472" top="0.78740157480314965" bottom="0.78740157480314965" header="0.31496062992125984" footer="0.31496062992125984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intrastat</vt:lpstr>
      <vt:lpstr>VK 0%</vt:lpstr>
      <vt:lpstr>VK 15%</vt:lpstr>
      <vt:lpstr>VK 21%</vt:lpstr>
      <vt:lpstr>VK RCH</vt:lpstr>
      <vt:lpstr>VK IGL</vt:lpstr>
      <vt:lpstr>Consolidation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Tom</cp:lastModifiedBy>
  <cp:lastPrinted>2021-08-09T08:53:22Z</cp:lastPrinted>
  <dcterms:created xsi:type="dcterms:W3CDTF">2012-05-15T08:50:44Z</dcterms:created>
  <dcterms:modified xsi:type="dcterms:W3CDTF">2021-08-12T18:24:22Z</dcterms:modified>
</cp:coreProperties>
</file>