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BA\rebecca.pampu.ba\study_results\study5\"/>
    </mc:Choice>
  </mc:AlternateContent>
  <xr:revisionPtr revIDLastSave="0" documentId="13_ncr:1_{83F05C7B-7C46-4396-90C9-830718131572}" xr6:coauthVersionLast="47" xr6:coauthVersionMax="47" xr10:uidLastSave="{00000000-0000-0000-0000-000000000000}"/>
  <bookViews>
    <workbookView xWindow="-120" yWindow="-120" windowWidth="29040" windowHeight="15840" activeTab="2" xr2:uid="{C671265B-7027-4D17-AE6D-772DA8162537}"/>
  </bookViews>
  <sheets>
    <sheet name="Tabelle1" sheetId="1" r:id="rId1"/>
    <sheet name="Tabelle2" sheetId="2" r:id="rId2"/>
    <sheet name="peak-time-width-adjustment" sheetId="4" r:id="rId3"/>
    <sheet name=".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50" i="1"/>
  <c r="P48" i="1"/>
  <c r="P46" i="1"/>
  <c r="P47" i="1"/>
  <c r="P45" i="1"/>
  <c r="P43" i="1"/>
  <c r="P44" i="1"/>
  <c r="P42" i="1"/>
  <c r="O49" i="1"/>
  <c r="O50" i="1"/>
  <c r="O48" i="1"/>
  <c r="O46" i="1"/>
  <c r="O47" i="1"/>
  <c r="O45" i="1"/>
  <c r="O43" i="1"/>
  <c r="O44" i="1"/>
  <c r="O42" i="1"/>
  <c r="N35" i="1"/>
  <c r="N50" i="1"/>
  <c r="M50" i="1"/>
  <c r="L50" i="1"/>
  <c r="K50" i="1"/>
  <c r="N49" i="1"/>
  <c r="L49" i="1"/>
  <c r="K49" i="1"/>
  <c r="M49" i="1" s="1"/>
  <c r="L48" i="1"/>
  <c r="N48" i="1" s="1"/>
  <c r="K48" i="1"/>
  <c r="M48" i="1" s="1"/>
  <c r="N47" i="1"/>
  <c r="M47" i="1"/>
  <c r="L47" i="1"/>
  <c r="K47" i="1"/>
  <c r="N46" i="1"/>
  <c r="M46" i="1"/>
  <c r="L46" i="1"/>
  <c r="K46" i="1"/>
  <c r="L45" i="1"/>
  <c r="N45" i="1" s="1"/>
  <c r="K45" i="1"/>
  <c r="M45" i="1" s="1"/>
  <c r="N44" i="1"/>
  <c r="M44" i="1"/>
  <c r="L44" i="1"/>
  <c r="K44" i="1"/>
  <c r="N43" i="1"/>
  <c r="M43" i="1"/>
  <c r="L43" i="1"/>
  <c r="K43" i="1"/>
  <c r="L42" i="1"/>
  <c r="N42" i="1" s="1"/>
  <c r="K42" i="1"/>
  <c r="M42" i="1" s="1"/>
  <c r="N6" i="1"/>
  <c r="N7" i="1"/>
  <c r="N8" i="1"/>
  <c r="N9" i="1"/>
  <c r="N10" i="1"/>
  <c r="N11" i="1"/>
  <c r="N12" i="1"/>
  <c r="N13" i="1"/>
  <c r="N14" i="1"/>
  <c r="M13" i="1"/>
  <c r="M14" i="1"/>
  <c r="M12" i="1"/>
  <c r="M10" i="1"/>
  <c r="M11" i="1"/>
  <c r="M9" i="1"/>
  <c r="M7" i="1"/>
  <c r="M8" i="1"/>
  <c r="M6" i="1"/>
  <c r="L7" i="1"/>
  <c r="L8" i="1"/>
  <c r="L9" i="1"/>
  <c r="L10" i="1"/>
  <c r="L11" i="1"/>
  <c r="L12" i="1"/>
  <c r="L13" i="1"/>
  <c r="L14" i="1"/>
  <c r="K7" i="1"/>
  <c r="K8" i="1"/>
  <c r="K9" i="1"/>
  <c r="K10" i="1"/>
  <c r="K11" i="1"/>
  <c r="K12" i="1"/>
  <c r="K13" i="1"/>
  <c r="K14" i="1"/>
  <c r="L6" i="1"/>
  <c r="K6" i="1"/>
</calcChain>
</file>

<file path=xl/sharedStrings.xml><?xml version="1.0" encoding="utf-8"?>
<sst xmlns="http://schemas.openxmlformats.org/spreadsheetml/2006/main" count="63" uniqueCount="36">
  <si>
    <t>d</t>
  </si>
  <si>
    <t>dy</t>
  </si>
  <si>
    <t>N1</t>
  </si>
  <si>
    <t>N2</t>
  </si>
  <si>
    <t>N3</t>
  </si>
  <si>
    <t>F1</t>
  </si>
  <si>
    <t>F2</t>
  </si>
  <si>
    <t>F3</t>
  </si>
  <si>
    <t>N avg</t>
  </si>
  <si>
    <t>F avg</t>
  </si>
  <si>
    <t>0 cm</t>
  </si>
  <si>
    <t>5 cm</t>
  </si>
  <si>
    <t>10 cm</t>
  </si>
  <si>
    <t>120 cm</t>
  </si>
  <si>
    <t>160 cm</t>
  </si>
  <si>
    <t>240 cm</t>
  </si>
  <si>
    <t>(-1% per cm dy)</t>
  </si>
  <si>
    <t>=&gt; * (1-0.01*dy*100)</t>
  </si>
  <si>
    <t>= * (1-dy)</t>
  </si>
  <si>
    <t>also less impact with more d</t>
  </si>
  <si>
    <t>=&gt; * (1+dy + (dy/100*d))</t>
  </si>
  <si>
    <t>N predicted</t>
  </si>
  <si>
    <t>F predicted</t>
  </si>
  <si>
    <t>Increase %</t>
  </si>
  <si>
    <t>Decrease %</t>
  </si>
  <si>
    <t>* (1+dy+0.5dy/d)</t>
  </si>
  <si>
    <t>* (1-dy-0.05dy/d)</t>
  </si>
  <si>
    <t>N Peak Is</t>
  </si>
  <si>
    <t>N Peak Calc</t>
  </si>
  <si>
    <t>N Peak -w3/8</t>
  </si>
  <si>
    <t>F Peak Calc</t>
  </si>
  <si>
    <t>F Peak Is</t>
  </si>
  <si>
    <t>F Peak -w3/8</t>
  </si>
  <si>
    <t>mit d Abhängigkeit</t>
  </si>
  <si>
    <t>NICE</t>
  </si>
  <si>
    <t>distance adjustment = - (w* 3/8 + 9/5120 * d/w)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</si>
</sst>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E4040"/>
      <color rgb="FFE8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LIV Near Peak with Distance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 = 120 cm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Tabelle1!$D$6:$D$8</c:f>
              <c:strCache>
                <c:ptCount val="3"/>
                <c:pt idx="0">
                  <c:v>0 cm</c:v>
                </c:pt>
                <c:pt idx="1">
                  <c:v>5 cm</c:v>
                </c:pt>
                <c:pt idx="2">
                  <c:v>10 cm</c:v>
                </c:pt>
              </c:strCache>
            </c:strRef>
          </c:cat>
          <c:val>
            <c:numRef>
              <c:f>Tabelle1!$K$6:$K$8</c:f>
              <c:numCache>
                <c:formatCode>#,##0</c:formatCode>
                <c:ptCount val="3"/>
                <c:pt idx="0">
                  <c:v>388.13888888888829</c:v>
                </c:pt>
                <c:pt idx="1">
                  <c:v>415.78703703703667</c:v>
                </c:pt>
                <c:pt idx="2">
                  <c:v>449.51851851851796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F-4C20-80FF-C1A19791E8AC}"/>
            </c:ext>
          </c:extLst>
        </c:ser>
        <c:ser>
          <c:idx val="1"/>
          <c:order val="1"/>
          <c:tx>
            <c:v>d = 160 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Tabelle1!$K$9:$K$11</c:f>
              <c:numCache>
                <c:formatCode>#,##0</c:formatCode>
                <c:ptCount val="3"/>
                <c:pt idx="0">
                  <c:v>305.30555555555537</c:v>
                </c:pt>
                <c:pt idx="1">
                  <c:v>324.68518518518465</c:v>
                </c:pt>
                <c:pt idx="2">
                  <c:v>344.11111111111063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FF-4C20-80FF-C1A19791E8AC}"/>
            </c:ext>
          </c:extLst>
        </c:ser>
        <c:ser>
          <c:idx val="2"/>
          <c:order val="2"/>
          <c:tx>
            <c:v>d = 240 cm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Tabelle1!$K$12:$K$14</c:f>
              <c:numCache>
                <c:formatCode>#,##0</c:formatCode>
                <c:ptCount val="3"/>
                <c:pt idx="0">
                  <c:v>207.83333333333303</c:v>
                </c:pt>
                <c:pt idx="1">
                  <c:v>217.98148148148098</c:v>
                </c:pt>
                <c:pt idx="2">
                  <c:v>230.12962962962899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FF-4C20-80FF-C1A19791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32735"/>
        <c:axId val="428135231"/>
      </c:lineChart>
      <c:catAx>
        <c:axId val="4281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∆ y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56051475612227109"/>
              <c:y val="0.63270677920629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35231"/>
        <c:crosses val="autoZero"/>
        <c:auto val="1"/>
        <c:lblAlgn val="ctr"/>
        <c:lblOffset val="100"/>
        <c:noMultiLvlLbl val="0"/>
      </c:catAx>
      <c:valAx>
        <c:axId val="428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32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LIV Far Peak with Distance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 = 120 cm</c:v>
          </c:tx>
          <c:spPr>
            <a:ln w="28575" cap="rnd">
              <a:solidFill>
                <a:srgbClr val="E88484"/>
              </a:solidFill>
              <a:round/>
            </a:ln>
            <a:effectLst/>
          </c:spPr>
          <c:marker>
            <c:symbol val="none"/>
          </c:marker>
          <c:cat>
            <c:strRef>
              <c:f>Tabelle1!$D$6:$D$8</c:f>
              <c:strCache>
                <c:ptCount val="3"/>
                <c:pt idx="0">
                  <c:v>0 cm</c:v>
                </c:pt>
                <c:pt idx="1">
                  <c:v>5 cm</c:v>
                </c:pt>
                <c:pt idx="2">
                  <c:v>10 cm</c:v>
                </c:pt>
              </c:strCache>
            </c:strRef>
          </c:cat>
          <c:val>
            <c:numRef>
              <c:f>Tabelle1!$L$6:$L$8</c:f>
              <c:numCache>
                <c:formatCode>#,##0</c:formatCode>
                <c:ptCount val="3"/>
                <c:pt idx="0">
                  <c:v>388.49074074073997</c:v>
                </c:pt>
                <c:pt idx="1">
                  <c:v>365.60185185185134</c:v>
                </c:pt>
                <c:pt idx="2">
                  <c:v>343.9537037037033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14C-A78F-D8588EC792AB}"/>
            </c:ext>
          </c:extLst>
        </c:ser>
        <c:ser>
          <c:idx val="1"/>
          <c:order val="1"/>
          <c:tx>
            <c:v>d = 160 cm</c:v>
          </c:tx>
          <c:spPr>
            <a:ln w="28575" cap="rnd">
              <a:solidFill>
                <a:srgbClr val="DE4040"/>
              </a:solidFill>
              <a:round/>
            </a:ln>
            <a:effectLst/>
          </c:spPr>
          <c:marker>
            <c:symbol val="none"/>
          </c:marker>
          <c:val>
            <c:numRef>
              <c:f>Tabelle1!$L$9:$L$11</c:f>
              <c:numCache>
                <c:formatCode>#,##0</c:formatCode>
                <c:ptCount val="3"/>
                <c:pt idx="0">
                  <c:v>305.85185185185128</c:v>
                </c:pt>
                <c:pt idx="1">
                  <c:v>290.37037037036964</c:v>
                </c:pt>
                <c:pt idx="2">
                  <c:v>272.12037037036998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D-414C-A78F-D8588EC792AB}"/>
            </c:ext>
          </c:extLst>
        </c:ser>
        <c:ser>
          <c:idx val="2"/>
          <c:order val="2"/>
          <c:tx>
            <c:v>d = 240 cm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Tabelle1!$L$12:$L$14</c:f>
              <c:numCache>
                <c:formatCode>#,##0</c:formatCode>
                <c:ptCount val="3"/>
                <c:pt idx="0">
                  <c:v>206.89814814814767</c:v>
                </c:pt>
                <c:pt idx="1">
                  <c:v>197.07407407407368</c:v>
                </c:pt>
                <c:pt idx="2">
                  <c:v>187.99074074074034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D-414C-A78F-D8588EC7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32735"/>
        <c:axId val="428135231"/>
      </c:lineChart>
      <c:catAx>
        <c:axId val="4281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∆ y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56055075700815671"/>
              <c:y val="0.625226649405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35231"/>
        <c:crosses val="autoZero"/>
        <c:auto val="1"/>
        <c:lblAlgn val="ctr"/>
        <c:lblOffset val="100"/>
        <c:noMultiLvlLbl val="0"/>
      </c:catAx>
      <c:valAx>
        <c:axId val="428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32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16</xdr:row>
      <xdr:rowOff>109536</xdr:rowOff>
    </xdr:from>
    <xdr:to>
      <xdr:col>6</xdr:col>
      <xdr:colOff>57150</xdr:colOff>
      <xdr:row>34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772B45-BC29-4E63-A5BC-EA25EB16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114300</xdr:rowOff>
    </xdr:from>
    <xdr:to>
      <xdr:col>11</xdr:col>
      <xdr:colOff>152400</xdr:colOff>
      <xdr:row>34</xdr:row>
      <xdr:rowOff>80963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007717-1D2A-441F-80B6-31E4F9781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DA37-BE46-459E-8A6E-A022BD9B88A4}">
  <dimension ref="C5:P53"/>
  <sheetViews>
    <sheetView workbookViewId="0">
      <selection activeCell="N42" sqref="N42"/>
    </sheetView>
  </sheetViews>
  <sheetFormatPr baseColWidth="10" defaultRowHeight="15" x14ac:dyDescent="0.25"/>
  <cols>
    <col min="5" max="5" width="19.140625" customWidth="1"/>
    <col min="6" max="7" width="25.7109375" customWidth="1"/>
    <col min="8" max="8" width="10.85546875" customWidth="1"/>
    <col min="10" max="10" width="21" bestFit="1" customWidth="1"/>
    <col min="13" max="13" width="20.42578125" customWidth="1"/>
    <col min="15" max="15" width="16.28515625" customWidth="1"/>
    <col min="16" max="16" width="16.140625" customWidth="1"/>
  </cols>
  <sheetData>
    <row r="5" spans="3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23</v>
      </c>
      <c r="N5" t="s">
        <v>24</v>
      </c>
    </row>
    <row r="6" spans="3:15" x14ac:dyDescent="0.25">
      <c r="C6" t="s">
        <v>13</v>
      </c>
      <c r="D6" t="s">
        <v>10</v>
      </c>
      <c r="E6" s="1">
        <v>387.05555555555497</v>
      </c>
      <c r="F6" s="1">
        <v>388.722222222222</v>
      </c>
      <c r="G6" s="1">
        <v>388.638888888888</v>
      </c>
      <c r="H6" s="1">
        <v>389.52777777777698</v>
      </c>
      <c r="I6" s="1">
        <v>385.666666666666</v>
      </c>
      <c r="J6" s="1">
        <v>390.27777777777698</v>
      </c>
      <c r="K6" s="1">
        <f>AVERAGE(E6:G6)</f>
        <v>388.13888888888829</v>
      </c>
      <c r="L6" s="1">
        <f>AVERAGE(H6:J6)</f>
        <v>388.49074074073997</v>
      </c>
      <c r="M6" s="2">
        <f>((K6-K$6)/K$6)</f>
        <v>0</v>
      </c>
      <c r="N6" s="2">
        <f>((L6-L$6)/L$6)</f>
        <v>0</v>
      </c>
      <c r="O6" s="2"/>
    </row>
    <row r="7" spans="3:15" x14ac:dyDescent="0.25">
      <c r="C7">
        <v>120</v>
      </c>
      <c r="D7" t="s">
        <v>11</v>
      </c>
      <c r="E7" s="1">
        <v>419.08333333333297</v>
      </c>
      <c r="F7" s="1">
        <v>412.194444444444</v>
      </c>
      <c r="G7" s="1">
        <v>416.08333333333297</v>
      </c>
      <c r="H7" s="1">
        <v>366.944444444444</v>
      </c>
      <c r="I7" s="1">
        <v>365.638888888888</v>
      </c>
      <c r="J7" s="1">
        <v>364.222222222222</v>
      </c>
      <c r="K7" s="1">
        <f t="shared" ref="K7:K14" si="0">AVERAGE(E7:G7)</f>
        <v>415.78703703703667</v>
      </c>
      <c r="L7" s="1">
        <f t="shared" ref="L7:L14" si="1">AVERAGE(H7:J7)</f>
        <v>365.60185185185134</v>
      </c>
      <c r="M7" s="2">
        <f t="shared" ref="M7:N8" si="2">((K7-K$6)/K$6)</f>
        <v>7.1232615281853803E-2</v>
      </c>
      <c r="N7" s="2">
        <f t="shared" si="2"/>
        <v>-5.8917463117000191E-2</v>
      </c>
      <c r="O7" s="2"/>
    </row>
    <row r="8" spans="3:15" x14ac:dyDescent="0.25">
      <c r="C8">
        <v>120</v>
      </c>
      <c r="D8" t="s">
        <v>12</v>
      </c>
      <c r="E8">
        <v>453.05555555555497</v>
      </c>
      <c r="F8" s="1">
        <v>450.694444444444</v>
      </c>
      <c r="G8" s="1">
        <v>444.80555555555497</v>
      </c>
      <c r="H8" s="1">
        <v>342.77777777777698</v>
      </c>
      <c r="I8" s="1">
        <v>346.58333333333297</v>
      </c>
      <c r="J8">
        <v>342.5</v>
      </c>
      <c r="K8" s="1">
        <f t="shared" si="0"/>
        <v>449.51851851851796</v>
      </c>
      <c r="L8" s="1">
        <f t="shared" si="1"/>
        <v>343.9537037037033</v>
      </c>
      <c r="M8" s="2">
        <f t="shared" si="2"/>
        <v>0.15813831436818662</v>
      </c>
      <c r="N8" s="2">
        <f t="shared" si="2"/>
        <v>-0.11464118025597564</v>
      </c>
      <c r="O8" s="2"/>
    </row>
    <row r="9" spans="3:15" x14ac:dyDescent="0.25">
      <c r="C9" t="s">
        <v>14</v>
      </c>
      <c r="D9">
        <v>0</v>
      </c>
      <c r="E9">
        <v>308.61111111111097</v>
      </c>
      <c r="F9" s="1">
        <v>301.972222222222</v>
      </c>
      <c r="G9" s="1">
        <v>305.33333333333297</v>
      </c>
      <c r="H9" s="1">
        <v>308.58333333333297</v>
      </c>
      <c r="I9" s="1">
        <v>303.944444444444</v>
      </c>
      <c r="J9" s="1">
        <v>305.02777777777698</v>
      </c>
      <c r="K9" s="1">
        <f t="shared" si="0"/>
        <v>305.30555555555537</v>
      </c>
      <c r="L9" s="1">
        <f t="shared" si="1"/>
        <v>305.85185185185128</v>
      </c>
      <c r="M9" s="2">
        <f>((K9-K$9)/K$9)</f>
        <v>0</v>
      </c>
      <c r="N9" s="2">
        <f>((L9-L$9)/L$9)</f>
        <v>0</v>
      </c>
      <c r="O9" s="2"/>
    </row>
    <row r="10" spans="3:15" x14ac:dyDescent="0.25">
      <c r="C10">
        <v>160</v>
      </c>
      <c r="D10">
        <v>5</v>
      </c>
      <c r="E10" s="1">
        <v>323.416666666666</v>
      </c>
      <c r="F10" s="1">
        <v>324.27777777777698</v>
      </c>
      <c r="G10" s="1">
        <v>326.36111111111097</v>
      </c>
      <c r="H10" s="1">
        <v>290.02777777777698</v>
      </c>
      <c r="I10" s="1">
        <v>289.27777777777698</v>
      </c>
      <c r="J10" s="1">
        <v>291.80555555555497</v>
      </c>
      <c r="K10" s="1">
        <f t="shared" si="0"/>
        <v>324.68518518518465</v>
      </c>
      <c r="L10" s="1">
        <f t="shared" si="1"/>
        <v>290.37037037036964</v>
      </c>
      <c r="M10" s="2">
        <f t="shared" ref="M10:N11" si="3">((K10-K$9)/K$9)</f>
        <v>6.3476177478541937E-2</v>
      </c>
      <c r="N10" s="2">
        <f t="shared" si="3"/>
        <v>-5.0617582949867401E-2</v>
      </c>
      <c r="O10" s="2"/>
    </row>
    <row r="11" spans="3:15" x14ac:dyDescent="0.25">
      <c r="C11">
        <v>160</v>
      </c>
      <c r="D11">
        <v>10</v>
      </c>
      <c r="E11" s="1">
        <v>340.888888888888</v>
      </c>
      <c r="F11" s="1">
        <v>346.472222222222</v>
      </c>
      <c r="G11" s="1">
        <v>344.972222222222</v>
      </c>
      <c r="H11" s="1">
        <v>272.638888888888</v>
      </c>
      <c r="I11">
        <v>270.75</v>
      </c>
      <c r="J11" s="1">
        <v>272.972222222222</v>
      </c>
      <c r="K11" s="1">
        <f t="shared" si="0"/>
        <v>344.11111111111063</v>
      </c>
      <c r="L11" s="1">
        <f t="shared" si="1"/>
        <v>272.12037037036998</v>
      </c>
      <c r="M11" s="2">
        <f t="shared" si="3"/>
        <v>0.12710399417705306</v>
      </c>
      <c r="N11" s="2">
        <f t="shared" si="3"/>
        <v>-0.11028699442964358</v>
      </c>
      <c r="O11" s="2"/>
    </row>
    <row r="12" spans="3:15" x14ac:dyDescent="0.25">
      <c r="C12" t="s">
        <v>15</v>
      </c>
      <c r="D12">
        <v>0</v>
      </c>
      <c r="E12" s="1">
        <v>212.111111111111</v>
      </c>
      <c r="F12" s="1">
        <v>207.222222222222</v>
      </c>
      <c r="G12" s="1">
        <v>204.166666666666</v>
      </c>
      <c r="H12" s="1">
        <v>204.944444444444</v>
      </c>
      <c r="I12" s="1">
        <v>205.805555555555</v>
      </c>
      <c r="J12" s="1">
        <v>209.944444444444</v>
      </c>
      <c r="K12" s="1">
        <f t="shared" si="0"/>
        <v>207.83333333333303</v>
      </c>
      <c r="L12" s="1">
        <f t="shared" si="1"/>
        <v>206.89814814814767</v>
      </c>
      <c r="M12" s="2">
        <f>((K12-K$12)/K$12)</f>
        <v>0</v>
      </c>
      <c r="N12" s="2">
        <f>((L12-L$12)/L$12)</f>
        <v>0</v>
      </c>
      <c r="O12" s="2"/>
    </row>
    <row r="13" spans="3:15" x14ac:dyDescent="0.25">
      <c r="C13">
        <v>240</v>
      </c>
      <c r="D13">
        <v>5</v>
      </c>
      <c r="E13" s="1">
        <v>214.5</v>
      </c>
      <c r="F13" s="1">
        <v>216.666666666666</v>
      </c>
      <c r="G13" s="1">
        <v>222.777777777777</v>
      </c>
      <c r="H13" s="1">
        <v>196.555555555555</v>
      </c>
      <c r="I13" s="1">
        <v>197.361111111111</v>
      </c>
      <c r="J13" s="1">
        <v>197.305555555555</v>
      </c>
      <c r="K13" s="1">
        <f t="shared" si="0"/>
        <v>217.98148148148098</v>
      </c>
      <c r="L13" s="1">
        <f t="shared" si="1"/>
        <v>197.07407407407368</v>
      </c>
      <c r="M13" s="2">
        <f t="shared" ref="M13:N14" si="4">((K13-K$12)/K$12)</f>
        <v>4.8828299028779318E-2</v>
      </c>
      <c r="N13" s="2">
        <f t="shared" si="4"/>
        <v>-4.748265831282137E-2</v>
      </c>
      <c r="O13" s="2"/>
    </row>
    <row r="14" spans="3:15" x14ac:dyDescent="0.25">
      <c r="C14">
        <v>240</v>
      </c>
      <c r="D14">
        <v>10</v>
      </c>
      <c r="E14" s="1">
        <v>230.916666666666</v>
      </c>
      <c r="F14" s="1">
        <v>228.416666666666</v>
      </c>
      <c r="G14" s="1">
        <v>231.055555555555</v>
      </c>
      <c r="H14" s="1">
        <v>189.972222222222</v>
      </c>
      <c r="I14" s="1">
        <v>188.444444444444</v>
      </c>
      <c r="J14" s="1">
        <v>185.555555555555</v>
      </c>
      <c r="K14" s="1">
        <f t="shared" si="0"/>
        <v>230.12962962962899</v>
      </c>
      <c r="L14" s="1">
        <f t="shared" si="1"/>
        <v>187.99074074074034</v>
      </c>
      <c r="M14" s="2">
        <f t="shared" si="4"/>
        <v>0.1072796934865886</v>
      </c>
      <c r="N14" s="2">
        <f t="shared" si="4"/>
        <v>-9.1385097337211757E-2</v>
      </c>
      <c r="O14" s="2"/>
    </row>
    <row r="16" spans="3:15" x14ac:dyDescent="0.25">
      <c r="M16" s="3" t="s">
        <v>20</v>
      </c>
      <c r="N16" s="3" t="s">
        <v>17</v>
      </c>
    </row>
    <row r="17" spans="14:14" x14ac:dyDescent="0.25">
      <c r="N17" t="s">
        <v>16</v>
      </c>
    </row>
    <row r="18" spans="14:14" x14ac:dyDescent="0.25">
      <c r="N18" s="3" t="s">
        <v>18</v>
      </c>
    </row>
    <row r="19" spans="14:14" x14ac:dyDescent="0.25">
      <c r="N19" t="s">
        <v>19</v>
      </c>
    </row>
    <row r="35" spans="3:16" x14ac:dyDescent="0.25">
      <c r="N35">
        <f>0.001*D42/C42</f>
        <v>0</v>
      </c>
    </row>
    <row r="41" spans="3:16" x14ac:dyDescent="0.25">
      <c r="C41" t="s">
        <v>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  <c r="J41" t="s">
        <v>7</v>
      </c>
      <c r="K41" t="s">
        <v>8</v>
      </c>
      <c r="L41" t="s">
        <v>9</v>
      </c>
      <c r="M41" t="s">
        <v>23</v>
      </c>
      <c r="N41" t="s">
        <v>24</v>
      </c>
      <c r="O41" s="5" t="s">
        <v>21</v>
      </c>
      <c r="P41" s="5" t="s">
        <v>22</v>
      </c>
    </row>
    <row r="42" spans="3:16" x14ac:dyDescent="0.25">
      <c r="C42">
        <v>120</v>
      </c>
      <c r="D42">
        <v>0</v>
      </c>
      <c r="E42" s="1">
        <v>387.05555555555497</v>
      </c>
      <c r="F42" s="1">
        <v>388.722222222222</v>
      </c>
      <c r="G42" s="1">
        <v>388.638888888888</v>
      </c>
      <c r="H42" s="1">
        <v>389.52777777777698</v>
      </c>
      <c r="I42" s="1">
        <v>385.666666666666</v>
      </c>
      <c r="J42" s="1">
        <v>390.27777777777698</v>
      </c>
      <c r="K42" s="1">
        <f>AVERAGE(E42:G42)</f>
        <v>388.13888888888829</v>
      </c>
      <c r="L42" s="1">
        <f>AVERAGE(H42:J42)</f>
        <v>388.49074074073997</v>
      </c>
      <c r="M42" s="2">
        <f>((K42-K$6)/K$6)</f>
        <v>0</v>
      </c>
      <c r="N42" s="2">
        <f>((L42-L$6)/L$6)</f>
        <v>0</v>
      </c>
      <c r="O42" s="4">
        <f>K$42*(1+D42/100+0.5*D42/C42)</f>
        <v>388.13888888888829</v>
      </c>
      <c r="P42" s="4">
        <f>L$42*(1-D42/100-0.05*D42/C42)</f>
        <v>388.49074074073997</v>
      </c>
    </row>
    <row r="43" spans="3:16" x14ac:dyDescent="0.25">
      <c r="C43">
        <v>120</v>
      </c>
      <c r="D43">
        <v>5</v>
      </c>
      <c r="E43" s="1">
        <v>419.08333333333297</v>
      </c>
      <c r="F43" s="1">
        <v>412.194444444444</v>
      </c>
      <c r="G43" s="1">
        <v>416.08333333333297</v>
      </c>
      <c r="H43" s="1">
        <v>366.944444444444</v>
      </c>
      <c r="I43" s="1">
        <v>365.638888888888</v>
      </c>
      <c r="J43" s="1">
        <v>364.222222222222</v>
      </c>
      <c r="K43" s="1">
        <f t="shared" ref="K43:K50" si="5">AVERAGE(E43:G43)</f>
        <v>415.78703703703667</v>
      </c>
      <c r="L43" s="1">
        <f t="shared" ref="L43:L50" si="6">AVERAGE(H43:J43)</f>
        <v>365.60185185185134</v>
      </c>
      <c r="M43" s="2">
        <f t="shared" ref="M43:M44" si="7">((K43-K$6)/K$6)</f>
        <v>7.1232615281853803E-2</v>
      </c>
      <c r="N43" s="2">
        <f t="shared" ref="N43:N44" si="8">((L43-L$6)/L$6)</f>
        <v>-5.8917463117000191E-2</v>
      </c>
      <c r="O43" s="4">
        <f t="shared" ref="O43:O44" si="9">K$42*(1+D43/100+0.5*D43/C43)</f>
        <v>415.63206018518451</v>
      </c>
      <c r="P43" s="4">
        <f t="shared" ref="P43:P44" si="10">L$42*(1-D43/100-0.05*D43/C43)</f>
        <v>368.2568479938264</v>
      </c>
    </row>
    <row r="44" spans="3:16" x14ac:dyDescent="0.25">
      <c r="C44">
        <v>120</v>
      </c>
      <c r="D44">
        <v>10</v>
      </c>
      <c r="E44">
        <v>453.05555555555497</v>
      </c>
      <c r="F44" s="1">
        <v>450.694444444444</v>
      </c>
      <c r="G44" s="1">
        <v>444.80555555555497</v>
      </c>
      <c r="H44" s="1">
        <v>342.77777777777698</v>
      </c>
      <c r="I44" s="1">
        <v>346.58333333333297</v>
      </c>
      <c r="J44">
        <v>342.5</v>
      </c>
      <c r="K44" s="1">
        <f t="shared" si="5"/>
        <v>449.51851851851796</v>
      </c>
      <c r="L44" s="1">
        <f t="shared" si="6"/>
        <v>343.9537037037033</v>
      </c>
      <c r="M44" s="2">
        <f t="shared" si="7"/>
        <v>0.15813831436818662</v>
      </c>
      <c r="N44" s="2">
        <f t="shared" si="8"/>
        <v>-0.11464118025597564</v>
      </c>
      <c r="O44" s="4">
        <f t="shared" si="9"/>
        <v>443.12523148148085</v>
      </c>
      <c r="P44" s="4">
        <f t="shared" si="10"/>
        <v>348.02295524691289</v>
      </c>
    </row>
    <row r="45" spans="3:16" x14ac:dyDescent="0.25">
      <c r="C45">
        <v>160</v>
      </c>
      <c r="D45">
        <v>0</v>
      </c>
      <c r="E45">
        <v>308.61111111111097</v>
      </c>
      <c r="F45" s="1">
        <v>301.972222222222</v>
      </c>
      <c r="G45" s="1">
        <v>305.33333333333297</v>
      </c>
      <c r="H45" s="1">
        <v>308.58333333333297</v>
      </c>
      <c r="I45" s="1">
        <v>303.944444444444</v>
      </c>
      <c r="J45" s="1">
        <v>305.02777777777698</v>
      </c>
      <c r="K45" s="1">
        <f t="shared" si="5"/>
        <v>305.30555555555537</v>
      </c>
      <c r="L45" s="1">
        <f t="shared" si="6"/>
        <v>305.85185185185128</v>
      </c>
      <c r="M45" s="2">
        <f>((K45-K$9)/K$9)</f>
        <v>0</v>
      </c>
      <c r="N45" s="2">
        <f>((L45-L$9)/L$9)</f>
        <v>0</v>
      </c>
      <c r="O45" s="4">
        <f>K$45*(1+D45/100+0.5*D45/C45)</f>
        <v>305.30555555555537</v>
      </c>
      <c r="P45" s="4">
        <f>L$45*(1-D45/100-0.05*D45/C45)</f>
        <v>305.85185185185128</v>
      </c>
    </row>
    <row r="46" spans="3:16" x14ac:dyDescent="0.25">
      <c r="C46">
        <v>160</v>
      </c>
      <c r="D46">
        <v>5</v>
      </c>
      <c r="E46" s="1">
        <v>323.416666666666</v>
      </c>
      <c r="F46" s="1">
        <v>324.27777777777698</v>
      </c>
      <c r="G46" s="1">
        <v>326.36111111111097</v>
      </c>
      <c r="H46" s="1">
        <v>290.02777777777698</v>
      </c>
      <c r="I46" s="1">
        <v>289.27777777777698</v>
      </c>
      <c r="J46" s="1">
        <v>291.80555555555497</v>
      </c>
      <c r="K46" s="1">
        <f t="shared" si="5"/>
        <v>324.68518518518465</v>
      </c>
      <c r="L46" s="1">
        <f t="shared" si="6"/>
        <v>290.37037037036964</v>
      </c>
      <c r="M46" s="2">
        <f t="shared" ref="M46:M47" si="11">((K46-K$9)/K$9)</f>
        <v>6.3476177478541937E-2</v>
      </c>
      <c r="N46" s="2">
        <f t="shared" ref="N46:N47" si="12">((L46-L$9)/L$9)</f>
        <v>-5.0617582949867401E-2</v>
      </c>
      <c r="O46" s="4">
        <f t="shared" ref="O46:O47" si="13">K$45*(1+D46/100+0.5*D46/C46)</f>
        <v>325.3412326388887</v>
      </c>
      <c r="P46" s="4">
        <f t="shared" ref="P46:P47" si="14">L$45*(1-D46/100-0.05*D46/C46)</f>
        <v>290.08136574074018</v>
      </c>
    </row>
    <row r="47" spans="3:16" x14ac:dyDescent="0.25">
      <c r="C47">
        <v>160</v>
      </c>
      <c r="D47">
        <v>10</v>
      </c>
      <c r="E47" s="1">
        <v>340.888888888888</v>
      </c>
      <c r="F47" s="1">
        <v>346.472222222222</v>
      </c>
      <c r="G47" s="1">
        <v>344.972222222222</v>
      </c>
      <c r="H47" s="1">
        <v>272.638888888888</v>
      </c>
      <c r="I47">
        <v>270.75</v>
      </c>
      <c r="J47" s="1">
        <v>272.972222222222</v>
      </c>
      <c r="K47" s="1">
        <f t="shared" si="5"/>
        <v>344.11111111111063</v>
      </c>
      <c r="L47" s="1">
        <f t="shared" si="6"/>
        <v>272.12037037036998</v>
      </c>
      <c r="M47" s="2">
        <f t="shared" si="11"/>
        <v>0.12710399417705306</v>
      </c>
      <c r="N47" s="2">
        <f t="shared" si="12"/>
        <v>-0.11028699442964358</v>
      </c>
      <c r="O47" s="4">
        <f t="shared" si="13"/>
        <v>345.37690972222202</v>
      </c>
      <c r="P47" s="4">
        <f t="shared" si="14"/>
        <v>274.31087962962908</v>
      </c>
    </row>
    <row r="48" spans="3:16" x14ac:dyDescent="0.25">
      <c r="C48">
        <v>240</v>
      </c>
      <c r="D48">
        <v>0</v>
      </c>
      <c r="E48" s="1">
        <v>212.111111111111</v>
      </c>
      <c r="F48" s="1">
        <v>207.222222222222</v>
      </c>
      <c r="G48" s="1">
        <v>204.166666666666</v>
      </c>
      <c r="H48" s="1">
        <v>204.944444444444</v>
      </c>
      <c r="I48" s="1">
        <v>205.805555555555</v>
      </c>
      <c r="J48" s="1">
        <v>209.944444444444</v>
      </c>
      <c r="K48" s="1">
        <f t="shared" si="5"/>
        <v>207.83333333333303</v>
      </c>
      <c r="L48" s="1">
        <f t="shared" si="6"/>
        <v>206.89814814814767</v>
      </c>
      <c r="M48" s="2">
        <f>((K48-K$12)/K$12)</f>
        <v>0</v>
      </c>
      <c r="N48" s="2">
        <f>((L48-L$12)/L$12)</f>
        <v>0</v>
      </c>
      <c r="O48" s="4">
        <f>K$48*(1+D48/100+0.5*D48/C48)</f>
        <v>207.83333333333303</v>
      </c>
      <c r="P48" s="4">
        <f>L$48*(1-D48/100-0.05*D48/C48)</f>
        <v>206.89814814814767</v>
      </c>
    </row>
    <row r="49" spans="3:16" x14ac:dyDescent="0.25">
      <c r="C49">
        <v>240</v>
      </c>
      <c r="D49">
        <v>5</v>
      </c>
      <c r="E49" s="1">
        <v>214.5</v>
      </c>
      <c r="F49" s="1">
        <v>216.666666666666</v>
      </c>
      <c r="G49" s="1">
        <v>222.777777777777</v>
      </c>
      <c r="H49" s="1">
        <v>196.555555555555</v>
      </c>
      <c r="I49" s="1">
        <v>197.361111111111</v>
      </c>
      <c r="J49" s="1">
        <v>197.305555555555</v>
      </c>
      <c r="K49" s="1">
        <f t="shared" si="5"/>
        <v>217.98148148148098</v>
      </c>
      <c r="L49" s="1">
        <f t="shared" si="6"/>
        <v>197.07407407407368</v>
      </c>
      <c r="M49" s="2">
        <f t="shared" ref="M49:M50" si="15">((K49-K$12)/K$12)</f>
        <v>4.8828299028779318E-2</v>
      </c>
      <c r="N49" s="2">
        <f t="shared" ref="N49:N50" si="16">((L49-L$12)/L$12)</f>
        <v>-4.748265831282137E-2</v>
      </c>
      <c r="O49" s="4">
        <f t="shared" ref="O49:O50" si="17">K$48*(1+D49/100+0.5*D49/C49)</f>
        <v>220.38993055555525</v>
      </c>
      <c r="P49" s="4">
        <f t="shared" ref="P49:P50" si="18">L$48*(1-D49/100-0.05*D49/C49)</f>
        <v>196.33772183641929</v>
      </c>
    </row>
    <row r="50" spans="3:16" x14ac:dyDescent="0.25">
      <c r="C50">
        <v>240</v>
      </c>
      <c r="D50">
        <v>10</v>
      </c>
      <c r="E50" s="1">
        <v>230.916666666666</v>
      </c>
      <c r="F50" s="1">
        <v>228.416666666666</v>
      </c>
      <c r="G50" s="1">
        <v>231.055555555555</v>
      </c>
      <c r="H50" s="1">
        <v>189.972222222222</v>
      </c>
      <c r="I50" s="1">
        <v>188.444444444444</v>
      </c>
      <c r="J50" s="1">
        <v>185.555555555555</v>
      </c>
      <c r="K50" s="1">
        <f t="shared" si="5"/>
        <v>230.12962962962899</v>
      </c>
      <c r="L50" s="1">
        <f t="shared" si="6"/>
        <v>187.99074074074034</v>
      </c>
      <c r="M50" s="2">
        <f t="shared" si="15"/>
        <v>0.1072796934865886</v>
      </c>
      <c r="N50" s="2">
        <f t="shared" si="16"/>
        <v>-9.1385097337211757E-2</v>
      </c>
      <c r="O50" s="4">
        <f t="shared" si="17"/>
        <v>232.94652777777745</v>
      </c>
      <c r="P50" s="4">
        <f t="shared" si="18"/>
        <v>185.77729552469094</v>
      </c>
    </row>
    <row r="53" spans="3:16" x14ac:dyDescent="0.25">
      <c r="O53" s="3" t="s">
        <v>25</v>
      </c>
      <c r="P53" s="3" t="s">
        <v>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BC3D-9831-4AB1-BD82-8646CC1879F0}">
  <dimension ref="B2:K24"/>
  <sheetViews>
    <sheetView workbookViewId="0">
      <selection activeCell="L11" sqref="L11"/>
    </sheetView>
  </sheetViews>
  <sheetFormatPr baseColWidth="10" defaultRowHeight="15" x14ac:dyDescent="0.25"/>
  <cols>
    <col min="6" max="6" width="19.42578125" customWidth="1"/>
    <col min="10" max="10" width="18" customWidth="1"/>
  </cols>
  <sheetData>
    <row r="2" spans="2:11" x14ac:dyDescent="0.25">
      <c r="B2" t="s">
        <v>0</v>
      </c>
      <c r="C2" t="s">
        <v>1</v>
      </c>
      <c r="D2" t="s">
        <v>28</v>
      </c>
      <c r="E2" t="s">
        <v>27</v>
      </c>
      <c r="F2" t="s">
        <v>29</v>
      </c>
      <c r="G2" t="s">
        <v>33</v>
      </c>
      <c r="H2" t="s">
        <v>30</v>
      </c>
      <c r="I2" t="s">
        <v>31</v>
      </c>
      <c r="J2" t="s">
        <v>32</v>
      </c>
      <c r="K2" t="s">
        <v>33</v>
      </c>
    </row>
    <row r="3" spans="2:11" x14ac:dyDescent="0.25">
      <c r="B3">
        <v>120</v>
      </c>
      <c r="C3">
        <v>0</v>
      </c>
      <c r="D3">
        <v>28</v>
      </c>
      <c r="E3">
        <v>26</v>
      </c>
      <c r="F3" s="6"/>
      <c r="G3" s="6"/>
      <c r="H3">
        <v>28</v>
      </c>
      <c r="I3">
        <v>26</v>
      </c>
      <c r="J3" s="6"/>
    </row>
    <row r="4" spans="2:11" x14ac:dyDescent="0.25">
      <c r="B4">
        <v>120</v>
      </c>
      <c r="C4">
        <v>5</v>
      </c>
      <c r="D4">
        <v>26.5</v>
      </c>
      <c r="E4">
        <v>24</v>
      </c>
      <c r="F4" s="6">
        <v>24.5</v>
      </c>
      <c r="G4" s="6">
        <v>24</v>
      </c>
      <c r="H4">
        <v>30</v>
      </c>
      <c r="I4">
        <v>28</v>
      </c>
      <c r="J4" s="6">
        <v>28</v>
      </c>
      <c r="K4" s="6">
        <v>28</v>
      </c>
    </row>
    <row r="5" spans="2:11" x14ac:dyDescent="0.25">
      <c r="B5">
        <v>120</v>
      </c>
      <c r="C5">
        <v>10</v>
      </c>
      <c r="D5">
        <v>24.5</v>
      </c>
      <c r="E5">
        <v>22</v>
      </c>
      <c r="F5" s="6">
        <v>22.5</v>
      </c>
      <c r="G5" s="6">
        <v>22</v>
      </c>
      <c r="H5">
        <v>32</v>
      </c>
      <c r="I5">
        <v>29.5</v>
      </c>
      <c r="J5" s="6">
        <v>29.8</v>
      </c>
      <c r="K5" s="6">
        <v>29.5</v>
      </c>
    </row>
    <row r="6" spans="2:11" x14ac:dyDescent="0.25">
      <c r="B6">
        <v>120</v>
      </c>
      <c r="C6">
        <v>15</v>
      </c>
      <c r="D6">
        <v>23</v>
      </c>
      <c r="E6">
        <v>21</v>
      </c>
      <c r="F6" s="6">
        <v>21</v>
      </c>
      <c r="G6" s="6">
        <v>20.5</v>
      </c>
      <c r="H6">
        <v>33.799999999999997</v>
      </c>
      <c r="I6">
        <v>31.2</v>
      </c>
      <c r="J6" s="6">
        <v>31.8</v>
      </c>
      <c r="K6" s="6">
        <v>31</v>
      </c>
    </row>
    <row r="7" spans="2:11" x14ac:dyDescent="0.25">
      <c r="B7">
        <v>120</v>
      </c>
      <c r="C7">
        <v>20</v>
      </c>
      <c r="D7">
        <v>21</v>
      </c>
      <c r="E7">
        <v>19</v>
      </c>
      <c r="F7" s="6">
        <v>19</v>
      </c>
      <c r="G7" s="6">
        <v>19</v>
      </c>
      <c r="H7">
        <v>35.5</v>
      </c>
      <c r="I7">
        <v>33</v>
      </c>
      <c r="J7" s="6">
        <v>33</v>
      </c>
      <c r="K7" s="6">
        <v>33</v>
      </c>
    </row>
    <row r="8" spans="2:11" x14ac:dyDescent="0.25">
      <c r="B8">
        <v>160</v>
      </c>
      <c r="C8">
        <v>0</v>
      </c>
    </row>
    <row r="9" spans="2:11" x14ac:dyDescent="0.25">
      <c r="B9">
        <v>160</v>
      </c>
      <c r="C9">
        <v>5</v>
      </c>
      <c r="E9">
        <v>31</v>
      </c>
      <c r="F9" s="6">
        <v>32</v>
      </c>
      <c r="G9" s="6">
        <v>31</v>
      </c>
      <c r="I9">
        <v>35</v>
      </c>
      <c r="J9" s="6">
        <v>35.5</v>
      </c>
      <c r="K9" s="6">
        <v>35</v>
      </c>
    </row>
    <row r="10" spans="2:11" x14ac:dyDescent="0.25">
      <c r="B10">
        <v>160</v>
      </c>
      <c r="C10">
        <v>10</v>
      </c>
      <c r="E10">
        <v>29.5</v>
      </c>
      <c r="F10" s="6">
        <v>29.5</v>
      </c>
      <c r="G10" s="6">
        <v>29</v>
      </c>
      <c r="I10">
        <v>36.5</v>
      </c>
      <c r="J10" s="6">
        <v>37</v>
      </c>
      <c r="K10" s="6">
        <v>36.5</v>
      </c>
    </row>
    <row r="11" spans="2:11" x14ac:dyDescent="0.25">
      <c r="B11">
        <v>160</v>
      </c>
      <c r="C11">
        <v>15</v>
      </c>
      <c r="E11">
        <v>27.5</v>
      </c>
      <c r="F11">
        <v>28</v>
      </c>
      <c r="G11">
        <v>27.5</v>
      </c>
      <c r="I11">
        <v>39</v>
      </c>
      <c r="J11">
        <v>39</v>
      </c>
      <c r="K11">
        <v>38.5</v>
      </c>
    </row>
    <row r="12" spans="2:11" x14ac:dyDescent="0.25">
      <c r="B12">
        <v>160</v>
      </c>
      <c r="C12">
        <v>20</v>
      </c>
      <c r="E12">
        <v>25.5</v>
      </c>
      <c r="F12">
        <v>26</v>
      </c>
      <c r="G12" s="6">
        <v>25.5</v>
      </c>
      <c r="I12">
        <v>40.200000000000003</v>
      </c>
      <c r="J12">
        <v>41</v>
      </c>
      <c r="K12">
        <v>40.200000000000003</v>
      </c>
    </row>
    <row r="13" spans="2:11" x14ac:dyDescent="0.25">
      <c r="B13">
        <v>240</v>
      </c>
      <c r="C13">
        <v>0</v>
      </c>
    </row>
    <row r="14" spans="2:11" x14ac:dyDescent="0.25">
      <c r="B14">
        <v>240</v>
      </c>
      <c r="C14">
        <v>5</v>
      </c>
      <c r="E14">
        <v>45</v>
      </c>
      <c r="F14">
        <v>46.5</v>
      </c>
      <c r="G14">
        <v>45</v>
      </c>
      <c r="I14">
        <v>49</v>
      </c>
      <c r="J14">
        <v>51</v>
      </c>
      <c r="K14">
        <v>49</v>
      </c>
    </row>
    <row r="15" spans="2:11" x14ac:dyDescent="0.25">
      <c r="B15">
        <v>240</v>
      </c>
      <c r="C15">
        <v>10</v>
      </c>
      <c r="E15">
        <v>43</v>
      </c>
      <c r="F15">
        <v>44.5</v>
      </c>
      <c r="G15">
        <v>43.5</v>
      </c>
      <c r="I15">
        <v>51</v>
      </c>
      <c r="J15">
        <v>52.5</v>
      </c>
      <c r="K15">
        <v>51</v>
      </c>
    </row>
    <row r="16" spans="2:11" x14ac:dyDescent="0.25">
      <c r="B16">
        <v>240</v>
      </c>
      <c r="C16">
        <v>15</v>
      </c>
      <c r="E16">
        <v>42</v>
      </c>
      <c r="F16">
        <v>42.5</v>
      </c>
      <c r="G16">
        <v>41.8</v>
      </c>
      <c r="I16">
        <v>52</v>
      </c>
      <c r="J16">
        <v>54</v>
      </c>
      <c r="K16">
        <v>53</v>
      </c>
    </row>
    <row r="17" spans="2:11" x14ac:dyDescent="0.25">
      <c r="B17">
        <v>240</v>
      </c>
      <c r="C17">
        <v>20</v>
      </c>
      <c r="E17">
        <v>39.5</v>
      </c>
      <c r="F17">
        <v>40.5</v>
      </c>
      <c r="G17">
        <v>39.5</v>
      </c>
      <c r="I17">
        <v>55</v>
      </c>
      <c r="J17">
        <v>56</v>
      </c>
      <c r="K17">
        <v>55</v>
      </c>
    </row>
    <row r="23" spans="2:11" x14ac:dyDescent="0.25">
      <c r="D23" t="s">
        <v>34</v>
      </c>
    </row>
    <row r="24" spans="2:11" x14ac:dyDescent="0.25">
      <c r="D24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4EC9-C8B1-4B2A-AC59-B6855B85219D}">
  <dimension ref="B2:L24"/>
  <sheetViews>
    <sheetView tabSelected="1" workbookViewId="0">
      <selection activeCell="G4" sqref="G4"/>
    </sheetView>
  </sheetViews>
  <sheetFormatPr baseColWidth="10" defaultRowHeight="15" x14ac:dyDescent="0.25"/>
  <cols>
    <col min="6" max="7" width="19.42578125" customWidth="1"/>
    <col min="11" max="11" width="18" customWidth="1"/>
  </cols>
  <sheetData>
    <row r="2" spans="2:12" x14ac:dyDescent="0.25">
      <c r="B2" t="s">
        <v>0</v>
      </c>
      <c r="C2" t="s">
        <v>1</v>
      </c>
      <c r="D2" t="s">
        <v>28</v>
      </c>
      <c r="E2" t="s">
        <v>27</v>
      </c>
      <c r="F2" t="s">
        <v>29</v>
      </c>
      <c r="H2" t="s">
        <v>33</v>
      </c>
      <c r="I2" t="s">
        <v>30</v>
      </c>
      <c r="J2" t="s">
        <v>31</v>
      </c>
      <c r="K2" t="s">
        <v>32</v>
      </c>
      <c r="L2" t="s">
        <v>33</v>
      </c>
    </row>
    <row r="3" spans="2:12" x14ac:dyDescent="0.25">
      <c r="B3">
        <v>120</v>
      </c>
      <c r="C3">
        <v>0</v>
      </c>
      <c r="D3">
        <v>28</v>
      </c>
      <c r="E3" s="7">
        <v>27</v>
      </c>
      <c r="F3" s="6"/>
      <c r="G3" s="6"/>
      <c r="H3" s="7">
        <v>26</v>
      </c>
      <c r="I3">
        <v>28</v>
      </c>
      <c r="J3" s="7">
        <v>27</v>
      </c>
      <c r="K3" s="6"/>
      <c r="L3" s="7">
        <v>26</v>
      </c>
    </row>
    <row r="4" spans="2:12" x14ac:dyDescent="0.25">
      <c r="B4">
        <v>120</v>
      </c>
      <c r="C4">
        <v>5</v>
      </c>
      <c r="D4">
        <v>26.5</v>
      </c>
      <c r="E4" s="7">
        <v>25</v>
      </c>
      <c r="F4" s="6">
        <v>24.5</v>
      </c>
      <c r="G4" s="6"/>
      <c r="H4" s="7">
        <v>24</v>
      </c>
      <c r="I4">
        <v>30</v>
      </c>
      <c r="J4" s="7">
        <v>29</v>
      </c>
      <c r="K4" s="6">
        <v>28</v>
      </c>
      <c r="L4" s="7">
        <v>28</v>
      </c>
    </row>
    <row r="5" spans="2:12" x14ac:dyDescent="0.25">
      <c r="B5">
        <v>120</v>
      </c>
      <c r="C5">
        <v>10</v>
      </c>
      <c r="D5">
        <v>24.5</v>
      </c>
      <c r="E5" s="7">
        <v>23</v>
      </c>
      <c r="F5" s="6">
        <v>22.5</v>
      </c>
      <c r="G5" s="6"/>
      <c r="H5" s="7">
        <v>22</v>
      </c>
      <c r="I5">
        <v>32</v>
      </c>
      <c r="J5" s="7">
        <v>30.5</v>
      </c>
      <c r="K5" s="6">
        <v>29.8</v>
      </c>
      <c r="L5" s="7">
        <v>29.5</v>
      </c>
    </row>
    <row r="6" spans="2:12" x14ac:dyDescent="0.25">
      <c r="B6">
        <v>120</v>
      </c>
      <c r="C6">
        <v>15</v>
      </c>
      <c r="D6">
        <v>23</v>
      </c>
      <c r="E6">
        <v>21</v>
      </c>
      <c r="F6" s="6">
        <v>21</v>
      </c>
      <c r="G6" s="6"/>
      <c r="H6" s="6">
        <v>20.5</v>
      </c>
      <c r="I6">
        <v>33.799999999999997</v>
      </c>
      <c r="J6">
        <v>31.2</v>
      </c>
      <c r="K6" s="6">
        <v>31.8</v>
      </c>
      <c r="L6" s="6">
        <v>31</v>
      </c>
    </row>
    <row r="7" spans="2:12" x14ac:dyDescent="0.25">
      <c r="B7">
        <v>120</v>
      </c>
      <c r="C7">
        <v>20</v>
      </c>
      <c r="D7">
        <v>21</v>
      </c>
      <c r="E7">
        <v>19</v>
      </c>
      <c r="F7" s="6">
        <v>19</v>
      </c>
      <c r="G7" s="6"/>
      <c r="H7" s="6">
        <v>19</v>
      </c>
      <c r="I7">
        <v>35.5</v>
      </c>
      <c r="J7">
        <v>33</v>
      </c>
      <c r="K7" s="6">
        <v>33</v>
      </c>
      <c r="L7" s="6">
        <v>33</v>
      </c>
    </row>
    <row r="8" spans="2:12" x14ac:dyDescent="0.25">
      <c r="B8">
        <v>160</v>
      </c>
      <c r="C8">
        <v>0</v>
      </c>
    </row>
    <row r="9" spans="2:12" x14ac:dyDescent="0.25">
      <c r="B9">
        <v>160</v>
      </c>
      <c r="C9">
        <v>5</v>
      </c>
      <c r="E9">
        <v>31</v>
      </c>
      <c r="F9" s="6">
        <v>32</v>
      </c>
      <c r="G9" s="6"/>
      <c r="H9" s="6">
        <v>31</v>
      </c>
      <c r="J9">
        <v>35</v>
      </c>
      <c r="K9" s="6">
        <v>35.5</v>
      </c>
      <c r="L9" s="6">
        <v>35</v>
      </c>
    </row>
    <row r="10" spans="2:12" x14ac:dyDescent="0.25">
      <c r="B10">
        <v>160</v>
      </c>
      <c r="C10">
        <v>10</v>
      </c>
      <c r="E10">
        <v>29.5</v>
      </c>
      <c r="F10" s="6">
        <v>29.5</v>
      </c>
      <c r="G10" s="6"/>
      <c r="H10" s="6">
        <v>29</v>
      </c>
      <c r="J10">
        <v>36.5</v>
      </c>
      <c r="K10" s="6">
        <v>37</v>
      </c>
      <c r="L10" s="6">
        <v>36.5</v>
      </c>
    </row>
    <row r="11" spans="2:12" x14ac:dyDescent="0.25">
      <c r="B11">
        <v>160</v>
      </c>
      <c r="C11">
        <v>15</v>
      </c>
      <c r="E11">
        <v>27.5</v>
      </c>
      <c r="F11">
        <v>28</v>
      </c>
      <c r="H11">
        <v>27.5</v>
      </c>
      <c r="J11">
        <v>39</v>
      </c>
      <c r="K11">
        <v>39</v>
      </c>
      <c r="L11">
        <v>38.5</v>
      </c>
    </row>
    <row r="12" spans="2:12" x14ac:dyDescent="0.25">
      <c r="B12">
        <v>160</v>
      </c>
      <c r="C12">
        <v>20</v>
      </c>
      <c r="E12">
        <v>25.5</v>
      </c>
      <c r="F12">
        <v>26</v>
      </c>
      <c r="H12" s="6">
        <v>25.5</v>
      </c>
      <c r="J12">
        <v>40.200000000000003</v>
      </c>
      <c r="K12">
        <v>41</v>
      </c>
      <c r="L12">
        <v>40.200000000000003</v>
      </c>
    </row>
    <row r="13" spans="2:12" x14ac:dyDescent="0.25">
      <c r="B13">
        <v>240</v>
      </c>
      <c r="C13">
        <v>0</v>
      </c>
    </row>
    <row r="14" spans="2:12" x14ac:dyDescent="0.25">
      <c r="B14">
        <v>240</v>
      </c>
      <c r="C14">
        <v>5</v>
      </c>
      <c r="E14">
        <v>45</v>
      </c>
      <c r="F14">
        <v>46.5</v>
      </c>
      <c r="H14">
        <v>45</v>
      </c>
      <c r="J14">
        <v>49</v>
      </c>
      <c r="K14">
        <v>51</v>
      </c>
      <c r="L14">
        <v>49</v>
      </c>
    </row>
    <row r="15" spans="2:12" x14ac:dyDescent="0.25">
      <c r="B15">
        <v>240</v>
      </c>
      <c r="C15">
        <v>10</v>
      </c>
      <c r="E15">
        <v>43</v>
      </c>
      <c r="F15">
        <v>44.5</v>
      </c>
      <c r="H15">
        <v>43.5</v>
      </c>
      <c r="J15">
        <v>51</v>
      </c>
      <c r="K15">
        <v>52.5</v>
      </c>
      <c r="L15">
        <v>51</v>
      </c>
    </row>
    <row r="16" spans="2:12" x14ac:dyDescent="0.25">
      <c r="B16">
        <v>240</v>
      </c>
      <c r="C16">
        <v>15</v>
      </c>
      <c r="E16">
        <v>42</v>
      </c>
      <c r="F16">
        <v>42.5</v>
      </c>
      <c r="H16">
        <v>41.8</v>
      </c>
      <c r="J16">
        <v>52</v>
      </c>
      <c r="K16">
        <v>54</v>
      </c>
      <c r="L16">
        <v>53</v>
      </c>
    </row>
    <row r="17" spans="2:12" x14ac:dyDescent="0.25">
      <c r="B17">
        <v>240</v>
      </c>
      <c r="C17">
        <v>20</v>
      </c>
      <c r="E17">
        <v>39.5</v>
      </c>
      <c r="F17">
        <v>40.5</v>
      </c>
      <c r="H17">
        <v>39.5</v>
      </c>
      <c r="J17">
        <v>55</v>
      </c>
      <c r="K17">
        <v>56</v>
      </c>
      <c r="L17">
        <v>55</v>
      </c>
    </row>
    <row r="23" spans="2:12" x14ac:dyDescent="0.25">
      <c r="D23" t="s">
        <v>34</v>
      </c>
    </row>
    <row r="24" spans="2:12" x14ac:dyDescent="0.25">
      <c r="D24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5A5C-0809-45E1-95D6-57FCC16C0836}">
  <dimension ref="A1"/>
  <sheetViews>
    <sheetView workbookViewId="0">
      <selection activeCell="C2" sqref="C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peak-time-width-adjustment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2023-01-19T16:55:30Z</dcterms:created>
  <dcterms:modified xsi:type="dcterms:W3CDTF">2023-03-28T19:38:49Z</dcterms:modified>
</cp:coreProperties>
</file>