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Kovalyuk500\!!NAUKMA\!Компонентне+аспектне прорамуванн!я\2020\"/>
    </mc:Choice>
  </mc:AlternateContent>
  <bookViews>
    <workbookView xWindow="480" yWindow="135" windowWidth="17520" windowHeight="9450" tabRatio="606" activeTab="2"/>
  </bookViews>
  <sheets>
    <sheet name="теми доповідей" sheetId="5" r:id="rId1"/>
    <sheet name="завдання лаб робКАОП2020" sheetId="6" r:id="rId2"/>
    <sheet name="лаб+екзамКомпАпекПр" sheetId="4" r:id="rId3"/>
    <sheet name="ПЗС2020_2курс_присутність" sheetId="1" r:id="rId4"/>
  </sheets>
  <calcPr calcId="152511" iterateDelta="1E-4"/>
</workbook>
</file>

<file path=xl/calcChain.xml><?xml version="1.0" encoding="utf-8"?>
<calcChain xmlns="http://schemas.openxmlformats.org/spreadsheetml/2006/main">
  <c r="AH24" i="4" l="1"/>
  <c r="AH23" i="4"/>
  <c r="AH22" i="4"/>
  <c r="AH20" i="4"/>
  <c r="AH17" i="4"/>
  <c r="AH15" i="4"/>
  <c r="AH14" i="4"/>
  <c r="AH11" i="4"/>
  <c r="AH10" i="4"/>
  <c r="AH8" i="4"/>
  <c r="AH7" i="4"/>
  <c r="AH6" i="4"/>
  <c r="AH5" i="4"/>
  <c r="AH4" i="4"/>
  <c r="J17" i="4" l="1"/>
  <c r="J16" i="4"/>
  <c r="AI16" i="4" s="1"/>
  <c r="J15" i="4"/>
  <c r="J14" i="4"/>
  <c r="J13" i="4"/>
  <c r="J12" i="4"/>
  <c r="J10" i="4"/>
  <c r="J11" i="4"/>
  <c r="AI17" i="4" l="1"/>
  <c r="AL17" i="4" s="1"/>
  <c r="AN17" i="4" s="1"/>
  <c r="AI12" i="4"/>
  <c r="AL12" i="4" s="1"/>
  <c r="AN12" i="4" s="1"/>
  <c r="AI10" i="4"/>
  <c r="AL10" i="4" s="1"/>
  <c r="AN10" i="4" s="1"/>
  <c r="AN13" i="4"/>
  <c r="AO13" i="4" s="1"/>
  <c r="AI13" i="4"/>
  <c r="AL13" i="4" s="1"/>
  <c r="AI11" i="4"/>
  <c r="AL11" i="4" s="1"/>
  <c r="AN11" i="4" s="1"/>
  <c r="AI14" i="4"/>
  <c r="AL14" i="4" s="1"/>
  <c r="AN14" i="4" s="1"/>
  <c r="AI15" i="4"/>
  <c r="AL15" i="4" s="1"/>
  <c r="AN15" i="4" s="1"/>
  <c r="J8" i="4"/>
  <c r="J9" i="4"/>
  <c r="J24" i="4"/>
  <c r="AI24" i="4" s="1"/>
  <c r="AL24" i="4" s="1"/>
  <c r="AJ24" i="4"/>
  <c r="AS24" i="4"/>
  <c r="AT24" i="4" s="1"/>
  <c r="J26" i="4"/>
  <c r="AI26" i="4" s="1"/>
  <c r="AJ26" i="4"/>
  <c r="AS26" i="4"/>
  <c r="AT26" i="4" s="1"/>
  <c r="J27" i="4"/>
  <c r="AI27" i="4" s="1"/>
  <c r="AJ27" i="4"/>
  <c r="AS27" i="4"/>
  <c r="AT27" i="4" s="1"/>
  <c r="J28" i="4"/>
  <c r="AI28" i="4" s="1"/>
  <c r="AJ28" i="4"/>
  <c r="AS28" i="4"/>
  <c r="AT28" i="4" s="1"/>
  <c r="AP13" i="4" l="1"/>
  <c r="AP15" i="4"/>
  <c r="AO15" i="4"/>
  <c r="AO14" i="4"/>
  <c r="AP14" i="4"/>
  <c r="AP11" i="4"/>
  <c r="AO11" i="4"/>
  <c r="AP10" i="4"/>
  <c r="AO10" i="4"/>
  <c r="AP12" i="4"/>
  <c r="AO12" i="4"/>
  <c r="AO17" i="4"/>
  <c r="AP17" i="4"/>
  <c r="AI9" i="4"/>
  <c r="AL9" i="4" s="1"/>
  <c r="AN9" i="4" s="1"/>
  <c r="AL28" i="4"/>
  <c r="AL27" i="4"/>
  <c r="AN27" i="4" s="1"/>
  <c r="AO27" i="4" s="1"/>
  <c r="AI8" i="4"/>
  <c r="AL8" i="4" s="1"/>
  <c r="AN8" i="4" s="1"/>
  <c r="AL26" i="4"/>
  <c r="AN26" i="4" s="1"/>
  <c r="AO26" i="4" s="1"/>
  <c r="AN24" i="4"/>
  <c r="AO24" i="4" s="1"/>
  <c r="AN28" i="4"/>
  <c r="AP28" i="4" s="1"/>
  <c r="U5" i="1"/>
  <c r="U6" i="1"/>
  <c r="U7" i="1"/>
  <c r="U8" i="1"/>
  <c r="U9" i="1"/>
  <c r="U10" i="1"/>
  <c r="U11" i="1"/>
  <c r="U12" i="1"/>
  <c r="U13" i="1"/>
  <c r="U14" i="1"/>
  <c r="U15" i="1"/>
  <c r="AO8" i="4" l="1"/>
  <c r="AP8" i="4"/>
  <c r="AO9" i="4"/>
  <c r="AP9" i="4"/>
  <c r="AO28" i="4"/>
  <c r="AP26" i="4"/>
  <c r="AP27" i="4"/>
  <c r="AP24" i="4"/>
  <c r="J23" i="4"/>
  <c r="AI23" i="4" s="1"/>
  <c r="AJ23" i="4"/>
  <c r="J22" i="4"/>
  <c r="AI22" i="4" s="1"/>
  <c r="AJ22" i="4"/>
  <c r="AL22" i="4" l="1"/>
  <c r="AN22" i="4" s="1"/>
  <c r="AO22" i="4" s="1"/>
  <c r="AL23" i="4"/>
  <c r="AN23" i="4" s="1"/>
  <c r="AO23" i="4" s="1"/>
  <c r="AS23" i="4"/>
  <c r="AT23" i="4" s="1"/>
  <c r="AP23" i="4" l="1"/>
  <c r="AP22" i="4"/>
  <c r="AS22" i="4"/>
  <c r="AT22" i="4" s="1"/>
  <c r="AJ21" i="4" l="1"/>
  <c r="AJ25" i="4"/>
  <c r="U4" i="1"/>
  <c r="D13" i="6" l="1"/>
  <c r="J8" i="6"/>
  <c r="H8" i="6"/>
  <c r="F8" i="6"/>
  <c r="D8" i="6"/>
  <c r="B8" i="6"/>
  <c r="J21" i="4" l="1"/>
  <c r="AI21" i="4" s="1"/>
  <c r="AL21" i="4" s="1"/>
  <c r="AS21" i="4" l="1"/>
  <c r="AN21" i="4"/>
  <c r="AO21" i="4" s="1"/>
  <c r="J4" i="4"/>
  <c r="AI4" i="4" s="1"/>
  <c r="AL4" i="4" s="1"/>
  <c r="J5" i="4"/>
  <c r="AI5" i="4" s="1"/>
  <c r="AL5" i="4" s="1"/>
  <c r="J6" i="4"/>
  <c r="AI6" i="4" s="1"/>
  <c r="AL6" i="4" s="1"/>
  <c r="J7" i="4"/>
  <c r="AI7" i="4" s="1"/>
  <c r="AL7" i="4" s="1"/>
  <c r="J25" i="4"/>
  <c r="AI25" i="4" s="1"/>
  <c r="AL25" i="4" s="1"/>
  <c r="J20" i="4"/>
  <c r="AI20" i="4" s="1"/>
  <c r="AL20" i="4" s="1"/>
  <c r="AT21" i="4" l="1"/>
  <c r="AP21" i="4"/>
  <c r="AN4" i="4" l="1"/>
  <c r="AN5" i="4" l="1"/>
  <c r="AO5" i="4" s="1"/>
  <c r="AO6" i="4"/>
  <c r="AN7" i="4"/>
  <c r="AO7" i="4" s="1"/>
  <c r="J3" i="4"/>
  <c r="AS20" i="4" l="1"/>
  <c r="AN20" i="4"/>
  <c r="AO4" i="4"/>
  <c r="AP4" i="4"/>
  <c r="AN25" i="4" l="1"/>
  <c r="AS25" i="4"/>
  <c r="AP20" i="4"/>
  <c r="AP6" i="4"/>
  <c r="AT20" i="4"/>
  <c r="AT25" i="4" l="1"/>
  <c r="AP5" i="4"/>
  <c r="AO20" i="4"/>
  <c r="AP7" i="4"/>
  <c r="AO25" i="4"/>
  <c r="AP25" i="4" l="1"/>
</calcChain>
</file>

<file path=xl/comments1.xml><?xml version="1.0" encoding="utf-8"?>
<comments xmlns="http://schemas.openxmlformats.org/spreadsheetml/2006/main">
  <authors>
    <author>tetyana</author>
    <author>student</author>
  </authors>
  <commentList>
    <comment ref="I15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код на С - некомпонентний</t>
        </r>
      </text>
    </comment>
    <comment ref="I23" authorId="1" shapeId="0">
      <text>
        <r>
          <rPr>
            <b/>
            <sz val="9"/>
            <color indexed="81"/>
            <rFont val="Tahoma"/>
            <family val="2"/>
            <charset val="204"/>
          </rPr>
          <t>student:</t>
        </r>
        <r>
          <rPr>
            <sz val="9"/>
            <color indexed="81"/>
            <rFont val="Tahoma"/>
            <family val="2"/>
            <charset val="204"/>
          </rPr>
          <t xml:space="preserve">
code run time</t>
        </r>
      </text>
    </comment>
  </commentList>
</comments>
</file>

<file path=xl/sharedStrings.xml><?xml version="1.0" encoding="utf-8"?>
<sst xmlns="http://schemas.openxmlformats.org/spreadsheetml/2006/main" count="224" uniqueCount="151">
  <si>
    <t>загальний
бал</t>
  </si>
  <si>
    <t>оцінка у
відомості</t>
  </si>
  <si>
    <t>критерії оцінювання</t>
  </si>
  <si>
    <t>91-100</t>
  </si>
  <si>
    <t>A</t>
  </si>
  <si>
    <t>відмінно</t>
  </si>
  <si>
    <t>81-90</t>
  </si>
  <si>
    <t>B</t>
  </si>
  <si>
    <t>добре</t>
  </si>
  <si>
    <t>71-80</t>
  </si>
  <si>
    <t>C</t>
  </si>
  <si>
    <t>66-70</t>
  </si>
  <si>
    <t>D</t>
  </si>
  <si>
    <t>задовільно</t>
  </si>
  <si>
    <t>60-65</t>
  </si>
  <si>
    <t>E</t>
  </si>
  <si>
    <t>30-59</t>
  </si>
  <si>
    <t>F</t>
  </si>
  <si>
    <t>незадовільно</t>
  </si>
  <si>
    <t>0-29</t>
  </si>
  <si>
    <t>% 
пропусків</t>
  </si>
  <si>
    <t>#</t>
  </si>
  <si>
    <t>FIO</t>
  </si>
  <si>
    <t>залік</t>
  </si>
  <si>
    <t>відомість</t>
  </si>
  <si>
    <t>всього
 лекції</t>
  </si>
  <si>
    <t>за роботу
 в триместрі</t>
  </si>
  <si>
    <t>разом</t>
  </si>
  <si>
    <t>бали за виконання</t>
  </si>
  <si>
    <t>разом за роботу
 в триместрі</t>
  </si>
  <si>
    <t>ЄКТС</t>
  </si>
  <si>
    <t>1 
варіант</t>
  </si>
  <si>
    <t>2 
варіант</t>
  </si>
  <si>
    <t>3 
варіант</t>
  </si>
  <si>
    <t>4 
варіант</t>
  </si>
  <si>
    <t>1
варіант</t>
  </si>
  <si>
    <t>2
варіант</t>
  </si>
  <si>
    <t>3
варіант</t>
  </si>
  <si>
    <t>4
варіант</t>
  </si>
  <si>
    <t>Список тем для доповідей з ілюстрацією створених компонентів за 
технологією компонентного та аспектного  програмування</t>
  </si>
  <si>
    <t>якість</t>
  </si>
  <si>
    <t>демонстр коду</t>
  </si>
  <si>
    <t>презентація</t>
  </si>
  <si>
    <t xml:space="preserve">
/web-service</t>
  </si>
  <si>
    <t>виконавець</t>
  </si>
  <si>
    <t>комп модель COM, DCOM,NET</t>
  </si>
  <si>
    <t>комп модель CORBA</t>
  </si>
  <si>
    <t>комп модель EJB</t>
  </si>
  <si>
    <t>Сокети на Java (C#)</t>
  </si>
  <si>
    <t>№ п.п</t>
  </si>
  <si>
    <t>бали
завдання</t>
  </si>
  <si>
    <t>Завдання</t>
  </si>
  <si>
    <t>усі вхідні дані брати з бази даних</t>
  </si>
  <si>
    <r>
      <rPr>
        <sz val="11"/>
        <color rgb="FF0000CC"/>
        <rFont val="Calibri"/>
        <family val="2"/>
        <charset val="204"/>
        <scheme val="minor"/>
      </rPr>
      <t>WEB (віконний) клієнт та сервер</t>
    </r>
    <r>
      <rPr>
        <sz val="11"/>
        <color indexed="8"/>
        <rFont val="Calibri"/>
        <family val="2"/>
        <charset val="204"/>
      </rPr>
      <t xml:space="preserve">. </t>
    </r>
    <r>
      <rPr>
        <sz val="11"/>
        <color rgb="FF0000CC"/>
        <rFont val="Calibri"/>
        <family val="2"/>
        <charset val="204"/>
        <scheme val="minor"/>
      </rPr>
      <t xml:space="preserve">Бізнес-логіка сервера: </t>
    </r>
    <r>
      <rPr>
        <sz val="11"/>
        <color indexed="8"/>
        <rFont val="Calibri"/>
        <family val="2"/>
        <charset val="204"/>
      </rPr>
      <t xml:space="preserve">
</t>
    </r>
    <r>
      <rPr>
        <b/>
        <sz val="11"/>
        <color indexed="8"/>
        <rFont val="Calibri"/>
        <family val="2"/>
        <charset val="204"/>
      </rPr>
      <t xml:space="preserve">розрахунок навантаження викладача за кількістю навчальних дисциплін, кількістю годин по кожній дисципліні (лекції+практичні+ лабораторні+консультації), кількістю студентів*години на курсове (дипломне) проектування. Клієнт задає вхідні дані з консолі або, читає з файлу, отримує результати </t>
    </r>
  </si>
  <si>
    <r>
      <rPr>
        <sz val="11"/>
        <color rgb="FF0000CC"/>
        <rFont val="Calibri"/>
        <family val="2"/>
        <charset val="204"/>
        <scheme val="minor"/>
      </rPr>
      <t>WEB (віконний) клієнт та сервер.</t>
    </r>
    <r>
      <rPr>
        <sz val="11"/>
        <color indexed="8"/>
        <rFont val="Calibri"/>
        <family val="2"/>
        <charset val="204"/>
      </rPr>
      <t xml:space="preserve"> </t>
    </r>
    <r>
      <rPr>
        <sz val="11"/>
        <color rgb="FF0000CC"/>
        <rFont val="Calibri"/>
        <family val="2"/>
        <charset val="204"/>
        <scheme val="minor"/>
      </rPr>
      <t>Бізнес-логіка сервера</t>
    </r>
    <r>
      <rPr>
        <sz val="11"/>
        <color indexed="8"/>
        <rFont val="Calibri"/>
        <family val="2"/>
        <charset val="204"/>
      </rPr>
      <t>:</t>
    </r>
    <r>
      <rPr>
        <b/>
        <sz val="11"/>
        <color indexed="8"/>
        <rFont val="Calibri"/>
        <family val="2"/>
        <charset val="204"/>
      </rPr>
      <t xml:space="preserve"> розрахунок рейтингу викладача за педагогічним навантаженням, кількістю наукових статей та підручників, показниками наукової діяльності (захист дисертацій, участі в конференціях, кількістю науквоих статей, участі у наукових та міжнародних проектах), показниках методичної роботи (кількість методичних матеріалів, навчальних посібників та підручників). Клієнт вибирає номінацію, вводить дані про пед, наукову , метод. роботи і отримує значення рейтингу по кожній номінації та сумарний рейтинг. </t>
    </r>
  </si>
  <si>
    <r>
      <rPr>
        <sz val="11"/>
        <color rgb="FF0000CC"/>
        <rFont val="Calibri"/>
        <family val="2"/>
        <charset val="204"/>
        <scheme val="minor"/>
      </rPr>
      <t>WEB  (віконний) клієнт та сервер. Бізнес-логіка сервера: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опитування компютерів мережі та визначення логінов користувачів. На клієнті - зображення списку завантажених компютерів</t>
    </r>
  </si>
  <si>
    <r>
      <rPr>
        <sz val="11"/>
        <color rgb="FF0000CC"/>
        <rFont val="Calibri"/>
        <family val="2"/>
        <charset val="204"/>
        <scheme val="minor"/>
      </rPr>
      <t>WEB  (віконний) клієнт та сервер. Бізнес-логіка сервера:</t>
    </r>
    <r>
      <rPr>
        <sz val="11"/>
        <color indexed="8"/>
        <rFont val="Calibri"/>
        <family val="2"/>
        <charset val="204"/>
      </rPr>
      <t xml:space="preserve">
</t>
    </r>
    <r>
      <rPr>
        <b/>
        <sz val="11"/>
        <color indexed="8"/>
        <rFont val="Calibri"/>
        <family val="2"/>
        <charset val="204"/>
      </rPr>
      <t xml:space="preserve">розрахунок рейтингу викладача за лекційним педагогічним навантаженням, кількістю статей та підручників, показниками роботи в комісіях МОН (кількість експертиз, рецензувань) </t>
    </r>
  </si>
  <si>
    <t xml:space="preserve"> моніторинг продуктивності
 веб-застосування. </t>
  </si>
  <si>
    <r>
      <rPr>
        <sz val="11"/>
        <color rgb="FF0000CC"/>
        <rFont val="Calibri"/>
        <family val="2"/>
        <charset val="204"/>
        <scheme val="minor"/>
      </rPr>
      <t>WEB (віконний) клієнт та сервер. Бізнес-логіка сервера:</t>
    </r>
    <r>
      <rPr>
        <sz val="11"/>
        <color indexed="8"/>
        <rFont val="Calibri"/>
        <family val="2"/>
        <charset val="204"/>
      </rPr>
      <t xml:space="preserve"> р</t>
    </r>
    <r>
      <rPr>
        <b/>
        <sz val="11"/>
        <color indexed="8"/>
        <rFont val="Calibri"/>
        <family val="2"/>
        <charset val="204"/>
      </rPr>
      <t xml:space="preserve">озрахунок оплати за лікування хворого за алгоритмом: вартість операції+ вартість аналізів+вартість ліків+вартість консультацій+ вартість відновлюваної терапії. На клієнті: введення даних та відображення вартості </t>
    </r>
  </si>
  <si>
    <r>
      <rPr>
        <sz val="11"/>
        <color rgb="FF0000CC"/>
        <rFont val="Calibri"/>
        <family val="2"/>
        <charset val="204"/>
        <scheme val="minor"/>
      </rPr>
      <t>WEB (віконний) клієнт та сервер. Бізнес-логіка сервера: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 xml:space="preserve">розмір квартирної плати з  
урахуванням оплати за житло, прибудинкову території, вода, газ, опалення. На клієнті: введення або читання з файлу вихідних даних та відображення платіжної відомості  </t>
    </r>
  </si>
  <si>
    <r>
      <rPr>
        <sz val="11"/>
        <color rgb="FF0000CC"/>
        <rFont val="Calibri"/>
        <family val="2"/>
        <charset val="204"/>
        <scheme val="minor"/>
      </rPr>
      <t>WEB  (віконний) клієнт та сервер. Бізнес-логіка сервера:</t>
    </r>
    <r>
      <rPr>
        <sz val="11"/>
        <color indexed="8"/>
        <rFont val="Calibri"/>
        <family val="2"/>
        <charset val="204"/>
      </rPr>
      <t xml:space="preserve">
</t>
    </r>
    <r>
      <rPr>
        <b/>
        <sz val="11"/>
        <color indexed="8"/>
        <rFont val="Calibri"/>
        <family val="2"/>
        <charset val="204"/>
      </rPr>
      <t>розрахунок  розміру субсидій на основі сумарного сукупного доходу членів сім'ї ( просумувати дані), критеріїв обмеження на можливість отримання субсидій та відсотку від розміру доходу. На клієнті введення вихідних даних (кількість членів сім'ї, дохід кожного члена  ) та відображення розрахованого розміру субсидії</t>
    </r>
  </si>
  <si>
    <r>
      <rPr>
        <sz val="11"/>
        <color rgb="FF0000CC"/>
        <rFont val="Calibri"/>
        <family val="2"/>
        <charset val="204"/>
        <scheme val="minor"/>
      </rPr>
      <t>WEB  (віконний) клієнт та сервер. Бізнес-логіка сервера:</t>
    </r>
    <r>
      <rPr>
        <sz val="11"/>
        <color indexed="8"/>
        <rFont val="Calibri"/>
        <family val="2"/>
        <charset val="204"/>
      </rPr>
      <t xml:space="preserve">
 </t>
    </r>
    <r>
      <rPr>
        <b/>
        <sz val="11"/>
        <rFont val="Calibri"/>
        <family val="2"/>
        <charset val="204"/>
        <scheme val="minor"/>
      </rPr>
      <t>розрахунок сімейного бюджету за критеріями нульового дефіциту (прибуток, витрати, оптимізація витрат). На клієнті: завдання вихідних даних та відображення результатів</t>
    </r>
  </si>
  <si>
    <t>контроллер, який створює об'єкт новини у веб-застосуванні</t>
  </si>
  <si>
    <r>
      <rPr>
        <sz val="11"/>
        <color rgb="FF0000CC"/>
        <rFont val="Calibri"/>
        <family val="2"/>
        <charset val="204"/>
        <scheme val="minor"/>
      </rPr>
      <t xml:space="preserve">WEB (віконний) клієнт та сервер. Бізнес-логіка сервера: </t>
    </r>
    <r>
      <rPr>
        <b/>
        <sz val="11"/>
        <color theme="1"/>
        <rFont val="Calibri"/>
        <family val="2"/>
        <charset val="204"/>
        <scheme val="minor"/>
      </rPr>
      <t xml:space="preserve">ідентифікація користувача в комп'ютерній мережі. Клієнт задає ІР комп'ютера і отримує ІД користувача  </t>
    </r>
  </si>
  <si>
    <r>
      <rPr>
        <sz val="11"/>
        <color rgb="FF0000CC"/>
        <rFont val="Calibri"/>
        <family val="2"/>
        <charset val="204"/>
        <scheme val="minor"/>
      </rPr>
      <t>WEB (віконний) клієнт та сервер. Бізнес-логіка сервера:</t>
    </r>
    <r>
      <rPr>
        <b/>
        <sz val="11"/>
        <color indexed="8"/>
        <rFont val="Calibri"/>
        <family val="2"/>
        <charset val="204"/>
      </rPr>
      <t xml:space="preserve">  розрахунок показників навчальної та наукової діяльності студента та формування повідомлення студенту про його відрахування з університету або переведення на наступний курс</t>
    </r>
  </si>
  <si>
    <r>
      <rPr>
        <sz val="11"/>
        <color rgb="FF0000CC"/>
        <rFont val="Calibri"/>
        <family val="2"/>
        <charset val="204"/>
        <scheme val="minor"/>
      </rPr>
      <t>Компонентна модель EJB. 
Бізнес-логіка сервера</t>
    </r>
    <r>
      <rPr>
        <sz val="11"/>
        <color indexed="8"/>
        <rFont val="Calibri"/>
        <family val="2"/>
        <charset val="204"/>
      </rPr>
      <t xml:space="preserve"> - </t>
    </r>
    <r>
      <rPr>
        <b/>
        <sz val="11"/>
        <color indexed="8"/>
        <rFont val="Calibri"/>
        <family val="2"/>
        <charset val="204"/>
      </rPr>
      <t>визначення розміру стипендії студента за його середнім балом, розміром стипендіального фонду, загальною кількістю студентів, що претендують на стипендію. Вхідні дані задаються програмою-клієнтом</t>
    </r>
  </si>
  <si>
    <r>
      <rPr>
        <sz val="11"/>
        <color rgb="FF0000CC"/>
        <rFont val="Calibri"/>
        <family val="2"/>
        <charset val="204"/>
        <scheme val="minor"/>
      </rPr>
      <t>WEB  (віконний) клієнт та сервер. Бізнес-логіка сервера:</t>
    </r>
    <r>
      <rPr>
        <sz val="11"/>
        <color indexed="8"/>
        <rFont val="Calibri"/>
        <family val="2"/>
        <charset val="204"/>
      </rPr>
      <t xml:space="preserve">
розрахунок таблиці множення
</t>
    </r>
    <r>
      <rPr>
        <sz val="11"/>
        <color rgb="FF0000CC"/>
        <rFont val="Calibri"/>
        <family val="2"/>
        <charset val="204"/>
        <scheme val="minor"/>
      </rPr>
      <t xml:space="preserve">Бізнес-логіка клієнта
</t>
    </r>
    <r>
      <rPr>
        <sz val="11"/>
        <rFont val="Calibri"/>
        <family val="2"/>
        <charset val="204"/>
        <scheme val="minor"/>
      </rPr>
      <t>зображення таблиці множення,
завдання множників і зображення їх добутку,</t>
    </r>
  </si>
  <si>
    <t>графічний редактор</t>
  </si>
  <si>
    <r>
      <rPr>
        <sz val="11"/>
        <color rgb="FF0000CC"/>
        <rFont val="Calibri"/>
        <family val="2"/>
        <charset val="204"/>
        <scheme val="minor"/>
      </rPr>
      <t xml:space="preserve">Компонентна модель DCOM, 
 бізнес-логіка сервера </t>
    </r>
    <r>
      <rPr>
        <sz val="11"/>
        <color indexed="8"/>
        <rFont val="Calibri"/>
        <family val="2"/>
        <charset val="204"/>
      </rPr>
      <t xml:space="preserve">-  </t>
    </r>
    <r>
      <rPr>
        <b/>
        <sz val="11"/>
        <color theme="1"/>
        <rFont val="Calibri"/>
        <family val="2"/>
        <charset val="204"/>
        <scheme val="minor"/>
      </rPr>
      <t xml:space="preserve">розрахунок суми вкладу за заданим програмою-клієнтом значенням депозиту, ставкою відсотку та терміном перебування вкладу в банку. Передбачити пролонгацію вкладу у випадку закінчення терміну дії депозиту із зниченням ставки, дострокове перериівання депозитного договору із штрафними санкціями в залежності від терміну перебування депозиту в банку </t>
    </r>
  </si>
  <si>
    <r>
      <t xml:space="preserve"> </t>
    </r>
    <r>
      <rPr>
        <sz val="11"/>
        <color rgb="FF0000CC"/>
        <rFont val="Calibri"/>
        <family val="2"/>
        <charset val="204"/>
        <scheme val="minor"/>
      </rPr>
      <t>модель CORBA,  
бізнес-логіка сервера</t>
    </r>
    <r>
      <rPr>
        <sz val="11"/>
        <color indexed="8"/>
        <rFont val="Calibri"/>
        <family val="2"/>
        <charset val="204"/>
      </rPr>
      <t xml:space="preserve"> -  </t>
    </r>
    <r>
      <rPr>
        <b/>
        <sz val="11"/>
        <color theme="1"/>
        <rFont val="Calibri"/>
        <family val="2"/>
        <charset val="204"/>
        <scheme val="minor"/>
      </rPr>
      <t>визначення конфігурації комп'ютера мережі, IP якого задається користувачем.</t>
    </r>
  </si>
  <si>
    <r>
      <rPr>
        <sz val="11"/>
        <color rgb="FF0000CC"/>
        <rFont val="Calibri"/>
        <family val="2"/>
        <charset val="204"/>
        <scheme val="minor"/>
      </rPr>
      <t>Компонентна модель EJB , 
 бізнес-логіка сервера</t>
    </r>
    <r>
      <rPr>
        <sz val="11"/>
        <color indexed="8"/>
        <rFont val="Calibri"/>
        <family val="2"/>
        <charset val="204"/>
      </rPr>
      <t xml:space="preserve"> -  </t>
    </r>
    <r>
      <rPr>
        <b/>
        <sz val="11"/>
        <color theme="1"/>
        <rFont val="Calibri"/>
        <family val="2"/>
        <charset val="204"/>
        <scheme val="minor"/>
      </rPr>
      <t>формування документу "transcript", що містить розрахунок балів успішності по дисциплінам для переведення з ВНЗ одної країни до іншої (наприклад з НТУУ "КПІ" до університету Індіанаполіса)</t>
    </r>
  </si>
  <si>
    <t>WEB  (віконний) клієнт та сервер. 
Бізнес-логіка сервера:
розрахунок прогнозу валютних коливань за будь-яким алгоритмом. На клієнті: завдання (читання з файлу) даних валютних коливань за попередні періоди та зображення результатів прогнозу.</t>
  </si>
  <si>
    <t>пропозиція студента</t>
  </si>
  <si>
    <t>вид занять</t>
  </si>
  <si>
    <t>вага 
виду занять у %</t>
  </si>
  <si>
    <t>заліковні бали</t>
  </si>
  <si>
    <t xml:space="preserve">Вибір завдань студент здійснює 
самостійно. Кількість вибраних задань по горизонталі визначається кількістю балів, які студент хоче набрати. Завдання , вибрані по одній вертикалі, оцінюються за формулою: два будь-які завдання по максимальним  балам, інші завдання -  50% від максимального балу. </t>
  </si>
  <si>
    <t>лекції (активність (13%) =5, присутність (13%) =5, 
виступ (63%)=25
звіт з доповіді (13) 5</t>
  </si>
  <si>
    <t>лаб роб або проекти</t>
  </si>
  <si>
    <t>іспит</t>
  </si>
  <si>
    <t>total 
відвідувань</t>
  </si>
  <si>
    <t>актив
ність студентів</t>
  </si>
  <si>
    <t>СРС</t>
  </si>
  <si>
    <t>deadline</t>
  </si>
  <si>
    <t>WEB компоненти</t>
  </si>
  <si>
    <t>Aspect Program
 на ( PHP, Python, Java, C,….)</t>
  </si>
  <si>
    <t>replace</t>
  </si>
  <si>
    <t>відвідування занять</t>
  </si>
  <si>
    <t>А</t>
  </si>
  <si>
    <t>доповідь
на лекції</t>
  </si>
  <si>
    <t>від 15 жовтня до 1 грудня</t>
  </si>
  <si>
    <t>подія відбулася</t>
  </si>
  <si>
    <t>бали за 
лаброб та доповіді</t>
  </si>
  <si>
    <r>
      <t xml:space="preserve">
залік </t>
    </r>
    <r>
      <rPr>
        <sz val="8"/>
        <color rgb="FFFF0000"/>
        <rFont val="Arial"/>
        <family val="2"/>
        <charset val="204"/>
      </rPr>
      <t>автоматом до 10 бал</t>
    </r>
  </si>
  <si>
    <t>Список студентів МП ПЗС 1-ого року навчання 2020-2021 н.р.</t>
  </si>
  <si>
    <t>EJB  (Spring)
deadline</t>
  </si>
  <si>
    <t xml:space="preserve">CORBA
deadline </t>
  </si>
  <si>
    <t xml:space="preserve">COM/DCOM
</t>
  </si>
  <si>
    <t xml:space="preserve">Sockets
deadlime </t>
  </si>
  <si>
    <r>
      <t>4</t>
    </r>
    <r>
      <rPr>
        <b/>
        <sz val="7"/>
        <color indexed="8"/>
        <rFont val="Times New Roman"/>
        <family val="1"/>
        <charset val="204"/>
      </rPr>
      <t xml:space="preserve">    </t>
    </r>
    <r>
      <rPr>
        <sz val="12"/>
        <color indexed="8"/>
        <rFont val="Times New Roman"/>
        <family val="1"/>
        <charset val="204"/>
      </rPr>
      <t>Компонентна модель EJB: поняття бінів, специфікації компонентів та інтерфейсів, 
технологія розробки компонентів, віддалений виклик процедур, приклад коду з демонстрацією його створення (</t>
    </r>
    <r>
      <rPr>
        <b/>
        <sz val="12"/>
        <color indexed="8"/>
        <rFont val="Times New Roman"/>
        <family val="1"/>
        <charset val="204"/>
      </rPr>
      <t>entity bean)</t>
    </r>
  </si>
  <si>
    <t>Компонентна модель CORBA: налаштування CORBA ядра, специфікації CORBA компонентів  та інтерфейсів, технологія розробки компонентів, віддалений виклик процедур, приклад коду з демонстрацією його створення</t>
  </si>
  <si>
    <t>Компонентна модель DCOM (СОМ): налаштування DCOM, специфікації компонентів та інтерфейсів, технологія розробки компонентів, віддалений виклик процедур, приклад коду з демонстрацією його створення</t>
  </si>
  <si>
    <r>
      <rPr>
        <b/>
        <sz val="7"/>
        <color indexed="8"/>
        <rFont val="Times New Roman"/>
        <family val="1"/>
        <charset val="204"/>
      </rPr>
      <t xml:space="preserve"> </t>
    </r>
    <r>
      <rPr>
        <sz val="12"/>
        <color indexed="8"/>
        <rFont val="Times New Roman"/>
        <family val="1"/>
        <charset val="204"/>
      </rPr>
      <t>Компонентна модель EJB: поняття бінів, специфікації компонентів та інтерфейсів, 
технологія розробки компонентів, віддалений виклик процедур, приклад коду з демонстрацією його створення (</t>
    </r>
    <r>
      <rPr>
        <b/>
        <sz val="12"/>
        <color indexed="8"/>
        <rFont val="Times New Roman"/>
        <family val="1"/>
        <charset val="204"/>
      </rPr>
      <t>session bean</t>
    </r>
    <r>
      <rPr>
        <sz val="12"/>
        <color indexed="8"/>
        <rFont val="Times New Roman"/>
        <family val="1"/>
        <charset val="204"/>
      </rPr>
      <t>)+….</t>
    </r>
  </si>
  <si>
    <r>
      <t xml:space="preserve">Веб компоненти: </t>
    </r>
    <r>
      <rPr>
        <sz val="12"/>
        <rFont val="Times New Roman"/>
        <family val="1"/>
        <charset val="204"/>
      </rPr>
      <t>Вбудовані елементи,</t>
    </r>
    <r>
      <rPr>
        <sz val="12"/>
        <color indexed="8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>HTML-шаблони</t>
    </r>
    <r>
      <rPr>
        <sz val="12"/>
        <color indexed="8"/>
        <rFont val="Times New Roman"/>
        <family val="1"/>
        <charset val="204"/>
      </rPr>
      <t xml:space="preserve">, тіньовий DOM, 
</t>
    </r>
    <r>
      <rPr>
        <sz val="12"/>
        <rFont val="Times New Roman"/>
        <family val="1"/>
        <charset val="204"/>
      </rPr>
      <t>HTML-імпорти</t>
    </r>
    <r>
      <rPr>
        <sz val="12"/>
        <color indexed="8"/>
        <rFont val="Times New Roman"/>
        <family val="1"/>
        <charset val="204"/>
      </rPr>
      <t>, специфікації компонентів та інтерфейсів, технологія розробки компонентів, віддалений виклик процедур, приклад коду</t>
    </r>
  </si>
  <si>
    <t>Сокети Java та C#: створення, використання, аналог з компонентами, 
запуск та налаштування, приклад коду  до 40 балів</t>
  </si>
  <si>
    <t>Реалізація аспектного підходу до створення компонентного ПЗ до 65-70 балів (java,C#, 
PHP.Python)</t>
  </si>
  <si>
    <t>тема</t>
  </si>
  <si>
    <t>Unity components</t>
  </si>
  <si>
    <t>виступ на лекції до 75 балів</t>
  </si>
  <si>
    <t>демонстр роботи програми</t>
  </si>
  <si>
    <t>Бітаєва Олександра</t>
  </si>
  <si>
    <t>Unity  компоненти</t>
  </si>
  <si>
    <t>Аугустин Марко Андрійович</t>
  </si>
  <si>
    <t>Баранов Костянтин Олександрович</t>
  </si>
  <si>
    <t>Безштанько Володимир Віталійович</t>
  </si>
  <si>
    <t>Бітаєва Олександра Вікторівна</t>
  </si>
  <si>
    <t>Бондар Ілля Борисович</t>
  </si>
  <si>
    <t>Велігурський Олександр Сергійович</t>
  </si>
  <si>
    <t>Гавришко Ярослав Олегович</t>
  </si>
  <si>
    <t>Гетьман Максим Сергійович</t>
  </si>
  <si>
    <t>Денисенко Ігор Михайлович</t>
  </si>
  <si>
    <t>Каруна Даниїл Геннадійович</t>
  </si>
  <si>
    <t>Киян Максим Євгенович</t>
  </si>
  <si>
    <t>Кузів Павло Михайлович</t>
  </si>
  <si>
    <t>Мітіньова Анастасія Сергіївна</t>
  </si>
  <si>
    <t>Петля Володимир Олександрович</t>
  </si>
  <si>
    <t>Рожко Ростислав Олексійович</t>
  </si>
  <si>
    <t>Симоненко Дмитро Петрович</t>
  </si>
  <si>
    <t>Титаренко Владислав Олександрович</t>
  </si>
  <si>
    <t>Тихончук Ярослав Романович</t>
  </si>
  <si>
    <t>Усачов Кирило Юрійович</t>
  </si>
  <si>
    <t>Ханін Максим Юрійович</t>
  </si>
  <si>
    <t>Якимчук Соломія Олегівна</t>
  </si>
  <si>
    <t>javaBeans</t>
  </si>
  <si>
    <t>Aspect 
Programming</t>
  </si>
  <si>
    <t>Пропозиції 
студента
20-40 бал</t>
  </si>
  <si>
    <t>звіт з лр робіт та з доповіді  10 бал</t>
  </si>
  <si>
    <r>
      <rPr>
        <sz val="7"/>
        <color indexed="8"/>
        <rFont val="Times New Roman"/>
        <family val="1"/>
        <charset val="204"/>
      </rPr>
      <t xml:space="preserve"> </t>
    </r>
    <r>
      <rPr>
        <sz val="12"/>
        <color rgb="FF0000CC"/>
        <rFont val="Times New Roman"/>
        <family val="1"/>
        <charset val="204"/>
      </rPr>
      <t>Lightning Component:</t>
    </r>
    <r>
      <rPr>
        <sz val="12"/>
        <color indexed="8"/>
        <rFont val="Times New Roman"/>
        <family val="1"/>
        <charset val="204"/>
      </rPr>
      <t xml:space="preserve"> створення компонентів, їх налаштування, використання компонентів, 
використання Lightning Component Framework, Lightning Component Library</t>
    </r>
  </si>
  <si>
    <t>залік 
11.12.2020</t>
  </si>
  <si>
    <t>+</t>
  </si>
  <si>
    <t>залік
/тести</t>
  </si>
  <si>
    <t>Компонентне програмування у веб</t>
  </si>
  <si>
    <t>Компонентне програмування в Dot Net</t>
  </si>
  <si>
    <t>Компонентне програмування в Apach Wiki</t>
  </si>
  <si>
    <t xml:space="preserve">Компонентне програмування в React </t>
  </si>
  <si>
    <t>Компонентне програмування в сфере автомобільного транспорту</t>
  </si>
  <si>
    <t>Component composition in Swift</t>
  </si>
  <si>
    <t>Компонентне програмування у веб (React)</t>
  </si>
  <si>
    <t>Тести 
10 (15) бал
4/12/2020</t>
  </si>
  <si>
    <t>0</t>
  </si>
  <si>
    <t>Підсумкові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</si>
</sst>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1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0"/>
      <name val="Arial Cyr"/>
      <charset val="204"/>
    </font>
    <font>
      <b/>
      <sz val="10"/>
      <color indexed="10"/>
      <name val="Arial Cyr"/>
      <charset val="204"/>
    </font>
    <font>
      <b/>
      <sz val="10"/>
      <color indexed="12"/>
      <name val="Arial Cyr"/>
      <charset val="204"/>
    </font>
    <font>
      <b/>
      <sz val="10"/>
      <color indexed="57"/>
      <name val="Arial Cyr"/>
      <charset val="204"/>
    </font>
    <font>
      <sz val="11"/>
      <name val="Arial"/>
      <family val="2"/>
      <charset val="204"/>
    </font>
    <font>
      <b/>
      <sz val="11"/>
      <color indexed="8"/>
      <name val="Calibri"/>
      <family val="2"/>
      <charset val="204"/>
    </font>
    <font>
      <b/>
      <sz val="11"/>
      <name val="Arial"/>
      <family val="2"/>
      <charset val="204"/>
    </font>
    <font>
      <b/>
      <sz val="11"/>
      <color indexed="10"/>
      <name val="Arial"/>
      <family val="2"/>
      <charset val="204"/>
    </font>
    <font>
      <sz val="11"/>
      <color rgb="FFFF0000"/>
      <name val="Calibri"/>
      <family val="2"/>
      <charset val="204"/>
    </font>
    <font>
      <b/>
      <sz val="11"/>
      <color rgb="FF0000CC"/>
      <name val="Calibri"/>
      <family val="2"/>
      <charset val="204"/>
    </font>
    <font>
      <b/>
      <sz val="11"/>
      <color rgb="FFFF0000"/>
      <name val="Arial"/>
      <family val="2"/>
      <charset val="204"/>
    </font>
    <font>
      <sz val="10"/>
      <color rgb="FFFF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0000CC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indexed="8"/>
      <name val="Times New Roman"/>
      <family val="1"/>
      <charset val="204"/>
    </font>
    <font>
      <sz val="9"/>
      <color indexed="8"/>
      <name val="Calibri"/>
      <family val="2"/>
      <charset val="204"/>
    </font>
    <font>
      <b/>
      <sz val="12"/>
      <color indexed="8"/>
      <name val="Times New Roman"/>
      <family val="1"/>
      <charset val="204"/>
    </font>
    <font>
      <b/>
      <sz val="7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7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1"/>
      <color rgb="FF0000CC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CC"/>
      <name val="Arial"/>
      <family val="2"/>
      <charset val="204"/>
    </font>
    <font>
      <sz val="11"/>
      <color theme="1"/>
      <name val="Arial"/>
      <family val="2"/>
      <charset val="204"/>
    </font>
    <font>
      <sz val="10"/>
      <color rgb="FF555555"/>
      <name val="Arial"/>
      <family val="2"/>
      <charset val="204"/>
    </font>
    <font>
      <sz val="8"/>
      <color indexed="8"/>
      <name val="Calibri"/>
      <family val="2"/>
      <charset val="204"/>
    </font>
    <font>
      <sz val="8"/>
      <color rgb="FFFF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0000CC"/>
      <name val="Arial"/>
      <family val="2"/>
      <charset val="204"/>
    </font>
    <font>
      <sz val="9"/>
      <color rgb="FF0000CC"/>
      <name val="Arial"/>
      <family val="2"/>
      <charset val="204"/>
    </font>
    <font>
      <sz val="10"/>
      <color theme="1"/>
      <name val="Arial"/>
      <family val="2"/>
      <charset val="204"/>
    </font>
    <font>
      <sz val="12"/>
      <color rgb="FF0000CC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FFD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DFCD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8" fillId="0" borderId="0"/>
    <xf numFmtId="0" fontId="1" fillId="0" borderId="0"/>
    <xf numFmtId="9" fontId="1" fillId="0" borderId="0" applyFont="0" applyFill="0" applyBorder="0" applyAlignment="0" applyProtection="0"/>
  </cellStyleXfs>
  <cellXfs count="217">
    <xf numFmtId="0" fontId="0" fillId="0" borderId="0" xfId="0"/>
    <xf numFmtId="0" fontId="0" fillId="0" borderId="1" xfId="0" applyBorder="1"/>
    <xf numFmtId="0" fontId="12" fillId="0" borderId="1" xfId="0" applyFont="1" applyBorder="1"/>
    <xf numFmtId="0" fontId="3" fillId="0" borderId="1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2" fillId="0" borderId="1" xfId="0" applyFont="1" applyFill="1" applyBorder="1"/>
    <xf numFmtId="0" fontId="0" fillId="3" borderId="0" xfId="0" applyFill="1"/>
    <xf numFmtId="0" fontId="0" fillId="0" borderId="1" xfId="0" applyFill="1" applyBorder="1"/>
    <xf numFmtId="0" fontId="2" fillId="0" borderId="1" xfId="0" applyFont="1" applyFill="1" applyBorder="1"/>
    <xf numFmtId="0" fontId="0" fillId="0" borderId="0" xfId="0" applyFill="1"/>
    <xf numFmtId="0" fontId="2" fillId="0" borderId="0" xfId="0" applyFont="1" applyFill="1"/>
    <xf numFmtId="0" fontId="10" fillId="2" borderId="1" xfId="0" applyFont="1" applyFill="1" applyBorder="1"/>
    <xf numFmtId="0" fontId="0" fillId="0" borderId="5" xfId="0" applyBorder="1" applyAlignment="1">
      <alignment vertical="center"/>
    </xf>
    <xf numFmtId="0" fontId="0" fillId="5" borderId="4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3" fillId="0" borderId="3" xfId="0" applyFont="1" applyBorder="1" applyAlignment="1">
      <alignment wrapText="1"/>
    </xf>
    <xf numFmtId="0" fontId="14" fillId="3" borderId="3" xfId="0" applyFont="1" applyFill="1" applyBorder="1" applyAlignment="1">
      <alignment wrapText="1"/>
    </xf>
    <xf numFmtId="0" fontId="2" fillId="0" borderId="1" xfId="0" applyFont="1" applyFill="1" applyBorder="1" applyAlignment="1">
      <alignment horizontal="left" vertical="center" indent="1"/>
    </xf>
    <xf numFmtId="0" fontId="2" fillId="0" borderId="4" xfId="0" applyFont="1" applyFill="1" applyBorder="1" applyAlignment="1">
      <alignment horizontal="left" vertical="center" indent="1"/>
    </xf>
    <xf numFmtId="0" fontId="8" fillId="0" borderId="1" xfId="0" applyFont="1" applyFill="1" applyBorder="1"/>
    <xf numFmtId="0" fontId="15" fillId="0" borderId="1" xfId="0" applyFont="1" applyFill="1" applyBorder="1"/>
    <xf numFmtId="16" fontId="0" fillId="0" borderId="0" xfId="0" applyNumberFormat="1" applyFill="1"/>
    <xf numFmtId="0" fontId="0" fillId="5" borderId="4" xfId="0" applyFill="1" applyBorder="1"/>
    <xf numFmtId="0" fontId="0" fillId="0" borderId="2" xfId="0" applyBorder="1"/>
    <xf numFmtId="0" fontId="10" fillId="2" borderId="2" xfId="0" applyFont="1" applyFill="1" applyBorder="1" applyAlignment="1"/>
    <xf numFmtId="0" fontId="2" fillId="0" borderId="2" xfId="0" applyFont="1" applyFill="1" applyBorder="1" applyAlignment="1">
      <alignment horizontal="left" vertical="center" indent="1"/>
    </xf>
    <xf numFmtId="0" fontId="0" fillId="0" borderId="6" xfId="0" applyBorder="1"/>
    <xf numFmtId="0" fontId="0" fillId="0" borderId="7" xfId="0" applyBorder="1"/>
    <xf numFmtId="0" fontId="10" fillId="2" borderId="6" xfId="0" applyFont="1" applyFill="1" applyBorder="1" applyAlignment="1"/>
    <xf numFmtId="0" fontId="2" fillId="0" borderId="7" xfId="0" applyFont="1" applyFill="1" applyBorder="1" applyAlignment="1">
      <alignment horizontal="left" vertical="center" indent="1"/>
    </xf>
    <xf numFmtId="0" fontId="2" fillId="0" borderId="6" xfId="0" applyFont="1" applyFill="1" applyBorder="1" applyAlignment="1">
      <alignment horizontal="left" vertical="center" indent="1"/>
    </xf>
    <xf numFmtId="0" fontId="10" fillId="2" borderId="2" xfId="0" applyFont="1" applyFill="1" applyBorder="1"/>
    <xf numFmtId="0" fontId="8" fillId="0" borderId="2" xfId="0" applyFont="1" applyFill="1" applyBorder="1"/>
    <xf numFmtId="0" fontId="2" fillId="3" borderId="0" xfId="0" applyFont="1" applyFill="1"/>
    <xf numFmtId="0" fontId="2" fillId="0" borderId="16" xfId="0" applyFont="1" applyFill="1" applyBorder="1" applyAlignment="1">
      <alignment horizontal="left" vertical="center" indent="1"/>
    </xf>
    <xf numFmtId="0" fontId="2" fillId="0" borderId="3" xfId="0" applyFont="1" applyFill="1" applyBorder="1" applyAlignment="1">
      <alignment horizontal="left" vertical="center" indent="1"/>
    </xf>
    <xf numFmtId="0" fontId="2" fillId="0" borderId="17" xfId="0" applyFont="1" applyFill="1" applyBorder="1" applyAlignment="1">
      <alignment horizontal="left" vertical="center" indent="1"/>
    </xf>
    <xf numFmtId="0" fontId="0" fillId="0" borderId="0" xfId="0" applyFill="1" applyAlignment="1">
      <alignment wrapText="1"/>
    </xf>
    <xf numFmtId="0" fontId="19" fillId="0" borderId="4" xfId="0" applyFont="1" applyBorder="1" applyAlignment="1">
      <alignment horizontal="center" vertical="center" wrapText="1"/>
    </xf>
    <xf numFmtId="0" fontId="19" fillId="0" borderId="1" xfId="0" applyFont="1" applyBorder="1" applyAlignment="1">
      <alignment wrapText="1"/>
    </xf>
    <xf numFmtId="0" fontId="19" fillId="6" borderId="4" xfId="0" applyFont="1" applyFill="1" applyBorder="1" applyAlignment="1">
      <alignment wrapText="1"/>
    </xf>
    <xf numFmtId="0" fontId="19" fillId="0" borderId="6" xfId="0" applyFont="1" applyBorder="1" applyAlignment="1">
      <alignment wrapText="1"/>
    </xf>
    <xf numFmtId="0" fontId="19" fillId="0" borderId="2" xfId="0" applyFont="1" applyBorder="1" applyAlignment="1">
      <alignment wrapText="1"/>
    </xf>
    <xf numFmtId="0" fontId="20" fillId="0" borderId="1" xfId="0" applyFont="1" applyBorder="1" applyAlignment="1">
      <alignment wrapText="1"/>
    </xf>
    <xf numFmtId="0" fontId="21" fillId="0" borderId="1" xfId="0" applyFont="1" applyBorder="1" applyAlignment="1">
      <alignment horizontal="center" vertical="center" wrapText="1"/>
    </xf>
    <xf numFmtId="0" fontId="8" fillId="3" borderId="1" xfId="0" applyFont="1" applyFill="1" applyBorder="1"/>
    <xf numFmtId="0" fontId="2" fillId="3" borderId="1" xfId="0" applyFont="1" applyFill="1" applyBorder="1"/>
    <xf numFmtId="0" fontId="20" fillId="0" borderId="0" xfId="0" applyFont="1" applyFill="1"/>
    <xf numFmtId="0" fontId="9" fillId="0" borderId="0" xfId="0" applyFont="1"/>
    <xf numFmtId="0" fontId="0" fillId="0" borderId="0" xfId="0" applyBorder="1"/>
    <xf numFmtId="0" fontId="28" fillId="0" borderId="0" xfId="2" applyFont="1" applyAlignment="1">
      <alignment horizontal="center" vertical="center"/>
    </xf>
    <xf numFmtId="0" fontId="30" fillId="0" borderId="0" xfId="2" applyFont="1"/>
    <xf numFmtId="0" fontId="28" fillId="0" borderId="1" xfId="2" applyFont="1" applyBorder="1" applyAlignment="1">
      <alignment horizontal="center" vertical="center"/>
    </xf>
    <xf numFmtId="0" fontId="26" fillId="9" borderId="2" xfId="2" applyFont="1" applyFill="1" applyBorder="1" applyAlignment="1">
      <alignment horizontal="center" vertical="top" wrapText="1"/>
    </xf>
    <xf numFmtId="0" fontId="26" fillId="9" borderId="7" xfId="2" applyFont="1" applyFill="1" applyBorder="1" applyAlignment="1">
      <alignment horizontal="center" vertical="top"/>
    </xf>
    <xf numFmtId="0" fontId="26" fillId="0" borderId="21" xfId="2" applyFont="1" applyBorder="1" applyAlignment="1">
      <alignment horizontal="center" vertical="top" wrapText="1"/>
    </xf>
    <xf numFmtId="0" fontId="26" fillId="0" borderId="22" xfId="2" applyFont="1" applyBorder="1" applyAlignment="1">
      <alignment horizontal="center" vertical="top"/>
    </xf>
    <xf numFmtId="0" fontId="26" fillId="10" borderId="2" xfId="2" applyFont="1" applyFill="1" applyBorder="1" applyAlignment="1">
      <alignment horizontal="center" vertical="top" wrapText="1"/>
    </xf>
    <xf numFmtId="0" fontId="26" fillId="10" borderId="7" xfId="2" applyFont="1" applyFill="1" applyBorder="1" applyAlignment="1">
      <alignment horizontal="center" vertical="top"/>
    </xf>
    <xf numFmtId="0" fontId="26" fillId="0" borderId="2" xfId="2" applyFont="1" applyBorder="1" applyAlignment="1">
      <alignment horizontal="center" vertical="top" wrapText="1"/>
    </xf>
    <xf numFmtId="0" fontId="26" fillId="0" borderId="4" xfId="2" applyFont="1" applyBorder="1" applyAlignment="1">
      <alignment horizontal="center" vertical="top"/>
    </xf>
    <xf numFmtId="0" fontId="26" fillId="0" borderId="1" xfId="2" applyFont="1" applyBorder="1" applyAlignment="1">
      <alignment horizontal="center" vertical="top" wrapText="1"/>
    </xf>
    <xf numFmtId="0" fontId="26" fillId="0" borderId="1" xfId="2" applyFont="1" applyBorder="1" applyAlignment="1">
      <alignment horizontal="center" vertical="top"/>
    </xf>
    <xf numFmtId="0" fontId="1" fillId="0" borderId="0" xfId="2" applyAlignment="1">
      <alignment horizontal="center"/>
    </xf>
    <xf numFmtId="0" fontId="1" fillId="0" borderId="0" xfId="2"/>
    <xf numFmtId="0" fontId="1" fillId="9" borderId="2" xfId="2" applyFill="1" applyBorder="1" applyAlignment="1">
      <alignment vertical="top" wrapText="1"/>
    </xf>
    <xf numFmtId="0" fontId="1" fillId="9" borderId="7" xfId="2" applyFill="1" applyBorder="1" applyAlignment="1">
      <alignment vertical="top" wrapText="1"/>
    </xf>
    <xf numFmtId="0" fontId="1" fillId="0" borderId="9" xfId="2" applyBorder="1" applyAlignment="1">
      <alignment vertical="top" wrapText="1"/>
    </xf>
    <xf numFmtId="0" fontId="1" fillId="0" borderId="11" xfId="2" applyBorder="1" applyAlignment="1">
      <alignment vertical="top" wrapText="1"/>
    </xf>
    <xf numFmtId="0" fontId="1" fillId="10" borderId="2" xfId="2" applyFill="1" applyBorder="1" applyAlignment="1">
      <alignment vertical="top" wrapText="1"/>
    </xf>
    <xf numFmtId="0" fontId="1" fillId="10" borderId="7" xfId="2" applyFill="1" applyBorder="1" applyAlignment="1">
      <alignment vertical="top" wrapText="1"/>
    </xf>
    <xf numFmtId="0" fontId="1" fillId="9" borderId="9" xfId="2" applyFill="1" applyBorder="1" applyAlignment="1">
      <alignment vertical="top" wrapText="1"/>
    </xf>
    <xf numFmtId="0" fontId="1" fillId="9" borderId="11" xfId="2" applyFill="1" applyBorder="1" applyAlignment="1">
      <alignment vertical="top" wrapText="1"/>
    </xf>
    <xf numFmtId="0" fontId="33" fillId="0" borderId="1" xfId="2" applyFont="1" applyBorder="1" applyAlignment="1">
      <alignment vertical="top"/>
    </xf>
    <xf numFmtId="0" fontId="1" fillId="0" borderId="1" xfId="2" applyBorder="1" applyAlignment="1">
      <alignment vertical="top" wrapText="1"/>
    </xf>
    <xf numFmtId="0" fontId="28" fillId="3" borderId="1" xfId="2" applyFont="1" applyFill="1" applyBorder="1" applyAlignment="1">
      <alignment horizontal="center" vertical="center"/>
    </xf>
    <xf numFmtId="0" fontId="1" fillId="0" borderId="6" xfId="2" applyBorder="1" applyAlignment="1">
      <alignment vertical="top" wrapText="1"/>
    </xf>
    <xf numFmtId="0" fontId="1" fillId="3" borderId="7" xfId="2" applyFill="1" applyBorder="1" applyAlignment="1">
      <alignment vertical="top" wrapText="1"/>
    </xf>
    <xf numFmtId="0" fontId="1" fillId="9" borderId="6" xfId="2" applyFill="1" applyBorder="1" applyAlignment="1">
      <alignment vertical="top" wrapText="1"/>
    </xf>
    <xf numFmtId="0" fontId="1" fillId="3" borderId="0" xfId="2" applyFill="1"/>
    <xf numFmtId="0" fontId="1" fillId="0" borderId="7" xfId="2" applyBorder="1" applyAlignment="1">
      <alignment vertical="top" wrapText="1"/>
    </xf>
    <xf numFmtId="0" fontId="1" fillId="9" borderId="22" xfId="2" applyFill="1" applyBorder="1" applyAlignment="1">
      <alignment vertical="top" wrapText="1"/>
    </xf>
    <xf numFmtId="0" fontId="28" fillId="3" borderId="0" xfId="2" applyFont="1" applyFill="1" applyAlignment="1">
      <alignment horizontal="center" vertical="center"/>
    </xf>
    <xf numFmtId="0" fontId="1" fillId="9" borderId="23" xfId="2" applyFill="1" applyBorder="1" applyAlignment="1">
      <alignment vertical="top"/>
    </xf>
    <xf numFmtId="0" fontId="1" fillId="9" borderId="24" xfId="2" applyFill="1" applyBorder="1" applyAlignment="1">
      <alignment vertical="top"/>
    </xf>
    <xf numFmtId="0" fontId="1" fillId="3" borderId="25" xfId="2" applyFill="1" applyBorder="1" applyAlignment="1">
      <alignment vertical="top"/>
    </xf>
    <xf numFmtId="0" fontId="1" fillId="3" borderId="24" xfId="2" applyFill="1" applyBorder="1" applyAlignment="1">
      <alignment vertical="top"/>
    </xf>
    <xf numFmtId="0" fontId="1" fillId="10" borderId="26" xfId="2" applyFill="1" applyBorder="1" applyAlignment="1">
      <alignment vertical="top"/>
    </xf>
    <xf numFmtId="0" fontId="1" fillId="10" borderId="24" xfId="2" applyFill="1" applyBorder="1" applyAlignment="1">
      <alignment vertical="top"/>
    </xf>
    <xf numFmtId="0" fontId="1" fillId="9" borderId="25" xfId="2" applyFill="1" applyBorder="1" applyAlignment="1">
      <alignment vertical="top"/>
    </xf>
    <xf numFmtId="0" fontId="33" fillId="3" borderId="1" xfId="2" applyFont="1" applyFill="1" applyBorder="1"/>
    <xf numFmtId="0" fontId="1" fillId="3" borderId="1" xfId="2" applyFill="1" applyBorder="1"/>
    <xf numFmtId="0" fontId="1" fillId="0" borderId="0" xfId="2" applyAlignment="1">
      <alignment vertical="top"/>
    </xf>
    <xf numFmtId="0" fontId="36" fillId="0" borderId="5" xfId="2" applyFont="1" applyBorder="1" applyAlignment="1">
      <alignment vertical="top"/>
    </xf>
    <xf numFmtId="0" fontId="36" fillId="0" borderId="5" xfId="2" applyFont="1" applyBorder="1" applyAlignment="1">
      <alignment vertical="top" wrapText="1"/>
    </xf>
    <xf numFmtId="0" fontId="37" fillId="0" borderId="0" xfId="2" applyFont="1" applyAlignment="1">
      <alignment vertical="top"/>
    </xf>
    <xf numFmtId="0" fontId="37" fillId="0" borderId="0" xfId="2" applyFont="1" applyAlignment="1">
      <alignment vertical="top" wrapText="1"/>
    </xf>
    <xf numFmtId="0" fontId="33" fillId="0" borderId="0" xfId="2" applyFont="1"/>
    <xf numFmtId="0" fontId="37" fillId="0" borderId="1" xfId="2" applyFont="1" applyBorder="1" applyAlignment="1">
      <alignment vertical="top" wrapText="1"/>
    </xf>
    <xf numFmtId="0" fontId="37" fillId="0" borderId="1" xfId="2" applyFont="1" applyBorder="1" applyAlignment="1">
      <alignment vertical="top"/>
    </xf>
    <xf numFmtId="9" fontId="0" fillId="0" borderId="0" xfId="3" applyFont="1" applyAlignment="1">
      <alignment vertical="top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12" fillId="0" borderId="0" xfId="0" applyFont="1"/>
    <xf numFmtId="0" fontId="1" fillId="0" borderId="1" xfId="2" applyBorder="1"/>
    <xf numFmtId="0" fontId="0" fillId="0" borderId="1" xfId="0" quotePrefix="1" applyFill="1" applyBorder="1"/>
    <xf numFmtId="0" fontId="38" fillId="12" borderId="1" xfId="0" applyFont="1" applyFill="1" applyBorder="1" applyAlignment="1">
      <alignment vertical="center" wrapText="1"/>
    </xf>
    <xf numFmtId="0" fontId="38" fillId="0" borderId="1" xfId="0" applyFont="1" applyFill="1" applyBorder="1" applyAlignment="1">
      <alignment vertical="center" wrapText="1"/>
    </xf>
    <xf numFmtId="0" fontId="2" fillId="0" borderId="1" xfId="1" applyFont="1" applyFill="1" applyBorder="1"/>
    <xf numFmtId="16" fontId="3" fillId="0" borderId="1" xfId="0" applyNumberFormat="1" applyFont="1" applyFill="1" applyBorder="1"/>
    <xf numFmtId="16" fontId="15" fillId="0" borderId="1" xfId="0" applyNumberFormat="1" applyFont="1" applyFill="1" applyBorder="1" applyAlignment="1">
      <alignment wrapText="1"/>
    </xf>
    <xf numFmtId="16" fontId="3" fillId="0" borderId="1" xfId="0" applyNumberFormat="1" applyFont="1" applyFill="1" applyBorder="1" applyAlignment="1">
      <alignment wrapText="1"/>
    </xf>
    <xf numFmtId="16" fontId="12" fillId="0" borderId="2" xfId="0" applyNumberFormat="1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38" fillId="8" borderId="1" xfId="0" applyFont="1" applyFill="1" applyBorder="1" applyAlignment="1">
      <alignment vertical="center" wrapText="1"/>
    </xf>
    <xf numFmtId="0" fontId="0" fillId="0" borderId="8" xfId="0" applyFill="1" applyBorder="1"/>
    <xf numFmtId="0" fontId="21" fillId="0" borderId="4" xfId="0" applyFont="1" applyBorder="1" applyAlignment="1">
      <alignment vertical="center" wrapText="1"/>
    </xf>
    <xf numFmtId="0" fontId="23" fillId="0" borderId="4" xfId="0" applyFont="1" applyBorder="1" applyAlignment="1">
      <alignment vertical="center" wrapText="1"/>
    </xf>
    <xf numFmtId="14" fontId="0" fillId="0" borderId="1" xfId="0" applyNumberFormat="1" applyFill="1" applyBorder="1"/>
    <xf numFmtId="0" fontId="0" fillId="0" borderId="0" xfId="0" applyAlignment="1">
      <alignment wrapText="1"/>
    </xf>
    <xf numFmtId="0" fontId="39" fillId="0" borderId="0" xfId="0" applyFont="1" applyFill="1"/>
    <xf numFmtId="0" fontId="17" fillId="0" borderId="1" xfId="0" applyFont="1" applyBorder="1" applyAlignment="1">
      <alignment wrapText="1"/>
    </xf>
    <xf numFmtId="0" fontId="17" fillId="0" borderId="1" xfId="0" applyFont="1" applyBorder="1" applyAlignment="1"/>
    <xf numFmtId="0" fontId="8" fillId="8" borderId="1" xfId="0" applyFont="1" applyFill="1" applyBorder="1"/>
    <xf numFmtId="16" fontId="3" fillId="3" borderId="1" xfId="0" applyNumberFormat="1" applyFont="1" applyFill="1" applyBorder="1"/>
    <xf numFmtId="0" fontId="0" fillId="3" borderId="1" xfId="0" applyFill="1" applyBorder="1"/>
    <xf numFmtId="0" fontId="23" fillId="3" borderId="4" xfId="0" applyFont="1" applyFill="1" applyBorder="1" applyAlignment="1">
      <alignment vertical="center" wrapText="1"/>
    </xf>
    <xf numFmtId="14" fontId="0" fillId="3" borderId="1" xfId="0" applyNumberFormat="1" applyFill="1" applyBorder="1"/>
    <xf numFmtId="0" fontId="2" fillId="3" borderId="4" xfId="1" applyFont="1" applyFill="1" applyBorder="1"/>
    <xf numFmtId="0" fontId="43" fillId="3" borderId="4" xfId="0" applyFont="1" applyFill="1" applyBorder="1" applyAlignment="1">
      <alignment vertical="center" wrapText="1"/>
    </xf>
    <xf numFmtId="0" fontId="2" fillId="3" borderId="4" xfId="0" applyFont="1" applyFill="1" applyBorder="1"/>
    <xf numFmtId="0" fontId="44" fillId="15" borderId="1" xfId="0" applyFont="1" applyFill="1" applyBorder="1" applyAlignment="1">
      <alignment wrapText="1"/>
    </xf>
    <xf numFmtId="0" fontId="2" fillId="0" borderId="4" xfId="0" applyFont="1" applyFill="1" applyBorder="1"/>
    <xf numFmtId="0" fontId="45" fillId="3" borderId="1" xfId="0" applyFont="1" applyFill="1" applyBorder="1" applyAlignment="1">
      <alignment vertical="center" wrapText="1"/>
    </xf>
    <xf numFmtId="0" fontId="45" fillId="3" borderId="4" xfId="0" applyFont="1" applyFill="1" applyBorder="1" applyAlignment="1">
      <alignment vertical="center" wrapText="1"/>
    </xf>
    <xf numFmtId="0" fontId="45" fillId="15" borderId="1" xfId="0" applyFont="1" applyFill="1" applyBorder="1" applyAlignment="1">
      <alignment wrapText="1"/>
    </xf>
    <xf numFmtId="0" fontId="46" fillId="15" borderId="1" xfId="0" applyFont="1" applyFill="1" applyBorder="1" applyAlignment="1">
      <alignment wrapText="1"/>
    </xf>
    <xf numFmtId="0" fontId="45" fillId="3" borderId="14" xfId="0" applyFont="1" applyFill="1" applyBorder="1" applyAlignment="1">
      <alignment horizontal="left" vertical="center" wrapText="1"/>
    </xf>
    <xf numFmtId="0" fontId="47" fillId="0" borderId="1" xfId="0" applyFont="1" applyFill="1" applyBorder="1" applyAlignment="1">
      <alignment wrapText="1"/>
    </xf>
    <xf numFmtId="0" fontId="2" fillId="16" borderId="1" xfId="0" applyFont="1" applyFill="1" applyBorder="1"/>
    <xf numFmtId="0" fontId="44" fillId="16" borderId="1" xfId="0" applyFont="1" applyFill="1" applyBorder="1" applyAlignment="1">
      <alignment wrapText="1"/>
    </xf>
    <xf numFmtId="14" fontId="2" fillId="3" borderId="4" xfId="0" applyNumberFormat="1" applyFont="1" applyFill="1" applyBorder="1"/>
    <xf numFmtId="0" fontId="48" fillId="0" borderId="4" xfId="0" applyFont="1" applyBorder="1" applyAlignment="1">
      <alignment vertical="center"/>
    </xf>
    <xf numFmtId="49" fontId="8" fillId="0" borderId="1" xfId="0" applyNumberFormat="1" applyFont="1" applyFill="1" applyBorder="1"/>
    <xf numFmtId="0" fontId="47" fillId="8" borderId="1" xfId="0" applyFont="1" applyFill="1" applyBorder="1" applyAlignment="1">
      <alignment wrapText="1"/>
    </xf>
    <xf numFmtId="0" fontId="45" fillId="8" borderId="1" xfId="0" applyFont="1" applyFill="1" applyBorder="1" applyAlignment="1">
      <alignment vertical="center" wrapText="1"/>
    </xf>
    <xf numFmtId="0" fontId="45" fillId="3" borderId="5" xfId="0" applyFont="1" applyFill="1" applyBorder="1" applyAlignment="1">
      <alignment vertical="center" wrapText="1"/>
    </xf>
    <xf numFmtId="0" fontId="30" fillId="0" borderId="12" xfId="2" applyFont="1" applyBorder="1" applyAlignment="1">
      <alignment horizontal="center"/>
    </xf>
    <xf numFmtId="0" fontId="30" fillId="0" borderId="0" xfId="2" applyFont="1" applyAlignment="1">
      <alignment horizontal="center"/>
    </xf>
    <xf numFmtId="0" fontId="31" fillId="11" borderId="12" xfId="2" applyFont="1" applyFill="1" applyBorder="1" applyAlignment="1">
      <alignment horizontal="center" vertical="top" wrapText="1"/>
    </xf>
    <xf numFmtId="0" fontId="31" fillId="11" borderId="0" xfId="2" applyFont="1" applyFill="1" applyBorder="1" applyAlignment="1">
      <alignment horizontal="center" vertical="top" wrapText="1"/>
    </xf>
    <xf numFmtId="0" fontId="29" fillId="9" borderId="9" xfId="2" applyFont="1" applyFill="1" applyBorder="1" applyAlignment="1">
      <alignment horizontal="center" vertical="top"/>
    </xf>
    <xf numFmtId="0" fontId="29" fillId="9" borderId="11" xfId="2" applyFont="1" applyFill="1" applyBorder="1" applyAlignment="1">
      <alignment horizontal="center" vertical="top"/>
    </xf>
    <xf numFmtId="0" fontId="29" fillId="0" borderId="19" xfId="2" applyFont="1" applyBorder="1" applyAlignment="1">
      <alignment horizontal="center" vertical="top"/>
    </xf>
    <xf numFmtId="0" fontId="29" fillId="0" borderId="20" xfId="2" applyFont="1" applyBorder="1" applyAlignment="1">
      <alignment horizontal="center" vertical="top"/>
    </xf>
    <xf numFmtId="0" fontId="29" fillId="10" borderId="18" xfId="2" applyFont="1" applyFill="1" applyBorder="1" applyAlignment="1">
      <alignment horizontal="center" vertical="top"/>
    </xf>
    <xf numFmtId="0" fontId="29" fillId="10" borderId="11" xfId="2" applyFont="1" applyFill="1" applyBorder="1" applyAlignment="1">
      <alignment horizontal="center" vertical="top"/>
    </xf>
    <xf numFmtId="0" fontId="29" fillId="0" borderId="2" xfId="2" applyFont="1" applyBorder="1" applyAlignment="1">
      <alignment horizontal="center" vertical="top"/>
    </xf>
    <xf numFmtId="0" fontId="29" fillId="0" borderId="4" xfId="2" applyFont="1" applyBorder="1" applyAlignment="1">
      <alignment horizontal="center" vertical="top"/>
    </xf>
    <xf numFmtId="0" fontId="29" fillId="0" borderId="1" xfId="2" applyFont="1" applyBorder="1" applyAlignment="1">
      <alignment horizontal="center" wrapText="1"/>
    </xf>
    <xf numFmtId="0" fontId="29" fillId="0" borderId="1" xfId="2" applyFont="1" applyBorder="1" applyAlignment="1">
      <alignment horizontal="center"/>
    </xf>
    <xf numFmtId="0" fontId="0" fillId="0" borderId="18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11" fillId="5" borderId="3" xfId="0" applyFont="1" applyFill="1" applyBorder="1" applyAlignment="1">
      <alignment horizontal="center" wrapText="1"/>
    </xf>
    <xf numFmtId="0" fontId="11" fillId="5" borderId="8" xfId="0" applyFont="1" applyFill="1" applyBorder="1" applyAlignment="1">
      <alignment horizontal="center" wrapText="1"/>
    </xf>
    <xf numFmtId="0" fontId="11" fillId="5" borderId="5" xfId="0" applyFont="1" applyFill="1" applyBorder="1" applyAlignment="1">
      <alignment horizontal="center" wrapText="1"/>
    </xf>
    <xf numFmtId="0" fontId="10" fillId="4" borderId="3" xfId="0" applyFont="1" applyFill="1" applyBorder="1" applyAlignment="1">
      <alignment horizontal="center" wrapText="1"/>
    </xf>
    <xf numFmtId="0" fontId="10" fillId="4" borderId="8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6" fillId="0" borderId="3" xfId="0" applyFont="1" applyBorder="1" applyAlignment="1">
      <alignment horizontal="center" wrapText="1"/>
    </xf>
    <xf numFmtId="0" fontId="16" fillId="0" borderId="8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1" fillId="7" borderId="3" xfId="0" applyFont="1" applyFill="1" applyBorder="1" applyAlignment="1">
      <alignment horizontal="center" wrapText="1"/>
    </xf>
    <xf numFmtId="0" fontId="11" fillId="7" borderId="8" xfId="0" applyFont="1" applyFill="1" applyBorder="1" applyAlignment="1">
      <alignment horizontal="center" wrapText="1"/>
    </xf>
    <xf numFmtId="0" fontId="11" fillId="7" borderId="5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" xfId="0" applyBorder="1" applyAlignment="1">
      <alignment horizontal="center"/>
    </xf>
    <xf numFmtId="0" fontId="45" fillId="3" borderId="3" xfId="0" applyFont="1" applyFill="1" applyBorder="1" applyAlignment="1">
      <alignment horizontal="left" vertical="center" wrapText="1"/>
    </xf>
    <xf numFmtId="0" fontId="45" fillId="3" borderId="5" xfId="0" applyFont="1" applyFill="1" applyBorder="1" applyAlignment="1">
      <alignment horizontal="left" vertical="center" wrapText="1"/>
    </xf>
    <xf numFmtId="0" fontId="10" fillId="13" borderId="3" xfId="0" applyFont="1" applyFill="1" applyBorder="1" applyAlignment="1">
      <alignment horizontal="center" wrapText="1"/>
    </xf>
    <xf numFmtId="0" fontId="10" fillId="13" borderId="8" xfId="0" applyFont="1" applyFill="1" applyBorder="1" applyAlignment="1">
      <alignment horizontal="center"/>
    </xf>
    <xf numFmtId="0" fontId="10" fillId="13" borderId="5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 wrapText="1"/>
    </xf>
    <xf numFmtId="0" fontId="10" fillId="14" borderId="8" xfId="0" applyFont="1" applyFill="1" applyBorder="1" applyAlignment="1">
      <alignment horizontal="center" wrapText="1"/>
    </xf>
    <xf numFmtId="0" fontId="10" fillId="14" borderId="5" xfId="0" applyFont="1" applyFill="1" applyBorder="1" applyAlignment="1">
      <alignment horizontal="center" wrapText="1"/>
    </xf>
    <xf numFmtId="0" fontId="0" fillId="3" borderId="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10" fillId="2" borderId="2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2" fontId="8" fillId="0" borderId="1" xfId="0" applyNumberFormat="1" applyFont="1" applyFill="1" applyBorder="1"/>
    <xf numFmtId="2" fontId="2" fillId="0" borderId="1" xfId="0" applyNumberFormat="1" applyFont="1" applyFill="1" applyBorder="1"/>
    <xf numFmtId="2" fontId="8" fillId="0" borderId="1" xfId="0" applyNumberFormat="1" applyFont="1" applyFill="1" applyBorder="1" applyAlignment="1">
      <alignment horizontal="center"/>
    </xf>
    <xf numFmtId="1" fontId="8" fillId="0" borderId="1" xfId="0" applyNumberFormat="1" applyFont="1" applyFill="1" applyBorder="1"/>
    <xf numFmtId="0" fontId="10" fillId="0" borderId="12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10" fillId="0" borderId="13" xfId="0" applyFont="1" applyFill="1" applyBorder="1" applyAlignment="1">
      <alignment horizontal="center" wrapText="1"/>
    </xf>
    <xf numFmtId="0" fontId="10" fillId="0" borderId="14" xfId="0" applyFont="1" applyFill="1" applyBorder="1" applyAlignment="1">
      <alignment horizontal="center" wrapText="1"/>
    </xf>
    <xf numFmtId="0" fontId="10" fillId="0" borderId="15" xfId="0" applyFont="1" applyFill="1" applyBorder="1" applyAlignment="1">
      <alignment horizontal="center" wrapText="1"/>
    </xf>
    <xf numFmtId="0" fontId="10" fillId="0" borderId="28" xfId="0" applyFont="1" applyFill="1" applyBorder="1" applyAlignment="1">
      <alignment horizontal="center" wrapText="1"/>
    </xf>
    <xf numFmtId="0" fontId="8" fillId="8" borderId="1" xfId="0" applyFont="1" applyFill="1" applyBorder="1" applyAlignment="1">
      <alignment horizontal="left"/>
    </xf>
  </cellXfs>
  <cellStyles count="4">
    <cellStyle name="Excel Built-in Normal 1" xfId="1"/>
    <cellStyle name="Обычный" xfId="0" builtinId="0"/>
    <cellStyle name="Обычный 2" xfId="2"/>
    <cellStyle name="Процентный 2" xfId="3"/>
  </cellStyles>
  <dxfs count="0"/>
  <tableStyles count="0" defaultTableStyle="TableStyleMedium2" defaultPivotStyle="PivotStyleLight16"/>
  <colors>
    <mruColors>
      <color rgb="FF0000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opLeftCell="A4" zoomScale="115" zoomScaleNormal="115" workbookViewId="0">
      <selection activeCell="B10" sqref="B10"/>
    </sheetView>
  </sheetViews>
  <sheetFormatPr defaultRowHeight="15" x14ac:dyDescent="0.25"/>
  <cols>
    <col min="2" max="2" width="91.140625" customWidth="1"/>
    <col min="3" max="3" width="14.7109375" customWidth="1"/>
    <col min="4" max="5" width="10.140625" bestFit="1" customWidth="1"/>
    <col min="6" max="6" width="10.85546875" customWidth="1"/>
  </cols>
  <sheetData>
    <row r="1" spans="1:6" x14ac:dyDescent="0.25">
      <c r="D1" t="s">
        <v>90</v>
      </c>
    </row>
    <row r="2" spans="1:6" ht="31.5" x14ac:dyDescent="0.25">
      <c r="B2" s="47" t="s">
        <v>39</v>
      </c>
      <c r="C2" s="51" t="s">
        <v>44</v>
      </c>
      <c r="D2" s="106" t="s">
        <v>83</v>
      </c>
      <c r="E2" t="s">
        <v>86</v>
      </c>
      <c r="F2" s="122" t="s">
        <v>91</v>
      </c>
    </row>
    <row r="3" spans="1:6" ht="45" customHeight="1" x14ac:dyDescent="0.25">
      <c r="A3">
        <v>1</v>
      </c>
      <c r="B3" s="120" t="s">
        <v>100</v>
      </c>
      <c r="C3" s="1"/>
      <c r="D3" s="121"/>
      <c r="E3" s="121"/>
      <c r="F3" s="1"/>
    </row>
    <row r="4" spans="1:6" ht="47.25" x14ac:dyDescent="0.25">
      <c r="A4">
        <v>2</v>
      </c>
      <c r="B4" s="120" t="s">
        <v>101</v>
      </c>
      <c r="C4" s="1"/>
      <c r="D4" s="121"/>
      <c r="E4" s="10"/>
      <c r="F4" s="1"/>
    </row>
    <row r="5" spans="1:6" ht="44.25" customHeight="1" x14ac:dyDescent="0.25">
      <c r="A5">
        <v>3</v>
      </c>
      <c r="B5" s="119" t="s">
        <v>102</v>
      </c>
      <c r="C5" s="1"/>
      <c r="D5" s="121"/>
      <c r="E5" s="121"/>
      <c r="F5" s="1"/>
    </row>
    <row r="6" spans="1:6" ht="44.25" customHeight="1" x14ac:dyDescent="0.25">
      <c r="A6">
        <v>4</v>
      </c>
      <c r="B6" s="119" t="s">
        <v>99</v>
      </c>
      <c r="C6" s="1"/>
      <c r="D6" s="121"/>
      <c r="E6" s="121"/>
      <c r="F6" s="1"/>
    </row>
    <row r="7" spans="1:6" ht="47.25" x14ac:dyDescent="0.25">
      <c r="A7">
        <v>5</v>
      </c>
      <c r="B7" s="120" t="s">
        <v>103</v>
      </c>
      <c r="C7" s="1"/>
      <c r="D7" s="121"/>
      <c r="E7" s="10"/>
      <c r="F7" s="1"/>
    </row>
    <row r="8" spans="1:6" ht="31.5" x14ac:dyDescent="0.25">
      <c r="A8">
        <v>6</v>
      </c>
      <c r="B8" s="120" t="s">
        <v>137</v>
      </c>
      <c r="C8" s="1"/>
      <c r="D8" s="121"/>
      <c r="E8" s="10"/>
      <c r="F8" s="1"/>
    </row>
    <row r="9" spans="1:6" ht="31.5" x14ac:dyDescent="0.25">
      <c r="A9">
        <v>7</v>
      </c>
      <c r="B9" s="129" t="s">
        <v>104</v>
      </c>
      <c r="C9" s="128"/>
      <c r="D9" s="130"/>
      <c r="E9" s="130"/>
      <c r="F9" s="130"/>
    </row>
    <row r="10" spans="1:6" ht="31.5" x14ac:dyDescent="0.25">
      <c r="A10">
        <v>8</v>
      </c>
      <c r="B10" s="120" t="s">
        <v>105</v>
      </c>
      <c r="C10" s="1"/>
      <c r="D10" s="121"/>
      <c r="E10" s="121"/>
      <c r="F10" s="1"/>
    </row>
    <row r="11" spans="1:6" ht="15.75" x14ac:dyDescent="0.25">
      <c r="A11">
        <v>9</v>
      </c>
      <c r="B11" s="145" t="s">
        <v>111</v>
      </c>
      <c r="C11" s="1"/>
      <c r="D11" s="1"/>
      <c r="E11" s="1"/>
      <c r="F1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zoomScale="130" zoomScaleNormal="130" workbookViewId="0">
      <selection activeCell="P4" sqref="P4"/>
    </sheetView>
  </sheetViews>
  <sheetFormatPr defaultRowHeight="26.25" x14ac:dyDescent="0.25"/>
  <cols>
    <col min="1" max="1" width="9.140625" style="53"/>
    <col min="2" max="2" width="8" style="95" customWidth="1"/>
    <col min="3" max="3" width="40" style="95" customWidth="1"/>
    <col min="4" max="4" width="7.28515625" style="95" customWidth="1"/>
    <col min="5" max="5" width="45.5703125" style="95" customWidth="1"/>
    <col min="6" max="6" width="6.140625" style="95" customWidth="1"/>
    <col min="7" max="7" width="39.85546875" style="95" customWidth="1"/>
    <col min="8" max="8" width="7.28515625" style="95" customWidth="1"/>
    <col min="9" max="9" width="32" style="95" customWidth="1"/>
    <col min="10" max="10" width="6.140625" style="100" customWidth="1"/>
    <col min="11" max="11" width="27.42578125" style="67" customWidth="1"/>
    <col min="12" max="12" width="6.85546875" style="67" customWidth="1"/>
    <col min="13" max="13" width="28.140625" style="67" customWidth="1"/>
    <col min="14" max="16384" width="9.140625" style="67"/>
  </cols>
  <sheetData>
    <row r="1" spans="1:13" s="54" customFormat="1" ht="33" customHeight="1" x14ac:dyDescent="0.3">
      <c r="A1" s="53"/>
      <c r="B1" s="154" t="s">
        <v>45</v>
      </c>
      <c r="C1" s="155"/>
      <c r="D1" s="156" t="s">
        <v>46</v>
      </c>
      <c r="E1" s="157"/>
      <c r="F1" s="158" t="s">
        <v>47</v>
      </c>
      <c r="G1" s="159"/>
      <c r="H1" s="160" t="s">
        <v>48</v>
      </c>
      <c r="I1" s="161"/>
      <c r="J1" s="162" t="s">
        <v>85</v>
      </c>
      <c r="K1" s="163"/>
      <c r="L1" s="150" t="s">
        <v>84</v>
      </c>
      <c r="M1" s="151"/>
    </row>
    <row r="2" spans="1:13" s="66" customFormat="1" ht="30.75" customHeight="1" thickBot="1" x14ac:dyDescent="0.3">
      <c r="A2" s="55" t="s">
        <v>49</v>
      </c>
      <c r="B2" s="56" t="s">
        <v>50</v>
      </c>
      <c r="C2" s="57" t="s">
        <v>51</v>
      </c>
      <c r="D2" s="58" t="s">
        <v>50</v>
      </c>
      <c r="E2" s="59" t="s">
        <v>51</v>
      </c>
      <c r="F2" s="60" t="s">
        <v>50</v>
      </c>
      <c r="G2" s="61" t="s">
        <v>51</v>
      </c>
      <c r="H2" s="62" t="s">
        <v>50</v>
      </c>
      <c r="I2" s="63" t="s">
        <v>51</v>
      </c>
      <c r="J2" s="64" t="s">
        <v>50</v>
      </c>
      <c r="K2" s="65" t="s">
        <v>51</v>
      </c>
      <c r="L2" s="64" t="s">
        <v>50</v>
      </c>
      <c r="M2" s="65" t="s">
        <v>51</v>
      </c>
    </row>
    <row r="3" spans="1:13" ht="30.75" customHeight="1" thickBot="1" x14ac:dyDescent="0.3">
      <c r="A3" s="55"/>
      <c r="B3" s="152" t="s">
        <v>52</v>
      </c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</row>
    <row r="4" spans="1:13" ht="180.75" customHeight="1" x14ac:dyDescent="0.25">
      <c r="A4" s="55">
        <v>1</v>
      </c>
      <c r="B4" s="68">
        <v>10</v>
      </c>
      <c r="C4" s="69" t="s">
        <v>53</v>
      </c>
      <c r="D4" s="70">
        <v>10</v>
      </c>
      <c r="E4" s="71" t="s">
        <v>54</v>
      </c>
      <c r="F4" s="72">
        <v>10</v>
      </c>
      <c r="G4" s="73" t="s">
        <v>55</v>
      </c>
      <c r="H4" s="74">
        <v>10</v>
      </c>
      <c r="I4" s="75" t="s">
        <v>56</v>
      </c>
      <c r="J4" s="76">
        <v>20</v>
      </c>
      <c r="K4" s="77" t="s">
        <v>57</v>
      </c>
      <c r="L4" s="107"/>
      <c r="M4" s="107"/>
    </row>
    <row r="5" spans="1:13" s="82" customFormat="1" ht="150.75" customHeight="1" x14ac:dyDescent="0.25">
      <c r="A5" s="78">
        <v>2</v>
      </c>
      <c r="B5" s="68">
        <v>10</v>
      </c>
      <c r="C5" s="69" t="s">
        <v>58</v>
      </c>
      <c r="D5" s="79">
        <v>10</v>
      </c>
      <c r="E5" s="80" t="s">
        <v>59</v>
      </c>
      <c r="F5" s="72">
        <v>10</v>
      </c>
      <c r="G5" s="73" t="s">
        <v>60</v>
      </c>
      <c r="H5" s="81">
        <v>10</v>
      </c>
      <c r="I5" s="69" t="s">
        <v>61</v>
      </c>
      <c r="J5" s="76">
        <v>20</v>
      </c>
      <c r="K5" s="77" t="s">
        <v>62</v>
      </c>
      <c r="L5" s="94"/>
      <c r="M5" s="94"/>
    </row>
    <row r="6" spans="1:13" s="82" customFormat="1" ht="123.75" customHeight="1" x14ac:dyDescent="0.25">
      <c r="A6" s="78">
        <v>3</v>
      </c>
      <c r="B6" s="68">
        <v>10</v>
      </c>
      <c r="C6" s="69" t="s">
        <v>63</v>
      </c>
      <c r="D6" s="79">
        <v>10</v>
      </c>
      <c r="E6" s="83" t="s">
        <v>64</v>
      </c>
      <c r="F6" s="72">
        <v>10</v>
      </c>
      <c r="G6" s="73" t="s">
        <v>65</v>
      </c>
      <c r="H6" s="81">
        <v>10</v>
      </c>
      <c r="I6" s="69" t="s">
        <v>66</v>
      </c>
      <c r="J6" s="76">
        <v>20</v>
      </c>
      <c r="K6" s="77" t="s">
        <v>67</v>
      </c>
      <c r="L6" s="94"/>
      <c r="M6" s="94"/>
    </row>
    <row r="7" spans="1:13" s="82" customFormat="1" ht="171" customHeight="1" thickBot="1" x14ac:dyDescent="0.3">
      <c r="A7" s="78">
        <v>4</v>
      </c>
      <c r="B7" s="68">
        <v>10</v>
      </c>
      <c r="C7" s="84" t="s">
        <v>68</v>
      </c>
      <c r="D7" s="79">
        <v>10</v>
      </c>
      <c r="E7" s="80" t="s">
        <v>69</v>
      </c>
      <c r="F7" s="72">
        <v>10</v>
      </c>
      <c r="G7" s="73" t="s">
        <v>70</v>
      </c>
      <c r="H7" s="81">
        <v>10</v>
      </c>
      <c r="I7" s="69" t="s">
        <v>71</v>
      </c>
      <c r="J7" s="76">
        <v>20</v>
      </c>
      <c r="K7" s="77" t="s">
        <v>72</v>
      </c>
      <c r="L7" s="94"/>
      <c r="M7" s="94"/>
    </row>
    <row r="8" spans="1:13" s="82" customFormat="1" ht="18" customHeight="1" thickBot="1" x14ac:dyDescent="0.3">
      <c r="A8" s="85"/>
      <c r="B8" s="86">
        <f>SUM(B4:B7)</f>
        <v>40</v>
      </c>
      <c r="C8" s="87"/>
      <c r="D8" s="88">
        <f>SUM(D4:D7)</f>
        <v>40</v>
      </c>
      <c r="E8" s="89"/>
      <c r="F8" s="90">
        <f>SUM(F4:F7)</f>
        <v>40</v>
      </c>
      <c r="G8" s="91"/>
      <c r="H8" s="92">
        <f>SUM(H4:H7)</f>
        <v>40</v>
      </c>
      <c r="I8" s="87"/>
      <c r="J8" s="93">
        <f>SUM(J4:J7)</f>
        <v>80</v>
      </c>
      <c r="K8" s="94"/>
      <c r="L8" s="94"/>
      <c r="M8" s="94"/>
    </row>
    <row r="9" spans="1:13" ht="123.75" customHeight="1" x14ac:dyDescent="0.25">
      <c r="C9" s="96" t="s">
        <v>73</v>
      </c>
      <c r="D9" s="97" t="s">
        <v>74</v>
      </c>
      <c r="E9" s="96" t="s">
        <v>75</v>
      </c>
      <c r="F9" s="98"/>
      <c r="G9" s="99" t="s">
        <v>76</v>
      </c>
    </row>
    <row r="10" spans="1:13" ht="58.5" customHeight="1" x14ac:dyDescent="0.25">
      <c r="B10" s="95">
        <v>1</v>
      </c>
      <c r="C10" s="101" t="s">
        <v>77</v>
      </c>
      <c r="D10" s="102">
        <v>40</v>
      </c>
      <c r="E10" s="102"/>
      <c r="F10" s="98"/>
      <c r="G10" s="101"/>
    </row>
    <row r="11" spans="1:13" x14ac:dyDescent="0.25">
      <c r="B11" s="95">
        <v>2</v>
      </c>
      <c r="C11" s="102" t="s">
        <v>78</v>
      </c>
      <c r="D11" s="102">
        <v>45</v>
      </c>
      <c r="E11" s="102"/>
      <c r="F11" s="99"/>
      <c r="G11" s="98"/>
      <c r="I11" s="103"/>
    </row>
    <row r="12" spans="1:13" x14ac:dyDescent="0.25">
      <c r="B12" s="95">
        <v>4</v>
      </c>
      <c r="C12" s="102" t="s">
        <v>79</v>
      </c>
      <c r="D12" s="102">
        <v>30</v>
      </c>
      <c r="E12" s="102"/>
      <c r="F12" s="98"/>
      <c r="G12" s="98"/>
      <c r="I12" s="103"/>
    </row>
    <row r="13" spans="1:13" x14ac:dyDescent="0.25">
      <c r="C13" s="102" t="s">
        <v>27</v>
      </c>
      <c r="D13" s="102">
        <f>SUM(D10:D12)</f>
        <v>115</v>
      </c>
      <c r="E13" s="102"/>
      <c r="F13" s="98"/>
      <c r="G13" s="98"/>
      <c r="I13" s="103"/>
    </row>
    <row r="14" spans="1:13" x14ac:dyDescent="0.25">
      <c r="I14" s="103"/>
    </row>
  </sheetData>
  <mergeCells count="7">
    <mergeCell ref="L1:M1"/>
    <mergeCell ref="B3:M3"/>
    <mergeCell ref="B1:C1"/>
    <mergeCell ref="D1:E1"/>
    <mergeCell ref="F1:G1"/>
    <mergeCell ref="H1:I1"/>
    <mergeCell ref="J1:K1"/>
  </mergeCells>
  <pageMargins left="0.31496062992125984" right="0.31496062992125984" top="0.55118110236220474" bottom="0.55118110236220474" header="0.31496062992125984" footer="0.31496062992125984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40"/>
  <sheetViews>
    <sheetView tabSelected="1" zoomScaleNormal="100" workbookViewId="0">
      <pane xSplit="2" topLeftCell="Z1" activePane="topRight" state="frozen"/>
      <selection pane="topRight" activeCell="AR15" sqref="AR15"/>
    </sheetView>
  </sheetViews>
  <sheetFormatPr defaultRowHeight="15" outlineLevelCol="1" x14ac:dyDescent="0.25"/>
  <cols>
    <col min="1" max="1" width="9.140625" style="9"/>
    <col min="2" max="2" width="35.140625" customWidth="1"/>
    <col min="3" max="3" width="41" customWidth="1"/>
    <col min="4" max="4" width="9.85546875" customWidth="1"/>
    <col min="5" max="5" width="7.140625" customWidth="1"/>
    <col min="6" max="6" width="8" customWidth="1"/>
    <col min="7" max="8" width="8.42578125" customWidth="1"/>
    <col min="9" max="9" width="9" customWidth="1"/>
    <col min="10" max="10" width="6.85546875" customWidth="1"/>
    <col min="11" max="28" width="4.28515625" customWidth="1" outlineLevel="1"/>
    <col min="29" max="32" width="4" customWidth="1" outlineLevel="1"/>
    <col min="33" max="34" width="12.5703125" customWidth="1" outlineLevel="1"/>
    <col min="35" max="36" width="9.140625" customWidth="1"/>
    <col min="39" max="39" width="7.5703125" customWidth="1"/>
    <col min="42" max="42" width="14.28515625" customWidth="1"/>
    <col min="43" max="43" width="10.42578125" customWidth="1"/>
    <col min="44" max="44" width="7.5703125" customWidth="1"/>
    <col min="45" max="45" width="8" customWidth="1"/>
    <col min="46" max="46" width="7.140625" customWidth="1"/>
    <col min="47" max="47" width="10" customWidth="1"/>
  </cols>
  <sheetData>
    <row r="1" spans="1:50" ht="38.25" customHeight="1" x14ac:dyDescent="0.25">
      <c r="A1" s="193" t="s">
        <v>21</v>
      </c>
      <c r="B1" s="196" t="s">
        <v>22</v>
      </c>
      <c r="C1" s="197" t="s">
        <v>106</v>
      </c>
      <c r="D1" s="198" t="s">
        <v>108</v>
      </c>
      <c r="E1" s="199"/>
      <c r="F1" s="199"/>
      <c r="G1" s="199"/>
      <c r="H1" s="199"/>
      <c r="I1" s="199"/>
      <c r="J1" s="199"/>
      <c r="K1" s="172" t="s">
        <v>95</v>
      </c>
      <c r="L1" s="173"/>
      <c r="M1" s="173"/>
      <c r="N1" s="165"/>
      <c r="O1" s="200" t="s">
        <v>96</v>
      </c>
      <c r="P1" s="201"/>
      <c r="Q1" s="201"/>
      <c r="R1" s="182"/>
      <c r="S1" s="172" t="s">
        <v>97</v>
      </c>
      <c r="T1" s="173"/>
      <c r="U1" s="173"/>
      <c r="V1" s="165"/>
      <c r="W1" s="172" t="s">
        <v>98</v>
      </c>
      <c r="X1" s="173"/>
      <c r="Y1" s="173"/>
      <c r="Z1" s="165"/>
      <c r="AA1" s="164" t="s">
        <v>43</v>
      </c>
      <c r="AB1" s="165"/>
      <c r="AC1" s="203" t="s">
        <v>134</v>
      </c>
      <c r="AD1" s="204"/>
      <c r="AE1" s="204"/>
      <c r="AF1" s="204"/>
      <c r="AG1" s="187" t="s">
        <v>135</v>
      </c>
      <c r="AH1" s="190" t="s">
        <v>148</v>
      </c>
      <c r="AI1" s="169" t="s">
        <v>92</v>
      </c>
      <c r="AJ1" s="210" t="s">
        <v>150</v>
      </c>
      <c r="AK1" s="211"/>
      <c r="AL1" s="211"/>
      <c r="AM1" s="212"/>
      <c r="AN1" s="178" t="s">
        <v>0</v>
      </c>
      <c r="AO1" s="166" t="s">
        <v>1</v>
      </c>
      <c r="AP1" s="175" t="s">
        <v>138</v>
      </c>
      <c r="AQ1" s="174" t="s">
        <v>24</v>
      </c>
      <c r="AR1" s="174"/>
      <c r="AS1" s="174"/>
    </row>
    <row r="2" spans="1:50" ht="53.25" customHeight="1" x14ac:dyDescent="0.25">
      <c r="A2" s="194"/>
      <c r="B2" s="197"/>
      <c r="C2" s="197"/>
      <c r="D2" s="41" t="s">
        <v>89</v>
      </c>
      <c r="E2" s="41" t="s">
        <v>40</v>
      </c>
      <c r="F2" s="42" t="s">
        <v>42</v>
      </c>
      <c r="G2" s="41" t="s">
        <v>81</v>
      </c>
      <c r="H2" s="41" t="s">
        <v>109</v>
      </c>
      <c r="I2" s="41" t="s">
        <v>41</v>
      </c>
      <c r="J2" s="43" t="s">
        <v>25</v>
      </c>
      <c r="K2" s="44" t="s">
        <v>31</v>
      </c>
      <c r="L2" s="44" t="s">
        <v>32</v>
      </c>
      <c r="M2" s="44" t="s">
        <v>33</v>
      </c>
      <c r="N2" s="44" t="s">
        <v>34</v>
      </c>
      <c r="O2" s="45" t="s">
        <v>35</v>
      </c>
      <c r="P2" s="45" t="s">
        <v>36</v>
      </c>
      <c r="Q2" s="45" t="s">
        <v>37</v>
      </c>
      <c r="R2" s="45" t="s">
        <v>38</v>
      </c>
      <c r="S2" s="29">
        <v>1</v>
      </c>
      <c r="T2" s="1">
        <v>2</v>
      </c>
      <c r="U2" s="1">
        <v>3</v>
      </c>
      <c r="V2" s="30">
        <v>4</v>
      </c>
      <c r="W2" s="29">
        <v>1</v>
      </c>
      <c r="X2" s="1">
        <v>2</v>
      </c>
      <c r="Y2" s="1">
        <v>3</v>
      </c>
      <c r="Z2" s="30">
        <v>4</v>
      </c>
      <c r="AA2" s="26">
        <v>1</v>
      </c>
      <c r="AB2" s="30">
        <v>2</v>
      </c>
      <c r="AC2" s="34">
        <v>1</v>
      </c>
      <c r="AD2" s="14">
        <v>2</v>
      </c>
      <c r="AE2" s="14">
        <v>3</v>
      </c>
      <c r="AF2" s="14">
        <v>4</v>
      </c>
      <c r="AG2" s="188"/>
      <c r="AH2" s="191"/>
      <c r="AI2" s="170"/>
      <c r="AJ2" s="213"/>
      <c r="AK2" s="214"/>
      <c r="AL2" s="214"/>
      <c r="AM2" s="215"/>
      <c r="AN2" s="179"/>
      <c r="AO2" s="167"/>
      <c r="AP2" s="176"/>
      <c r="AQ2" s="182" t="s">
        <v>24</v>
      </c>
      <c r="AR2" s="183"/>
      <c r="AS2" s="183"/>
      <c r="AT2" s="184"/>
      <c r="AU2" s="181" t="s">
        <v>26</v>
      </c>
      <c r="AV2" s="174" t="s">
        <v>23</v>
      </c>
      <c r="AW2" s="174" t="s">
        <v>27</v>
      </c>
    </row>
    <row r="3" spans="1:50" ht="60.75" customHeight="1" x14ac:dyDescent="0.25">
      <c r="A3" s="195"/>
      <c r="B3" s="15" t="s">
        <v>28</v>
      </c>
      <c r="C3" s="202"/>
      <c r="D3" s="16">
        <v>25</v>
      </c>
      <c r="E3" s="16">
        <v>5</v>
      </c>
      <c r="F3" s="17">
        <v>20</v>
      </c>
      <c r="G3" s="16">
        <v>5</v>
      </c>
      <c r="H3" s="16">
        <v>10</v>
      </c>
      <c r="I3" s="16">
        <v>10</v>
      </c>
      <c r="J3" s="25">
        <f t="shared" ref="J3:J12" si="0">SUM(D3:I3)</f>
        <v>75</v>
      </c>
      <c r="K3" s="31">
        <v>10</v>
      </c>
      <c r="L3" s="31">
        <v>10</v>
      </c>
      <c r="M3" s="31">
        <v>10</v>
      </c>
      <c r="N3" s="31">
        <v>10</v>
      </c>
      <c r="O3" s="31">
        <v>10</v>
      </c>
      <c r="P3" s="31">
        <v>10</v>
      </c>
      <c r="Q3" s="31">
        <v>10</v>
      </c>
      <c r="R3" s="31">
        <v>10</v>
      </c>
      <c r="S3" s="31">
        <v>10</v>
      </c>
      <c r="T3" s="31">
        <v>10</v>
      </c>
      <c r="U3" s="31">
        <v>10</v>
      </c>
      <c r="V3" s="31">
        <v>10</v>
      </c>
      <c r="W3" s="31">
        <v>10</v>
      </c>
      <c r="X3" s="31">
        <v>10</v>
      </c>
      <c r="Y3" s="31">
        <v>10</v>
      </c>
      <c r="Z3" s="31">
        <v>10</v>
      </c>
      <c r="AA3" s="31">
        <v>10</v>
      </c>
      <c r="AB3" s="31">
        <v>10</v>
      </c>
      <c r="AC3" s="27">
        <v>15</v>
      </c>
      <c r="AD3" s="27">
        <v>15</v>
      </c>
      <c r="AE3" s="27">
        <v>15</v>
      </c>
      <c r="AF3" s="27">
        <v>15</v>
      </c>
      <c r="AG3" s="189"/>
      <c r="AH3" s="192"/>
      <c r="AI3" s="171"/>
      <c r="AJ3" s="46" t="s">
        <v>87</v>
      </c>
      <c r="AK3" s="46" t="s">
        <v>136</v>
      </c>
      <c r="AL3" s="18" t="s">
        <v>29</v>
      </c>
      <c r="AM3" s="19" t="s">
        <v>93</v>
      </c>
      <c r="AN3" s="180"/>
      <c r="AO3" s="168"/>
      <c r="AP3" s="177"/>
      <c r="AQ3" s="124" t="s">
        <v>26</v>
      </c>
      <c r="AR3" s="124" t="s">
        <v>140</v>
      </c>
      <c r="AS3" s="125" t="s">
        <v>27</v>
      </c>
      <c r="AT3" s="1" t="s">
        <v>30</v>
      </c>
      <c r="AU3" s="181"/>
      <c r="AV3" s="174"/>
      <c r="AW3" s="174"/>
    </row>
    <row r="4" spans="1:50" s="13" customFormat="1" x14ac:dyDescent="0.25">
      <c r="A4" s="11">
        <v>1</v>
      </c>
      <c r="B4" s="136" t="s">
        <v>124</v>
      </c>
      <c r="C4" s="137" t="s">
        <v>107</v>
      </c>
      <c r="D4" s="21">
        <v>25</v>
      </c>
      <c r="E4" s="21">
        <v>5</v>
      </c>
      <c r="F4" s="21">
        <v>20</v>
      </c>
      <c r="G4" s="21">
        <v>5</v>
      </c>
      <c r="H4" s="21">
        <v>10</v>
      </c>
      <c r="I4" s="21">
        <v>10</v>
      </c>
      <c r="J4" s="25">
        <f t="shared" si="0"/>
        <v>75</v>
      </c>
      <c r="K4" s="11"/>
      <c r="L4" s="11"/>
      <c r="M4" s="11"/>
      <c r="N4" s="32"/>
      <c r="O4" s="28"/>
      <c r="P4" s="20"/>
      <c r="Q4" s="20"/>
      <c r="R4" s="21"/>
      <c r="S4" s="33"/>
      <c r="T4" s="20"/>
      <c r="U4" s="20"/>
      <c r="V4" s="32"/>
      <c r="W4" s="33"/>
      <c r="X4" s="20"/>
      <c r="Y4" s="20"/>
      <c r="Z4" s="32"/>
      <c r="AA4" s="28"/>
      <c r="AB4" s="32"/>
      <c r="AC4" s="35"/>
      <c r="AD4" s="22"/>
      <c r="AE4" s="22"/>
      <c r="AF4" s="20"/>
      <c r="AG4" s="20"/>
      <c r="AH4" s="206">
        <f>27/31*15</f>
        <v>13.064516129032258</v>
      </c>
      <c r="AI4" s="208">
        <f t="shared" ref="AI4:AI28" si="1">SUM(J4:AH4)</f>
        <v>88.064516129032256</v>
      </c>
      <c r="AJ4" s="146" t="s">
        <v>139</v>
      </c>
      <c r="AK4" s="22">
        <v>10</v>
      </c>
      <c r="AL4" s="209">
        <f>ROUND(SUM(AI4:AK4),0)</f>
        <v>98</v>
      </c>
      <c r="AM4" s="126"/>
      <c r="AN4" s="22">
        <f>SUM(AL4:AM4)</f>
        <v>98</v>
      </c>
      <c r="AO4" s="22" t="str">
        <f>IF(AND(AN4&gt;=91,AN4&lt;=100),"A",IF(AND(AN4&gt;=81,AN4&lt;=90),"B",IF(AND(AN4&gt;=71,AN4&lt;=80),"C",IF(AND(AN4&gt;=65,AN4&lt;=70),"D",IF(AND(AN4&gt;=60,AN4&lt;=64),"E","F")))))</f>
        <v>A</v>
      </c>
      <c r="AP4" s="11" t="str">
        <f>IF(AN4&gt;=60,"зараховано","незараховано")</f>
        <v>зараховано</v>
      </c>
      <c r="AQ4" s="11"/>
      <c r="AR4" s="11"/>
      <c r="AS4" s="8"/>
      <c r="AT4" s="8"/>
      <c r="AU4" s="11"/>
      <c r="AV4" s="11"/>
      <c r="AW4" s="11"/>
    </row>
    <row r="5" spans="1:50" s="13" customFormat="1" ht="17.25" customHeight="1" x14ac:dyDescent="0.25">
      <c r="A5" s="11">
        <v>2</v>
      </c>
      <c r="B5" s="136" t="s">
        <v>122</v>
      </c>
      <c r="C5" s="137" t="s">
        <v>107</v>
      </c>
      <c r="D5" s="21">
        <v>25</v>
      </c>
      <c r="E5" s="21">
        <v>5</v>
      </c>
      <c r="F5" s="21">
        <v>20</v>
      </c>
      <c r="G5" s="21">
        <v>5</v>
      </c>
      <c r="H5" s="21">
        <v>10</v>
      </c>
      <c r="I5" s="21">
        <v>10</v>
      </c>
      <c r="J5" s="25">
        <f t="shared" si="0"/>
        <v>75</v>
      </c>
      <c r="K5" s="33"/>
      <c r="L5" s="20"/>
      <c r="M5" s="20"/>
      <c r="N5" s="32"/>
      <c r="O5" s="28"/>
      <c r="P5" s="20"/>
      <c r="Q5" s="20"/>
      <c r="R5" s="21"/>
      <c r="S5" s="33"/>
      <c r="T5" s="20"/>
      <c r="U5" s="20"/>
      <c r="V5" s="32"/>
      <c r="W5" s="33"/>
      <c r="X5" s="20"/>
      <c r="Y5" s="20"/>
      <c r="Z5" s="32"/>
      <c r="AA5" s="28"/>
      <c r="AB5" s="32"/>
      <c r="AC5" s="35"/>
      <c r="AD5" s="22"/>
      <c r="AE5" s="22"/>
      <c r="AF5" s="22"/>
      <c r="AG5" s="22"/>
      <c r="AH5" s="206">
        <f>22/31*15</f>
        <v>10.645161290322582</v>
      </c>
      <c r="AI5" s="208">
        <f t="shared" si="1"/>
        <v>85.645161290322577</v>
      </c>
      <c r="AJ5" s="146" t="s">
        <v>139</v>
      </c>
      <c r="AK5" s="22"/>
      <c r="AL5" s="209">
        <f t="shared" ref="AL5:AL28" si="2">ROUND(SUM(AI5:AK5),0)</f>
        <v>86</v>
      </c>
      <c r="AM5" s="126">
        <v>5</v>
      </c>
      <c r="AN5" s="22">
        <f t="shared" ref="AN5:AN17" si="3">SUM(AL5:AM5)</f>
        <v>91</v>
      </c>
      <c r="AO5" s="22" t="str">
        <f t="shared" ref="AO5:AO17" si="4">IF(AND(AN5&gt;=91,AN5&lt;=100),"A",IF(AND(AN5&gt;=81,AN5&lt;=90),"B",IF(AND(AN5&gt;=71,AN5&lt;=80),"C",IF(AND(AN5&gt;=65,AN5&lt;=70),"D",IF(AND(AN5&gt;=60,AN5&lt;=64),"E","F")))))</f>
        <v>A</v>
      </c>
      <c r="AP5" s="11" t="str">
        <f t="shared" ref="AP5:AP17" si="5">IF(AN5&gt;=60,"зараховано","незараховано")</f>
        <v>зараховано</v>
      </c>
      <c r="AQ5" s="11"/>
      <c r="AR5" s="11"/>
      <c r="AS5" s="8"/>
      <c r="AT5" s="8"/>
      <c r="AU5" s="11"/>
      <c r="AV5" s="11"/>
      <c r="AW5" s="11"/>
    </row>
    <row r="6" spans="1:50" s="13" customFormat="1" ht="17.25" customHeight="1" x14ac:dyDescent="0.25">
      <c r="A6" s="11">
        <v>3</v>
      </c>
      <c r="B6" s="148" t="s">
        <v>110</v>
      </c>
      <c r="C6" s="185" t="s">
        <v>107</v>
      </c>
      <c r="D6" s="21">
        <v>25</v>
      </c>
      <c r="E6" s="21">
        <v>5</v>
      </c>
      <c r="F6" s="21">
        <v>20</v>
      </c>
      <c r="G6" s="21">
        <v>5</v>
      </c>
      <c r="H6" s="21">
        <v>10</v>
      </c>
      <c r="I6" s="21">
        <v>10</v>
      </c>
      <c r="J6" s="25">
        <f t="shared" si="0"/>
        <v>75</v>
      </c>
      <c r="K6" s="33"/>
      <c r="L6" s="20"/>
      <c r="M6" s="20"/>
      <c r="N6" s="32"/>
      <c r="O6" s="28"/>
      <c r="P6" s="20"/>
      <c r="Q6" s="20"/>
      <c r="R6" s="21"/>
      <c r="S6" s="33"/>
      <c r="T6" s="20"/>
      <c r="U6" s="20"/>
      <c r="V6" s="32"/>
      <c r="W6" s="33"/>
      <c r="X6" s="20"/>
      <c r="Y6" s="20"/>
      <c r="Z6" s="32"/>
      <c r="AA6" s="28"/>
      <c r="AB6" s="32"/>
      <c r="AC6" s="35"/>
      <c r="AD6" s="22"/>
      <c r="AE6" s="22"/>
      <c r="AF6" s="22"/>
      <c r="AG6" s="22"/>
      <c r="AH6" s="206">
        <f>14/31*15</f>
        <v>6.774193548387097</v>
      </c>
      <c r="AI6" s="208">
        <f>SUM(J6:AH6)</f>
        <v>81.774193548387103</v>
      </c>
      <c r="AJ6" s="146" t="s">
        <v>139</v>
      </c>
      <c r="AK6" s="22"/>
      <c r="AL6" s="209">
        <f>ROUND(SUM(AI6:AK6)+AI16,0)</f>
        <v>157</v>
      </c>
      <c r="AM6" s="126"/>
      <c r="AN6" s="22">
        <v>100</v>
      </c>
      <c r="AO6" s="22" t="str">
        <f t="shared" si="4"/>
        <v>A</v>
      </c>
      <c r="AP6" s="11" t="str">
        <f t="shared" si="5"/>
        <v>зараховано</v>
      </c>
      <c r="AQ6" s="11"/>
      <c r="AR6" s="11"/>
      <c r="AS6" s="8"/>
      <c r="AT6" s="8"/>
      <c r="AU6" s="11"/>
      <c r="AV6" s="11"/>
      <c r="AW6" s="11"/>
    </row>
    <row r="7" spans="1:50" s="36" customFormat="1" ht="16.5" customHeight="1" x14ac:dyDescent="0.25">
      <c r="A7" s="11">
        <v>4</v>
      </c>
      <c r="B7" s="136" t="s">
        <v>120</v>
      </c>
      <c r="C7" s="186"/>
      <c r="D7" s="21">
        <v>25</v>
      </c>
      <c r="E7" s="21">
        <v>5</v>
      </c>
      <c r="F7" s="21">
        <v>20</v>
      </c>
      <c r="G7" s="21">
        <v>5</v>
      </c>
      <c r="H7" s="21">
        <v>10</v>
      </c>
      <c r="I7" s="21">
        <v>10</v>
      </c>
      <c r="J7" s="25">
        <f t="shared" si="0"/>
        <v>75</v>
      </c>
      <c r="K7" s="33"/>
      <c r="L7" s="20"/>
      <c r="M7" s="20"/>
      <c r="N7" s="32"/>
      <c r="O7" s="28"/>
      <c r="P7" s="20"/>
      <c r="Q7" s="20"/>
      <c r="R7" s="21"/>
      <c r="S7" s="33"/>
      <c r="T7" s="20"/>
      <c r="U7" s="20"/>
      <c r="V7" s="32"/>
      <c r="W7" s="33"/>
      <c r="X7" s="20"/>
      <c r="Y7" s="20"/>
      <c r="Z7" s="32"/>
      <c r="AA7" s="28"/>
      <c r="AB7" s="32"/>
      <c r="AC7" s="35"/>
      <c r="AD7" s="22"/>
      <c r="AE7" s="22"/>
      <c r="AF7" s="11"/>
      <c r="AG7" s="11"/>
      <c r="AH7" s="207">
        <f>21/31*15</f>
        <v>10.161290322580644</v>
      </c>
      <c r="AI7" s="208">
        <f t="shared" si="1"/>
        <v>85.161290322580641</v>
      </c>
      <c r="AJ7" s="146" t="s">
        <v>139</v>
      </c>
      <c r="AK7" s="22"/>
      <c r="AL7" s="209">
        <f t="shared" si="2"/>
        <v>85</v>
      </c>
      <c r="AM7" s="126">
        <v>5</v>
      </c>
      <c r="AN7" s="22">
        <f t="shared" si="3"/>
        <v>90</v>
      </c>
      <c r="AO7" s="22" t="str">
        <f t="shared" si="4"/>
        <v>B</v>
      </c>
      <c r="AP7" s="11" t="str">
        <f t="shared" si="5"/>
        <v>зараховано</v>
      </c>
      <c r="AQ7" s="11"/>
      <c r="AR7" s="11"/>
      <c r="AS7" s="8"/>
      <c r="AT7" s="8"/>
      <c r="AU7" s="11"/>
      <c r="AV7" s="49"/>
      <c r="AW7" s="11"/>
      <c r="AX7" s="13"/>
    </row>
    <row r="8" spans="1:50" s="36" customFormat="1" ht="16.5" customHeight="1" x14ac:dyDescent="0.25">
      <c r="A8" s="11">
        <v>5</v>
      </c>
      <c r="B8" s="138" t="s">
        <v>132</v>
      </c>
      <c r="C8" s="185" t="s">
        <v>133</v>
      </c>
      <c r="D8" s="21">
        <v>25</v>
      </c>
      <c r="E8" s="21">
        <v>5</v>
      </c>
      <c r="F8" s="21">
        <v>20</v>
      </c>
      <c r="G8" s="21">
        <v>5</v>
      </c>
      <c r="H8" s="21">
        <v>10</v>
      </c>
      <c r="I8" s="21">
        <v>10</v>
      </c>
      <c r="J8" s="25">
        <f t="shared" si="0"/>
        <v>75</v>
      </c>
      <c r="K8" s="33"/>
      <c r="L8" s="20"/>
      <c r="M8" s="20"/>
      <c r="N8" s="32"/>
      <c r="O8" s="28"/>
      <c r="P8" s="20"/>
      <c r="Q8" s="20"/>
      <c r="R8" s="21"/>
      <c r="S8" s="33"/>
      <c r="T8" s="20"/>
      <c r="U8" s="20"/>
      <c r="V8" s="32"/>
      <c r="W8" s="33"/>
      <c r="X8" s="20"/>
      <c r="Y8" s="20"/>
      <c r="Z8" s="32"/>
      <c r="AA8" s="28"/>
      <c r="AB8" s="32"/>
      <c r="AC8" s="35"/>
      <c r="AD8" s="22"/>
      <c r="AE8" s="22"/>
      <c r="AF8" s="11"/>
      <c r="AG8" s="11"/>
      <c r="AH8" s="207">
        <f>25/31*15</f>
        <v>12.096774193548386</v>
      </c>
      <c r="AI8" s="208">
        <f t="shared" si="1"/>
        <v>87.096774193548384</v>
      </c>
      <c r="AJ8" s="146" t="s">
        <v>139</v>
      </c>
      <c r="AK8" s="22"/>
      <c r="AL8" s="209">
        <f t="shared" si="2"/>
        <v>87</v>
      </c>
      <c r="AM8" s="126">
        <v>5</v>
      </c>
      <c r="AN8" s="22">
        <f t="shared" si="3"/>
        <v>92</v>
      </c>
      <c r="AO8" s="22" t="str">
        <f t="shared" si="4"/>
        <v>A</v>
      </c>
      <c r="AP8" s="11" t="str">
        <f t="shared" si="5"/>
        <v>зараховано</v>
      </c>
      <c r="AQ8" s="11"/>
      <c r="AR8" s="11"/>
      <c r="AS8" s="8"/>
      <c r="AT8" s="8"/>
      <c r="AU8" s="11"/>
      <c r="AV8" s="49"/>
      <c r="AW8" s="11"/>
      <c r="AX8" s="13"/>
    </row>
    <row r="9" spans="1:50" s="36" customFormat="1" ht="16.5" customHeight="1" x14ac:dyDescent="0.25">
      <c r="A9" s="11">
        <v>6</v>
      </c>
      <c r="B9" s="139" t="s">
        <v>117</v>
      </c>
      <c r="C9" s="186"/>
      <c r="D9" s="21">
        <v>25</v>
      </c>
      <c r="E9" s="21">
        <v>5</v>
      </c>
      <c r="F9" s="21">
        <v>20</v>
      </c>
      <c r="G9" s="21">
        <v>5</v>
      </c>
      <c r="H9" s="21">
        <v>10</v>
      </c>
      <c r="I9" s="21">
        <v>10</v>
      </c>
      <c r="J9" s="25">
        <f t="shared" si="0"/>
        <v>75</v>
      </c>
      <c r="K9" s="33"/>
      <c r="L9" s="20"/>
      <c r="M9" s="20"/>
      <c r="N9" s="32"/>
      <c r="O9" s="28"/>
      <c r="P9" s="20"/>
      <c r="Q9" s="20"/>
      <c r="R9" s="21"/>
      <c r="S9" s="33"/>
      <c r="T9" s="20"/>
      <c r="U9" s="20"/>
      <c r="V9" s="32"/>
      <c r="W9" s="33"/>
      <c r="X9" s="20"/>
      <c r="Y9" s="20"/>
      <c r="Z9" s="32"/>
      <c r="AA9" s="28"/>
      <c r="AB9" s="32"/>
      <c r="AC9" s="35"/>
      <c r="AD9" s="22"/>
      <c r="AE9" s="22"/>
      <c r="AF9" s="11"/>
      <c r="AG9" s="11"/>
      <c r="AH9" s="207"/>
      <c r="AI9" s="208">
        <f t="shared" si="1"/>
        <v>75</v>
      </c>
      <c r="AJ9" s="146" t="s">
        <v>139</v>
      </c>
      <c r="AK9" s="22"/>
      <c r="AL9" s="209">
        <f t="shared" si="2"/>
        <v>75</v>
      </c>
      <c r="AM9" s="216">
        <v>6</v>
      </c>
      <c r="AN9" s="22">
        <f t="shared" si="3"/>
        <v>81</v>
      </c>
      <c r="AO9" s="22" t="str">
        <f t="shared" si="4"/>
        <v>B</v>
      </c>
      <c r="AP9" s="11" t="str">
        <f t="shared" si="5"/>
        <v>зараховано</v>
      </c>
      <c r="AQ9" s="11"/>
      <c r="AR9" s="11"/>
      <c r="AS9" s="8"/>
      <c r="AT9" s="8"/>
      <c r="AU9" s="11"/>
      <c r="AV9" s="49"/>
      <c r="AW9" s="11"/>
      <c r="AX9" s="13"/>
    </row>
    <row r="10" spans="1:50" s="36" customFormat="1" ht="16.5" customHeight="1" x14ac:dyDescent="0.25">
      <c r="A10" s="11">
        <v>7</v>
      </c>
      <c r="B10" s="139" t="s">
        <v>126</v>
      </c>
      <c r="C10" s="185" t="s">
        <v>141</v>
      </c>
      <c r="D10" s="21">
        <v>25</v>
      </c>
      <c r="E10" s="21">
        <v>5</v>
      </c>
      <c r="F10" s="21">
        <v>20</v>
      </c>
      <c r="G10" s="21">
        <v>5</v>
      </c>
      <c r="H10" s="21">
        <v>5</v>
      </c>
      <c r="I10" s="21">
        <v>10</v>
      </c>
      <c r="J10" s="25">
        <f t="shared" si="0"/>
        <v>70</v>
      </c>
      <c r="K10" s="33"/>
      <c r="L10" s="20"/>
      <c r="M10" s="20"/>
      <c r="N10" s="32"/>
      <c r="O10" s="28"/>
      <c r="P10" s="20"/>
      <c r="Q10" s="20"/>
      <c r="R10" s="21"/>
      <c r="S10" s="33"/>
      <c r="T10" s="20"/>
      <c r="U10" s="20"/>
      <c r="V10" s="32"/>
      <c r="W10" s="33"/>
      <c r="X10" s="20"/>
      <c r="Y10" s="20"/>
      <c r="Z10" s="32"/>
      <c r="AA10" s="28"/>
      <c r="AB10" s="32"/>
      <c r="AC10" s="35"/>
      <c r="AD10" s="22"/>
      <c r="AE10" s="22"/>
      <c r="AF10" s="11"/>
      <c r="AG10" s="11"/>
      <c r="AH10" s="207">
        <f>25/31*15</f>
        <v>12.096774193548386</v>
      </c>
      <c r="AI10" s="208">
        <f t="shared" si="1"/>
        <v>82.096774193548384</v>
      </c>
      <c r="AJ10" s="146"/>
      <c r="AK10" s="22"/>
      <c r="AL10" s="209">
        <f t="shared" si="2"/>
        <v>82</v>
      </c>
      <c r="AM10" s="126">
        <v>5</v>
      </c>
      <c r="AN10" s="22">
        <f t="shared" si="3"/>
        <v>87</v>
      </c>
      <c r="AO10" s="22" t="str">
        <f t="shared" si="4"/>
        <v>B</v>
      </c>
      <c r="AP10" s="11" t="str">
        <f t="shared" si="5"/>
        <v>зараховано</v>
      </c>
      <c r="AQ10" s="11"/>
      <c r="AR10" s="11"/>
      <c r="AS10" s="8"/>
      <c r="AT10" s="8"/>
      <c r="AU10" s="11"/>
      <c r="AV10" s="49"/>
      <c r="AW10" s="11"/>
      <c r="AX10" s="13"/>
    </row>
    <row r="11" spans="1:50" s="36" customFormat="1" ht="16.5" customHeight="1" x14ac:dyDescent="0.25">
      <c r="A11" s="11">
        <v>8</v>
      </c>
      <c r="B11" s="139" t="s">
        <v>116</v>
      </c>
      <c r="C11" s="186"/>
      <c r="D11" s="21">
        <v>25</v>
      </c>
      <c r="E11" s="21">
        <v>5</v>
      </c>
      <c r="F11" s="21">
        <v>20</v>
      </c>
      <c r="G11" s="21">
        <v>5</v>
      </c>
      <c r="H11" s="21">
        <v>5</v>
      </c>
      <c r="I11" s="21">
        <v>10</v>
      </c>
      <c r="J11" s="25">
        <f t="shared" si="0"/>
        <v>70</v>
      </c>
      <c r="K11" s="33"/>
      <c r="L11" s="20"/>
      <c r="M11" s="20"/>
      <c r="N11" s="32"/>
      <c r="O11" s="28"/>
      <c r="P11" s="20"/>
      <c r="Q11" s="20"/>
      <c r="R11" s="21"/>
      <c r="S11" s="33"/>
      <c r="T11" s="20"/>
      <c r="U11" s="20"/>
      <c r="V11" s="32"/>
      <c r="W11" s="33"/>
      <c r="X11" s="20"/>
      <c r="Y11" s="20"/>
      <c r="Z11" s="32"/>
      <c r="AA11" s="28"/>
      <c r="AB11" s="32"/>
      <c r="AC11" s="35"/>
      <c r="AD11" s="22"/>
      <c r="AE11" s="22"/>
      <c r="AF11" s="11"/>
      <c r="AG11" s="11"/>
      <c r="AH11" s="207">
        <f>23/31*15</f>
        <v>11.129032258064516</v>
      </c>
      <c r="AI11" s="208">
        <f t="shared" si="1"/>
        <v>81.129032258064512</v>
      </c>
      <c r="AJ11" s="146"/>
      <c r="AK11" s="22"/>
      <c r="AL11" s="209">
        <f t="shared" si="2"/>
        <v>81</v>
      </c>
      <c r="AM11" s="126">
        <v>5</v>
      </c>
      <c r="AN11" s="22">
        <f t="shared" si="3"/>
        <v>86</v>
      </c>
      <c r="AO11" s="22" t="str">
        <f t="shared" si="4"/>
        <v>B</v>
      </c>
      <c r="AP11" s="11" t="str">
        <f t="shared" si="5"/>
        <v>зараховано</v>
      </c>
      <c r="AQ11" s="11"/>
      <c r="AR11" s="11"/>
      <c r="AS11" s="8"/>
      <c r="AT11" s="8"/>
      <c r="AU11" s="11"/>
      <c r="AV11" s="49"/>
      <c r="AW11" s="11"/>
      <c r="AX11" s="13"/>
    </row>
    <row r="12" spans="1:50" s="36" customFormat="1" ht="13.5" customHeight="1" x14ac:dyDescent="0.25">
      <c r="A12" s="11">
        <v>9</v>
      </c>
      <c r="B12" s="138" t="s">
        <v>131</v>
      </c>
      <c r="C12" s="140" t="s">
        <v>142</v>
      </c>
      <c r="D12" s="21">
        <v>25</v>
      </c>
      <c r="E12" s="21">
        <v>5</v>
      </c>
      <c r="F12" s="21">
        <v>20</v>
      </c>
      <c r="G12" s="21">
        <v>5</v>
      </c>
      <c r="H12" s="21">
        <v>10</v>
      </c>
      <c r="I12" s="21">
        <v>10</v>
      </c>
      <c r="J12" s="25">
        <f t="shared" si="0"/>
        <v>75</v>
      </c>
      <c r="K12" s="33"/>
      <c r="L12" s="20"/>
      <c r="M12" s="20"/>
      <c r="N12" s="32"/>
      <c r="O12" s="28"/>
      <c r="P12" s="20"/>
      <c r="Q12" s="20"/>
      <c r="R12" s="21"/>
      <c r="S12" s="33"/>
      <c r="T12" s="20"/>
      <c r="U12" s="20"/>
      <c r="V12" s="32"/>
      <c r="W12" s="33"/>
      <c r="X12" s="20"/>
      <c r="Y12" s="20"/>
      <c r="Z12" s="32"/>
      <c r="AA12" s="28"/>
      <c r="AB12" s="32"/>
      <c r="AC12" s="35"/>
      <c r="AD12" s="22"/>
      <c r="AE12" s="22"/>
      <c r="AF12" s="11"/>
      <c r="AG12" s="11"/>
      <c r="AH12" s="207"/>
      <c r="AI12" s="208">
        <f t="shared" si="1"/>
        <v>75</v>
      </c>
      <c r="AJ12" s="146" t="s">
        <v>139</v>
      </c>
      <c r="AK12" s="22"/>
      <c r="AL12" s="209">
        <f t="shared" si="2"/>
        <v>75</v>
      </c>
      <c r="AM12" s="216">
        <v>6</v>
      </c>
      <c r="AN12" s="22">
        <f t="shared" si="3"/>
        <v>81</v>
      </c>
      <c r="AO12" s="22" t="str">
        <f t="shared" si="4"/>
        <v>B</v>
      </c>
      <c r="AP12" s="11" t="str">
        <f t="shared" si="5"/>
        <v>зараховано</v>
      </c>
      <c r="AQ12" s="11"/>
      <c r="AR12" s="11"/>
      <c r="AS12" s="8"/>
      <c r="AT12" s="8"/>
      <c r="AU12" s="11"/>
      <c r="AV12" s="49"/>
      <c r="AW12" s="11"/>
      <c r="AX12" s="13"/>
    </row>
    <row r="13" spans="1:50" s="36" customFormat="1" ht="14.25" customHeight="1" x14ac:dyDescent="0.25">
      <c r="A13" s="138">
        <v>10</v>
      </c>
      <c r="B13" s="138" t="s">
        <v>128</v>
      </c>
      <c r="C13" s="140" t="s">
        <v>143</v>
      </c>
      <c r="D13" s="21">
        <v>25</v>
      </c>
      <c r="E13" s="21">
        <v>5</v>
      </c>
      <c r="F13" s="21">
        <v>20</v>
      </c>
      <c r="G13" s="21">
        <v>5</v>
      </c>
      <c r="H13" s="21">
        <v>10</v>
      </c>
      <c r="I13" s="21">
        <v>10</v>
      </c>
      <c r="J13" s="25">
        <f t="shared" ref="J13" si="6">SUM(D13:I13)</f>
        <v>75</v>
      </c>
      <c r="K13" s="33"/>
      <c r="L13" s="20"/>
      <c r="M13" s="20"/>
      <c r="N13" s="32"/>
      <c r="O13" s="28"/>
      <c r="P13" s="20"/>
      <c r="Q13" s="20"/>
      <c r="R13" s="21"/>
      <c r="S13" s="33"/>
      <c r="T13" s="20"/>
      <c r="U13" s="20"/>
      <c r="V13" s="32"/>
      <c r="W13" s="33"/>
      <c r="X13" s="20"/>
      <c r="Y13" s="20"/>
      <c r="Z13" s="32"/>
      <c r="AA13" s="28"/>
      <c r="AB13" s="32"/>
      <c r="AC13" s="35"/>
      <c r="AD13" s="22"/>
      <c r="AE13" s="22"/>
      <c r="AF13" s="11"/>
      <c r="AG13" s="11"/>
      <c r="AH13" s="207"/>
      <c r="AI13" s="208">
        <f t="shared" si="1"/>
        <v>75</v>
      </c>
      <c r="AJ13" s="146"/>
      <c r="AK13" s="22"/>
      <c r="AL13" s="209">
        <f t="shared" si="2"/>
        <v>75</v>
      </c>
      <c r="AM13" s="216">
        <v>6</v>
      </c>
      <c r="AN13" s="22">
        <f t="shared" si="3"/>
        <v>81</v>
      </c>
      <c r="AO13" s="22" t="str">
        <f t="shared" si="4"/>
        <v>B</v>
      </c>
      <c r="AP13" s="11" t="str">
        <f t="shared" si="5"/>
        <v>зараховано</v>
      </c>
      <c r="AQ13" s="11"/>
      <c r="AR13" s="11"/>
      <c r="AS13" s="8"/>
      <c r="AT13" s="8"/>
      <c r="AU13" s="11"/>
      <c r="AV13" s="49"/>
      <c r="AW13" s="11"/>
      <c r="AX13" s="13"/>
    </row>
    <row r="14" spans="1:50" s="36" customFormat="1" ht="15.75" customHeight="1" x14ac:dyDescent="0.25">
      <c r="A14" s="138">
        <v>11</v>
      </c>
      <c r="B14" s="138" t="s">
        <v>130</v>
      </c>
      <c r="C14" s="140" t="s">
        <v>144</v>
      </c>
      <c r="D14" s="21">
        <v>25</v>
      </c>
      <c r="E14" s="21">
        <v>5</v>
      </c>
      <c r="F14" s="21">
        <v>20</v>
      </c>
      <c r="G14" s="21">
        <v>5</v>
      </c>
      <c r="H14" s="21">
        <v>10</v>
      </c>
      <c r="I14" s="21">
        <v>10</v>
      </c>
      <c r="J14" s="25">
        <f t="shared" ref="J14" si="7">SUM(D14:I14)</f>
        <v>75</v>
      </c>
      <c r="K14" s="33"/>
      <c r="L14" s="20"/>
      <c r="M14" s="20"/>
      <c r="N14" s="32"/>
      <c r="O14" s="28"/>
      <c r="P14" s="20"/>
      <c r="Q14" s="20"/>
      <c r="R14" s="21"/>
      <c r="S14" s="33"/>
      <c r="T14" s="20"/>
      <c r="U14" s="20"/>
      <c r="V14" s="32"/>
      <c r="W14" s="33"/>
      <c r="X14" s="20"/>
      <c r="Y14" s="20"/>
      <c r="Z14" s="32"/>
      <c r="AA14" s="28"/>
      <c r="AB14" s="32"/>
      <c r="AC14" s="35"/>
      <c r="AD14" s="22"/>
      <c r="AE14" s="22"/>
      <c r="AF14" s="11"/>
      <c r="AG14" s="11"/>
      <c r="AH14" s="207">
        <f>25/31*15</f>
        <v>12.096774193548386</v>
      </c>
      <c r="AI14" s="208">
        <f t="shared" si="1"/>
        <v>87.096774193548384</v>
      </c>
      <c r="AJ14" s="146" t="s">
        <v>139</v>
      </c>
      <c r="AK14" s="22"/>
      <c r="AL14" s="209">
        <f t="shared" si="2"/>
        <v>87</v>
      </c>
      <c r="AM14" s="126">
        <v>5</v>
      </c>
      <c r="AN14" s="22">
        <f t="shared" si="3"/>
        <v>92</v>
      </c>
      <c r="AO14" s="22" t="str">
        <f t="shared" si="4"/>
        <v>A</v>
      </c>
      <c r="AP14" s="11" t="str">
        <f t="shared" si="5"/>
        <v>зараховано</v>
      </c>
      <c r="AQ14" s="11"/>
      <c r="AR14" s="11"/>
      <c r="AS14" s="8"/>
      <c r="AT14" s="8"/>
      <c r="AU14" s="11"/>
      <c r="AV14" s="49"/>
      <c r="AW14" s="11"/>
      <c r="AX14" s="13"/>
    </row>
    <row r="15" spans="1:50" s="36" customFormat="1" ht="30" customHeight="1" x14ac:dyDescent="0.25">
      <c r="A15" s="138">
        <v>12</v>
      </c>
      <c r="B15" s="138" t="s">
        <v>113</v>
      </c>
      <c r="C15" s="140" t="s">
        <v>145</v>
      </c>
      <c r="D15" s="21">
        <v>25</v>
      </c>
      <c r="E15" s="21">
        <v>5</v>
      </c>
      <c r="F15" s="21">
        <v>20</v>
      </c>
      <c r="G15" s="21">
        <v>5</v>
      </c>
      <c r="H15" s="21">
        <v>5</v>
      </c>
      <c r="I15" s="21">
        <v>5</v>
      </c>
      <c r="J15" s="25">
        <f t="shared" ref="J15:J16" si="8">SUM(D15:I15)</f>
        <v>65</v>
      </c>
      <c r="K15" s="33"/>
      <c r="L15" s="20"/>
      <c r="M15" s="20"/>
      <c r="N15" s="32"/>
      <c r="O15" s="28"/>
      <c r="P15" s="20"/>
      <c r="Q15" s="20"/>
      <c r="R15" s="21"/>
      <c r="S15" s="33"/>
      <c r="T15" s="20"/>
      <c r="U15" s="20"/>
      <c r="V15" s="32"/>
      <c r="W15" s="33"/>
      <c r="X15" s="20"/>
      <c r="Y15" s="20"/>
      <c r="Z15" s="32"/>
      <c r="AA15" s="28"/>
      <c r="AB15" s="32"/>
      <c r="AC15" s="35"/>
      <c r="AD15" s="22"/>
      <c r="AE15" s="22"/>
      <c r="AF15" s="11"/>
      <c r="AG15" s="11"/>
      <c r="AH15" s="207">
        <f>25/31*15</f>
        <v>12.096774193548386</v>
      </c>
      <c r="AI15" s="208">
        <f t="shared" si="1"/>
        <v>77.096774193548384</v>
      </c>
      <c r="AJ15" s="146"/>
      <c r="AK15" s="22"/>
      <c r="AL15" s="209">
        <f t="shared" si="2"/>
        <v>77</v>
      </c>
      <c r="AM15" s="126">
        <v>5</v>
      </c>
      <c r="AN15" s="22">
        <f t="shared" si="3"/>
        <v>82</v>
      </c>
      <c r="AO15" s="22" t="str">
        <f t="shared" si="4"/>
        <v>B</v>
      </c>
      <c r="AP15" s="11" t="str">
        <f t="shared" si="5"/>
        <v>зараховано</v>
      </c>
      <c r="AQ15" s="11"/>
      <c r="AR15" s="11"/>
      <c r="AS15" s="8"/>
      <c r="AT15" s="8"/>
      <c r="AU15" s="11"/>
      <c r="AV15" s="49"/>
      <c r="AW15" s="11"/>
      <c r="AX15" s="13"/>
    </row>
    <row r="16" spans="1:50" s="36" customFormat="1" ht="14.25" customHeight="1" x14ac:dyDescent="0.25">
      <c r="A16" s="138">
        <v>13</v>
      </c>
      <c r="B16" s="147" t="s">
        <v>110</v>
      </c>
      <c r="C16" s="140" t="s">
        <v>146</v>
      </c>
      <c r="D16" s="21">
        <v>25</v>
      </c>
      <c r="E16" s="21">
        <v>5</v>
      </c>
      <c r="F16" s="21">
        <v>20</v>
      </c>
      <c r="G16" s="21">
        <v>5</v>
      </c>
      <c r="H16" s="21">
        <v>10</v>
      </c>
      <c r="I16" s="21">
        <v>10</v>
      </c>
      <c r="J16" s="25">
        <f t="shared" si="8"/>
        <v>75</v>
      </c>
      <c r="K16" s="33"/>
      <c r="L16" s="20"/>
      <c r="M16" s="20"/>
      <c r="N16" s="32"/>
      <c r="O16" s="28"/>
      <c r="P16" s="20"/>
      <c r="Q16" s="20"/>
      <c r="R16" s="21"/>
      <c r="S16" s="33"/>
      <c r="T16" s="20"/>
      <c r="U16" s="20"/>
      <c r="V16" s="32"/>
      <c r="W16" s="33"/>
      <c r="X16" s="20"/>
      <c r="Y16" s="20"/>
      <c r="Z16" s="32"/>
      <c r="AA16" s="28"/>
      <c r="AB16" s="32"/>
      <c r="AC16" s="35"/>
      <c r="AD16" s="22"/>
      <c r="AE16" s="22"/>
      <c r="AF16" s="11"/>
      <c r="AG16" s="11"/>
      <c r="AH16" s="207"/>
      <c r="AI16" s="208">
        <f t="shared" si="1"/>
        <v>75</v>
      </c>
      <c r="AJ16" s="146" t="s">
        <v>139</v>
      </c>
      <c r="AK16" s="22"/>
      <c r="AL16" s="209"/>
      <c r="AM16" s="126"/>
      <c r="AN16" s="22"/>
      <c r="AO16" s="22"/>
      <c r="AP16" s="11"/>
      <c r="AQ16" s="11"/>
      <c r="AR16" s="11"/>
      <c r="AS16" s="8"/>
      <c r="AT16" s="8"/>
      <c r="AU16" s="11"/>
      <c r="AV16" s="49"/>
      <c r="AW16" s="11"/>
      <c r="AX16" s="13"/>
    </row>
    <row r="17" spans="1:50" s="36" customFormat="1" ht="15.75" customHeight="1" x14ac:dyDescent="0.25">
      <c r="A17" s="138">
        <v>14</v>
      </c>
      <c r="B17" s="134" t="s">
        <v>121</v>
      </c>
      <c r="C17" s="136" t="s">
        <v>147</v>
      </c>
      <c r="D17" s="21">
        <v>25</v>
      </c>
      <c r="E17" s="21">
        <v>5</v>
      </c>
      <c r="F17" s="21">
        <v>20</v>
      </c>
      <c r="G17" s="21">
        <v>5</v>
      </c>
      <c r="H17" s="21">
        <v>10</v>
      </c>
      <c r="I17" s="21">
        <v>10</v>
      </c>
      <c r="J17" s="25">
        <f t="shared" ref="J17" si="9">SUM(D17:I17)</f>
        <v>75</v>
      </c>
      <c r="K17" s="33"/>
      <c r="L17" s="20"/>
      <c r="M17" s="20"/>
      <c r="N17" s="32"/>
      <c r="O17" s="28"/>
      <c r="P17" s="20"/>
      <c r="Q17" s="20"/>
      <c r="R17" s="21"/>
      <c r="S17" s="33"/>
      <c r="T17" s="20"/>
      <c r="U17" s="20"/>
      <c r="V17" s="32"/>
      <c r="W17" s="33"/>
      <c r="X17" s="20"/>
      <c r="Y17" s="20"/>
      <c r="Z17" s="32"/>
      <c r="AA17" s="28"/>
      <c r="AB17" s="32"/>
      <c r="AC17" s="35"/>
      <c r="AD17" s="22"/>
      <c r="AE17" s="22"/>
      <c r="AF17" s="11"/>
      <c r="AG17" s="11"/>
      <c r="AH17" s="207">
        <f>21/31*15</f>
        <v>10.161290322580644</v>
      </c>
      <c r="AI17" s="208">
        <f t="shared" si="1"/>
        <v>85.161290322580641</v>
      </c>
      <c r="AJ17" s="146" t="s">
        <v>139</v>
      </c>
      <c r="AK17" s="22"/>
      <c r="AL17" s="209">
        <f t="shared" si="2"/>
        <v>85</v>
      </c>
      <c r="AM17" s="126">
        <v>5</v>
      </c>
      <c r="AN17" s="22">
        <f t="shared" si="3"/>
        <v>90</v>
      </c>
      <c r="AO17" s="22" t="str">
        <f t="shared" si="4"/>
        <v>B</v>
      </c>
      <c r="AP17" s="11" t="str">
        <f t="shared" si="5"/>
        <v>зараховано</v>
      </c>
      <c r="AQ17" s="11"/>
      <c r="AR17" s="11"/>
      <c r="AS17" s="8"/>
      <c r="AT17" s="8"/>
      <c r="AU17" s="11"/>
      <c r="AV17" s="49"/>
      <c r="AW17" s="11"/>
      <c r="AX17" s="13"/>
    </row>
    <row r="18" spans="1:50" s="36" customFormat="1" ht="24" customHeight="1" x14ac:dyDescent="0.25">
      <c r="A18" s="138"/>
      <c r="B18" s="134"/>
      <c r="C18" s="149"/>
      <c r="D18" s="21"/>
      <c r="E18" s="21"/>
      <c r="F18" s="21"/>
      <c r="G18" s="21"/>
      <c r="H18" s="21"/>
      <c r="I18" s="21"/>
      <c r="J18" s="25"/>
      <c r="K18" s="33"/>
      <c r="L18" s="20"/>
      <c r="M18" s="20"/>
      <c r="N18" s="32"/>
      <c r="O18" s="28"/>
      <c r="P18" s="20"/>
      <c r="Q18" s="20"/>
      <c r="R18" s="21"/>
      <c r="S18" s="33"/>
      <c r="T18" s="20"/>
      <c r="U18" s="20"/>
      <c r="V18" s="32"/>
      <c r="W18" s="33"/>
      <c r="X18" s="20"/>
      <c r="Y18" s="20"/>
      <c r="Z18" s="32"/>
      <c r="AA18" s="28"/>
      <c r="AB18" s="32"/>
      <c r="AC18" s="35"/>
      <c r="AD18" s="22"/>
      <c r="AE18" s="22"/>
      <c r="AF18" s="11"/>
      <c r="AG18" s="11"/>
      <c r="AH18" s="207"/>
      <c r="AI18" s="208"/>
      <c r="AJ18" s="146"/>
      <c r="AK18" s="22"/>
      <c r="AL18" s="209"/>
      <c r="AM18" s="126"/>
      <c r="AN18" s="22"/>
      <c r="AO18" s="22"/>
      <c r="AP18" s="11"/>
      <c r="AQ18" s="11"/>
      <c r="AR18" s="11"/>
      <c r="AS18" s="8"/>
      <c r="AT18" s="8"/>
      <c r="AU18" s="11"/>
      <c r="AV18" s="49"/>
      <c r="AW18" s="11"/>
      <c r="AX18" s="13"/>
    </row>
    <row r="19" spans="1:50" s="36" customFormat="1" ht="16.5" customHeight="1" x14ac:dyDescent="0.25">
      <c r="A19" s="49"/>
      <c r="B19" s="49"/>
      <c r="C19" s="140"/>
      <c r="D19" s="21"/>
      <c r="E19" s="21"/>
      <c r="F19" s="135"/>
      <c r="G19" s="21"/>
      <c r="H19" s="21"/>
      <c r="I19" s="21"/>
      <c r="J19" s="25"/>
      <c r="K19" s="33"/>
      <c r="L19" s="20"/>
      <c r="M19" s="20"/>
      <c r="N19" s="32"/>
      <c r="O19" s="28"/>
      <c r="P19" s="20"/>
      <c r="Q19" s="20"/>
      <c r="R19" s="21"/>
      <c r="S19" s="33"/>
      <c r="T19" s="20"/>
      <c r="U19" s="20"/>
      <c r="V19" s="32"/>
      <c r="W19" s="33"/>
      <c r="X19" s="20"/>
      <c r="Y19" s="20"/>
      <c r="Z19" s="32"/>
      <c r="AA19" s="28"/>
      <c r="AB19" s="32"/>
      <c r="AC19" s="35"/>
      <c r="AD19" s="22"/>
      <c r="AE19" s="22"/>
      <c r="AF19" s="11"/>
      <c r="AG19" s="11"/>
      <c r="AH19" s="207"/>
      <c r="AI19" s="208"/>
      <c r="AJ19" s="146"/>
      <c r="AK19" s="22"/>
      <c r="AL19" s="209"/>
      <c r="AM19" s="126"/>
      <c r="AN19" s="22"/>
      <c r="AO19" s="22"/>
      <c r="AP19" s="11"/>
      <c r="AQ19" s="11"/>
      <c r="AR19" s="11"/>
      <c r="AS19" s="8"/>
      <c r="AT19" s="8"/>
      <c r="AU19" s="11"/>
      <c r="AV19" s="49"/>
      <c r="AW19" s="11"/>
      <c r="AX19" s="13"/>
    </row>
    <row r="20" spans="1:50" s="13" customFormat="1" ht="18" customHeight="1" x14ac:dyDescent="0.25">
      <c r="A20" s="11">
        <v>9</v>
      </c>
      <c r="B20" s="134" t="s">
        <v>114</v>
      </c>
      <c r="C20" s="132"/>
      <c r="D20" s="21"/>
      <c r="E20" s="21"/>
      <c r="F20" s="21"/>
      <c r="G20" s="21"/>
      <c r="H20" s="21"/>
      <c r="I20" s="21"/>
      <c r="J20" s="25">
        <f>SUM(D20:I20)</f>
        <v>0</v>
      </c>
      <c r="K20" s="37"/>
      <c r="L20" s="38"/>
      <c r="M20" s="38"/>
      <c r="N20" s="39"/>
      <c r="O20" s="28"/>
      <c r="P20" s="20"/>
      <c r="Q20" s="20"/>
      <c r="R20" s="21"/>
      <c r="S20" s="37"/>
      <c r="T20" s="38"/>
      <c r="U20" s="38"/>
      <c r="V20" s="39"/>
      <c r="W20" s="37"/>
      <c r="X20" s="38"/>
      <c r="Y20" s="38"/>
      <c r="Z20" s="39"/>
      <c r="AA20" s="28"/>
      <c r="AB20" s="32"/>
      <c r="AC20" s="35"/>
      <c r="AD20" s="22"/>
      <c r="AE20" s="22"/>
      <c r="AF20" s="22"/>
      <c r="AG20" s="22"/>
      <c r="AH20" s="206">
        <f>27/31*15</f>
        <v>13.064516129032258</v>
      </c>
      <c r="AI20" s="208">
        <f t="shared" si="1"/>
        <v>13.064516129032258</v>
      </c>
      <c r="AJ20" s="146" t="s">
        <v>149</v>
      </c>
      <c r="AK20" s="22"/>
      <c r="AL20" s="209">
        <f t="shared" si="2"/>
        <v>13</v>
      </c>
      <c r="AM20" s="126"/>
      <c r="AN20" s="22">
        <f t="shared" ref="AN20:AN21" si="10">SUM(AL20:AM20)</f>
        <v>13</v>
      </c>
      <c r="AO20" s="48" t="str">
        <f>IF(AND(AN20&gt;=91,AN20&lt;=100),"A",IF(AND(AN20&gt;=81,AN20&lt;=90),"B",IF(AND(AN20&gt;=71,AN20&lt;=80),"C",IF(AND(AN20&gt;=65,AN20&lt;=70),"D",IF(AND(AN20&gt;=60,AN20&lt;=64),"E","F")))))</f>
        <v>F</v>
      </c>
      <c r="AP20" s="49" t="str">
        <f>IF(AN20&gt;=60,"зараховано","незараховано")</f>
        <v>незараховано</v>
      </c>
      <c r="AQ20" s="11"/>
      <c r="AR20" s="11"/>
      <c r="AS20" s="8">
        <f>SUM(AQ20:AR20)</f>
        <v>0</v>
      </c>
      <c r="AT20" s="8" t="str">
        <f>IF(AND(AS20&gt;=91,AS20&lt;=100),"A",IF(AND(AS20&gt;=81,AS20&lt;=90),"B",IF(AND(AS20&gt;=71,AS20&lt;=80),"C",IF(AND(AS20&gt;=65,AS20&lt;=70),"D",IF(AND(AS20&gt;=60,AS20&lt;=64),"E","F")))))</f>
        <v>F</v>
      </c>
      <c r="AU20" s="11"/>
      <c r="AV20" s="11"/>
      <c r="AW20" s="11"/>
    </row>
    <row r="21" spans="1:50" hidden="1" x14ac:dyDescent="0.25">
      <c r="A21" s="11">
        <v>10</v>
      </c>
      <c r="B21" s="134" t="s">
        <v>115</v>
      </c>
      <c r="C21" s="132"/>
      <c r="D21" s="21"/>
      <c r="E21" s="21"/>
      <c r="F21" s="21"/>
      <c r="G21" s="21"/>
      <c r="H21" s="21"/>
      <c r="I21" s="21"/>
      <c r="J21" s="25">
        <f>SUM(D21:I21)</f>
        <v>0</v>
      </c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8"/>
      <c r="AB21" s="32"/>
      <c r="AC21" s="35"/>
      <c r="AD21" s="22"/>
      <c r="AE21" s="22"/>
      <c r="AF21" s="22"/>
      <c r="AG21" s="22"/>
      <c r="AH21" s="206"/>
      <c r="AI21" s="208">
        <f t="shared" si="1"/>
        <v>0</v>
      </c>
      <c r="AJ21" s="146">
        <f>ПЗС2020_2курс_присутність!U11</f>
        <v>0</v>
      </c>
      <c r="AK21" s="22"/>
      <c r="AL21" s="209">
        <f t="shared" si="2"/>
        <v>0</v>
      </c>
      <c r="AM21" s="126"/>
      <c r="AN21" s="22">
        <f t="shared" si="10"/>
        <v>0</v>
      </c>
      <c r="AO21" s="48" t="str">
        <f t="shared" ref="AO21" si="11">IF(AND(AN21&gt;=91,AN21&lt;=100),"A",IF(AND(AN21&gt;=81,AN21&lt;=90),"B",IF(AND(AN21&gt;=71,AN21&lt;=80),"C",IF(AND(AN21&gt;=65,AN21&lt;=70),"D",IF(AND(AN21&gt;=60,AN21&lt;=64),"E","F")))))</f>
        <v>F</v>
      </c>
      <c r="AP21" s="49" t="str">
        <f t="shared" ref="AP21" si="12">IF(AN21&gt;=60,"зараховано","незараховано")</f>
        <v>незараховано</v>
      </c>
      <c r="AQ21" s="11"/>
      <c r="AR21" s="11"/>
      <c r="AS21" s="8">
        <f t="shared" ref="AS21" si="13">SUM(AQ21:AR21)</f>
        <v>0</v>
      </c>
      <c r="AT21" s="8" t="str">
        <f t="shared" ref="AT21" si="14">IF(AND(AS21&gt;=91,AS21&lt;=100),"A",IF(AND(AS21&gt;=81,AS21&lt;=90),"B",IF(AND(AS21&gt;=71,AS21&lt;=80),"C",IF(AND(AS21&gt;=65,AS21&lt;=70),"D",IF(AND(AS21&gt;=60,AS21&lt;=64),"E","F")))))</f>
        <v>F</v>
      </c>
      <c r="AU21" s="1"/>
      <c r="AV21" s="1"/>
      <c r="AW21" s="11"/>
      <c r="AX21" s="13"/>
    </row>
    <row r="22" spans="1:50" x14ac:dyDescent="0.25">
      <c r="A22" s="11">
        <v>12</v>
      </c>
      <c r="B22" s="134" t="s">
        <v>118</v>
      </c>
      <c r="C22" s="131"/>
      <c r="D22" s="21"/>
      <c r="E22" s="21"/>
      <c r="F22" s="21"/>
      <c r="G22" s="21"/>
      <c r="H22" s="21"/>
      <c r="I22" s="21"/>
      <c r="J22" s="25">
        <f t="shared" ref="J22" si="15">SUM(D22:I22)</f>
        <v>0</v>
      </c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8"/>
      <c r="AB22" s="32"/>
      <c r="AC22" s="35"/>
      <c r="AD22" s="22"/>
      <c r="AE22" s="22"/>
      <c r="AF22" s="22"/>
      <c r="AG22" s="22"/>
      <c r="AH22" s="206">
        <f>28/31*15</f>
        <v>13.548387096774194</v>
      </c>
      <c r="AI22" s="208">
        <f t="shared" si="1"/>
        <v>13.548387096774194</v>
      </c>
      <c r="AJ22" s="146">
        <f>ПЗС2020_2курс_присутність!U14</f>
        <v>0</v>
      </c>
      <c r="AK22" s="22"/>
      <c r="AL22" s="209">
        <f t="shared" si="2"/>
        <v>14</v>
      </c>
      <c r="AM22" s="126"/>
      <c r="AN22" s="22">
        <f t="shared" ref="AN22" si="16">SUM(AL22:AM22)</f>
        <v>14</v>
      </c>
      <c r="AO22" s="48" t="str">
        <f t="shared" ref="AO22" si="17">IF(AND(AN22&gt;=91,AN22&lt;=100),"A",IF(AND(AN22&gt;=81,AN22&lt;=90),"B",IF(AND(AN22&gt;=71,AN22&lt;=80),"C",IF(AND(AN22&gt;=65,AN22&lt;=70),"D",IF(AND(AN22&gt;=60,AN22&lt;=64),"E","F")))))</f>
        <v>F</v>
      </c>
      <c r="AP22" s="49" t="str">
        <f t="shared" ref="AP22" si="18">IF(AN22&gt;=60,"зараховано","незараховано")</f>
        <v>незараховано</v>
      </c>
      <c r="AQ22" s="11"/>
      <c r="AR22" s="11"/>
      <c r="AS22" s="8">
        <f t="shared" ref="AS22" si="19">SUM(AQ22:AR22)</f>
        <v>0</v>
      </c>
      <c r="AT22" s="8" t="str">
        <f t="shared" ref="AT22" si="20">IF(AND(AS22&gt;=91,AS22&lt;=100),"A",IF(AND(AS22&gt;=81,AS22&lt;=90),"B",IF(AND(AS22&gt;=71,AS22&lt;=80),"C",IF(AND(AS22&gt;=65,AS22&lt;=70),"D",IF(AND(AS22&gt;=60,AS22&lt;=64),"E","F")))))</f>
        <v>F</v>
      </c>
      <c r="AU22" s="1"/>
      <c r="AV22" s="1"/>
      <c r="AW22" s="11"/>
      <c r="AX22" s="13"/>
    </row>
    <row r="23" spans="1:50" x14ac:dyDescent="0.25">
      <c r="A23" s="11">
        <v>13</v>
      </c>
      <c r="B23" s="134" t="s">
        <v>119</v>
      </c>
      <c r="C23" s="133"/>
      <c r="D23" s="21"/>
      <c r="E23" s="21"/>
      <c r="F23" s="21"/>
      <c r="G23" s="21"/>
      <c r="H23" s="21"/>
      <c r="I23" s="21"/>
      <c r="J23" s="25">
        <f t="shared" ref="J23" si="21">SUM(D23:I23)</f>
        <v>0</v>
      </c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8"/>
      <c r="AB23" s="32"/>
      <c r="AC23" s="35"/>
      <c r="AD23" s="22"/>
      <c r="AE23" s="22"/>
      <c r="AF23" s="22"/>
      <c r="AG23" s="22"/>
      <c r="AH23" s="206">
        <f>28/31*15</f>
        <v>13.548387096774194</v>
      </c>
      <c r="AI23" s="208">
        <f t="shared" si="1"/>
        <v>13.548387096774194</v>
      </c>
      <c r="AJ23" s="146">
        <f>ПЗС2020_2курс_присутність!U15</f>
        <v>0</v>
      </c>
      <c r="AK23" s="22"/>
      <c r="AL23" s="209">
        <f t="shared" si="2"/>
        <v>14</v>
      </c>
      <c r="AM23" s="126"/>
      <c r="AN23" s="22">
        <f t="shared" ref="AN23" si="22">SUM(AL23:AM23)</f>
        <v>14</v>
      </c>
      <c r="AO23" s="48" t="str">
        <f t="shared" ref="AO23" si="23">IF(AND(AN23&gt;=91,AN23&lt;=100),"A",IF(AND(AN23&gt;=81,AN23&lt;=90),"B",IF(AND(AN23&gt;=71,AN23&lt;=80),"C",IF(AND(AN23&gt;=65,AN23&lt;=70),"D",IF(AND(AN23&gt;=60,AN23&lt;=64),"E","F")))))</f>
        <v>F</v>
      </c>
      <c r="AP23" s="49" t="str">
        <f t="shared" ref="AP23" si="24">IF(AN23&gt;=60,"зараховано","незараховано")</f>
        <v>незараховано</v>
      </c>
      <c r="AQ23" s="11"/>
      <c r="AR23" s="11"/>
      <c r="AS23" s="8">
        <f t="shared" ref="AS23" si="25">SUM(AQ23:AR23)</f>
        <v>0</v>
      </c>
      <c r="AT23" s="8" t="str">
        <f t="shared" ref="AT23" si="26">IF(AND(AS23&gt;=91,AS23&lt;=100),"A",IF(AND(AS23&gt;=81,AS23&lt;=90),"B",IF(AND(AS23&gt;=71,AS23&lt;=80),"C",IF(AND(AS23&gt;=65,AS23&lt;=70),"D",IF(AND(AS23&gt;=60,AS23&lt;=64),"E","F")))))</f>
        <v>F</v>
      </c>
      <c r="AU23" s="1"/>
      <c r="AV23" s="1"/>
      <c r="AW23" s="11"/>
      <c r="AX23" s="13"/>
    </row>
    <row r="24" spans="1:50" x14ac:dyDescent="0.25">
      <c r="A24" s="11">
        <v>15</v>
      </c>
      <c r="B24" s="134" t="s">
        <v>123</v>
      </c>
      <c r="C24" s="133"/>
      <c r="D24" s="21"/>
      <c r="E24" s="21"/>
      <c r="F24" s="21"/>
      <c r="G24" s="21"/>
      <c r="H24" s="21"/>
      <c r="I24" s="21"/>
      <c r="J24" s="25">
        <f>SUM(D24:I24)</f>
        <v>0</v>
      </c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8"/>
      <c r="AB24" s="32"/>
      <c r="AC24" s="35"/>
      <c r="AD24" s="22"/>
      <c r="AE24" s="22"/>
      <c r="AF24" s="22"/>
      <c r="AG24" s="22"/>
      <c r="AH24" s="206">
        <f>27/31*15</f>
        <v>13.064516129032258</v>
      </c>
      <c r="AI24" s="208">
        <f t="shared" si="1"/>
        <v>13.064516129032258</v>
      </c>
      <c r="AJ24" s="146">
        <f>ПЗС2020_2курс_присутність!U19</f>
        <v>0</v>
      </c>
      <c r="AK24" s="22"/>
      <c r="AL24" s="209">
        <f t="shared" si="2"/>
        <v>13</v>
      </c>
      <c r="AM24" s="126"/>
      <c r="AN24" s="22">
        <f>SUM(AL24:AM24)</f>
        <v>13</v>
      </c>
      <c r="AO24" s="48" t="str">
        <f>IF(AND(AN24&gt;=91,AN24&lt;=100),"A",IF(AND(AN24&gt;=81,AN24&lt;=90),"B",IF(AND(AN24&gt;=71,AN24&lt;=80),"C",IF(AND(AN24&gt;=65,AN24&lt;=70),"D",IF(AND(AN24&gt;=60,AN24&lt;=64),"E","F")))))</f>
        <v>F</v>
      </c>
      <c r="AP24" s="49" t="str">
        <f>IF(AN24&gt;=60,"зараховано","незараховано")</f>
        <v>незараховано</v>
      </c>
      <c r="AQ24" s="11"/>
      <c r="AR24" s="11"/>
      <c r="AS24" s="8">
        <f>SUM(AQ24:AR24)</f>
        <v>0</v>
      </c>
      <c r="AT24" s="8" t="str">
        <f>IF(AND(AS24&gt;=91,AS24&lt;=100),"A",IF(AND(AS24&gt;=81,AS24&lt;=90),"B",IF(AND(AS24&gt;=71,AS24&lt;=80),"C",IF(AND(AS24&gt;=65,AS24&lt;=70),"D",IF(AND(AS24&gt;=60,AS24&lt;=64),"E","F")))))</f>
        <v>F</v>
      </c>
      <c r="AU24" s="1"/>
      <c r="AV24" s="1"/>
      <c r="AW24" s="11"/>
    </row>
    <row r="25" spans="1:50" s="13" customFormat="1" ht="15.75" customHeight="1" x14ac:dyDescent="0.25">
      <c r="A25" s="142">
        <v>7</v>
      </c>
      <c r="B25" s="143" t="s">
        <v>112</v>
      </c>
      <c r="C25" s="132"/>
      <c r="D25" s="21"/>
      <c r="E25" s="21"/>
      <c r="F25" s="21"/>
      <c r="G25" s="21"/>
      <c r="H25" s="21"/>
      <c r="I25" s="21"/>
      <c r="J25" s="25">
        <f>SUM(D25:I25)</f>
        <v>0</v>
      </c>
      <c r="K25" s="33"/>
      <c r="L25" s="20"/>
      <c r="M25" s="20"/>
      <c r="N25" s="32"/>
      <c r="O25" s="28"/>
      <c r="P25" s="20"/>
      <c r="Q25" s="20"/>
      <c r="R25" s="21"/>
      <c r="S25" s="33"/>
      <c r="T25" s="20"/>
      <c r="U25" s="20"/>
      <c r="V25" s="32"/>
      <c r="W25" s="33"/>
      <c r="X25" s="20"/>
      <c r="Y25" s="20"/>
      <c r="Z25" s="32"/>
      <c r="AA25" s="28"/>
      <c r="AB25" s="32"/>
      <c r="AC25" s="35"/>
      <c r="AD25" s="22"/>
      <c r="AE25" s="22"/>
      <c r="AF25" s="22"/>
      <c r="AG25" s="22"/>
      <c r="AH25" s="206"/>
      <c r="AI25" s="208">
        <f t="shared" si="1"/>
        <v>0</v>
      </c>
      <c r="AJ25" s="146">
        <f>ПЗС2020_2курс_присутність!U8</f>
        <v>0</v>
      </c>
      <c r="AK25" s="22"/>
      <c r="AL25" s="209">
        <f t="shared" si="2"/>
        <v>0</v>
      </c>
      <c r="AM25" s="126"/>
      <c r="AN25" s="22">
        <f>SUM(AL25:AM25)</f>
        <v>0</v>
      </c>
      <c r="AO25" s="22" t="str">
        <f t="shared" ref="AO25" si="27">IF(AND(AN25&gt;=91,AN25&lt;=100),"A",IF(AND(AN25&gt;=81,AN25&lt;=90),"B",IF(AND(AN25&gt;=71,AN25&lt;=80),"C",IF(AND(AN25&gt;=65,AN25&lt;=70),"D",IF(AND(AN25&gt;=60,AN25&lt;=64),"E","F")))))</f>
        <v>F</v>
      </c>
      <c r="AP25" s="11" t="str">
        <f>IF(AN25&gt;=60,"зараховано","незараховано")</f>
        <v>незараховано</v>
      </c>
      <c r="AQ25" s="11"/>
      <c r="AR25" s="11"/>
      <c r="AS25" s="8">
        <f>SUM(AQ25:AR25)</f>
        <v>0</v>
      </c>
      <c r="AT25" s="8" t="str">
        <f>IF(AND(AS25&gt;=91,AS25&lt;=100),"A",IF(AND(AS25&gt;=81,AS25&lt;=90),"B",IF(AND(AS25&gt;=71,AS25&lt;=80),"C",IF(AND(AS25&gt;=65,AS25&lt;=70),"D",IF(AND(AS25&gt;=60,AS25&lt;=64),"E","F")))))</f>
        <v>F</v>
      </c>
      <c r="AU25" s="11"/>
      <c r="AV25" s="11"/>
      <c r="AW25" s="11"/>
    </row>
    <row r="26" spans="1:50" x14ac:dyDescent="0.25">
      <c r="A26" s="142">
        <v>16</v>
      </c>
      <c r="B26" s="143" t="s">
        <v>125</v>
      </c>
      <c r="C26" s="133"/>
      <c r="D26" s="21"/>
      <c r="E26" s="21"/>
      <c r="F26" s="21"/>
      <c r="G26" s="21"/>
      <c r="H26" s="21"/>
      <c r="I26" s="21"/>
      <c r="J26" s="25">
        <f t="shared" ref="J26:J28" si="28">SUM(D26:I26)</f>
        <v>0</v>
      </c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8"/>
      <c r="AB26" s="32"/>
      <c r="AC26" s="35"/>
      <c r="AD26" s="22"/>
      <c r="AE26" s="22"/>
      <c r="AF26" s="22"/>
      <c r="AG26" s="22"/>
      <c r="AH26" s="206"/>
      <c r="AI26" s="208">
        <f t="shared" si="1"/>
        <v>0</v>
      </c>
      <c r="AJ26" s="146">
        <f>ПЗС2020_2курс_присутність!U21</f>
        <v>0</v>
      </c>
      <c r="AK26" s="22"/>
      <c r="AL26" s="209">
        <f t="shared" si="2"/>
        <v>0</v>
      </c>
      <c r="AM26" s="126"/>
      <c r="AN26" s="22">
        <f t="shared" ref="AN26:AN28" si="29">SUM(AL26:AM26)</f>
        <v>0</v>
      </c>
      <c r="AO26" s="48" t="str">
        <f t="shared" ref="AO26:AO28" si="30">IF(AND(AN26&gt;=91,AN26&lt;=100),"A",IF(AND(AN26&gt;=81,AN26&lt;=90),"B",IF(AND(AN26&gt;=71,AN26&lt;=80),"C",IF(AND(AN26&gt;=65,AN26&lt;=70),"D",IF(AND(AN26&gt;=60,AN26&lt;=64),"E","F")))))</f>
        <v>F</v>
      </c>
      <c r="AP26" s="49" t="str">
        <f t="shared" ref="AP26:AP28" si="31">IF(AN26&gt;=60,"зараховано","незараховано")</f>
        <v>незараховано</v>
      </c>
      <c r="AQ26" s="11"/>
      <c r="AR26" s="11"/>
      <c r="AS26" s="8">
        <f t="shared" ref="AS26:AS28" si="32">SUM(AQ26:AR26)</f>
        <v>0</v>
      </c>
      <c r="AT26" s="8" t="str">
        <f t="shared" ref="AT26:AT28" si="33">IF(AND(AS26&gt;=91,AS26&lt;=100),"A",IF(AND(AS26&gt;=81,AS26&lt;=90),"B",IF(AND(AS26&gt;=71,AS26&lt;=80),"C",IF(AND(AS26&gt;=65,AS26&lt;=70),"D",IF(AND(AS26&gt;=60,AS26&lt;=64),"E","F")))))</f>
        <v>F</v>
      </c>
      <c r="AU26" s="1"/>
      <c r="AV26" s="1"/>
      <c r="AW26" s="11"/>
    </row>
    <row r="27" spans="1:50" x14ac:dyDescent="0.25">
      <c r="A27" s="142">
        <v>18</v>
      </c>
      <c r="B27" s="143" t="s">
        <v>127</v>
      </c>
      <c r="C27" s="133"/>
      <c r="D27" s="21"/>
      <c r="E27" s="21"/>
      <c r="F27" s="21"/>
      <c r="G27" s="21"/>
      <c r="H27" s="21"/>
      <c r="I27" s="21"/>
      <c r="J27" s="25">
        <f t="shared" si="28"/>
        <v>0</v>
      </c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8"/>
      <c r="AB27" s="32"/>
      <c r="AC27" s="35"/>
      <c r="AD27" s="22"/>
      <c r="AE27" s="22"/>
      <c r="AF27" s="22"/>
      <c r="AG27" s="22"/>
      <c r="AH27" s="206"/>
      <c r="AI27" s="208">
        <f t="shared" si="1"/>
        <v>0</v>
      </c>
      <c r="AJ27" s="146">
        <f>ПЗС2020_2курс_присутність!U23</f>
        <v>0</v>
      </c>
      <c r="AK27" s="22"/>
      <c r="AL27" s="209">
        <f t="shared" si="2"/>
        <v>0</v>
      </c>
      <c r="AM27" s="126"/>
      <c r="AN27" s="22">
        <f t="shared" si="29"/>
        <v>0</v>
      </c>
      <c r="AO27" s="48" t="str">
        <f t="shared" si="30"/>
        <v>F</v>
      </c>
      <c r="AP27" s="49" t="str">
        <f t="shared" si="31"/>
        <v>незараховано</v>
      </c>
      <c r="AQ27" s="11"/>
      <c r="AR27" s="11"/>
      <c r="AS27" s="8">
        <f t="shared" si="32"/>
        <v>0</v>
      </c>
      <c r="AT27" s="8" t="str">
        <f t="shared" si="33"/>
        <v>F</v>
      </c>
      <c r="AU27" s="1"/>
      <c r="AV27" s="1"/>
      <c r="AW27" s="11"/>
    </row>
    <row r="28" spans="1:50" x14ac:dyDescent="0.25">
      <c r="A28" s="142">
        <v>20</v>
      </c>
      <c r="B28" s="143" t="s">
        <v>129</v>
      </c>
      <c r="C28" s="133"/>
      <c r="D28" s="21"/>
      <c r="E28" s="21"/>
      <c r="F28" s="21"/>
      <c r="G28" s="21"/>
      <c r="H28" s="21"/>
      <c r="I28" s="21"/>
      <c r="J28" s="25">
        <f t="shared" si="28"/>
        <v>0</v>
      </c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8"/>
      <c r="AB28" s="32"/>
      <c r="AC28" s="35"/>
      <c r="AD28" s="22"/>
      <c r="AE28" s="22"/>
      <c r="AF28" s="22"/>
      <c r="AG28" s="22"/>
      <c r="AH28" s="206"/>
      <c r="AI28" s="208">
        <f t="shared" si="1"/>
        <v>0</v>
      </c>
      <c r="AJ28" s="146">
        <f>ПЗС2020_2курс_присутність!U25</f>
        <v>0</v>
      </c>
      <c r="AK28" s="22"/>
      <c r="AL28" s="209">
        <f t="shared" si="2"/>
        <v>0</v>
      </c>
      <c r="AM28" s="126"/>
      <c r="AN28" s="22">
        <f t="shared" si="29"/>
        <v>0</v>
      </c>
      <c r="AO28" s="48" t="str">
        <f t="shared" si="30"/>
        <v>F</v>
      </c>
      <c r="AP28" s="49" t="str">
        <f t="shared" si="31"/>
        <v>незараховано</v>
      </c>
      <c r="AQ28" s="11"/>
      <c r="AR28" s="11"/>
      <c r="AS28" s="8">
        <f t="shared" si="32"/>
        <v>0</v>
      </c>
      <c r="AT28" s="8" t="str">
        <f t="shared" si="33"/>
        <v>F</v>
      </c>
      <c r="AU28" s="1"/>
      <c r="AV28" s="1"/>
      <c r="AW28" s="11"/>
    </row>
    <row r="29" spans="1:50" x14ac:dyDescent="0.25">
      <c r="A29" s="11"/>
      <c r="B29" s="141"/>
      <c r="C29" s="144"/>
      <c r="D29" s="21"/>
      <c r="E29" s="21"/>
      <c r="F29" s="21"/>
      <c r="G29" s="21"/>
      <c r="H29" s="21"/>
      <c r="I29" s="21"/>
      <c r="J29" s="25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8"/>
      <c r="AB29" s="32"/>
      <c r="AC29" s="35"/>
      <c r="AD29" s="22"/>
      <c r="AE29" s="22"/>
      <c r="AF29" s="22"/>
      <c r="AG29" s="22"/>
      <c r="AH29" s="206"/>
      <c r="AI29" s="208"/>
      <c r="AJ29" s="146"/>
      <c r="AK29" s="22"/>
      <c r="AL29" s="209"/>
      <c r="AM29" s="126"/>
      <c r="AN29" s="22"/>
      <c r="AO29" s="48"/>
      <c r="AP29" s="49"/>
      <c r="AQ29" s="11"/>
      <c r="AR29" s="11"/>
      <c r="AS29" s="8"/>
      <c r="AT29" s="8"/>
      <c r="AU29" s="1"/>
      <c r="AV29" s="1"/>
      <c r="AW29" s="11"/>
    </row>
    <row r="30" spans="1:50" x14ac:dyDescent="0.25">
      <c r="A30" s="11"/>
      <c r="B30" s="134"/>
      <c r="C30" s="133"/>
      <c r="D30" s="21"/>
      <c r="E30" s="21"/>
      <c r="F30" s="21"/>
      <c r="G30" s="21"/>
      <c r="H30" s="21"/>
      <c r="I30" s="21"/>
      <c r="J30" s="25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8"/>
      <c r="AB30" s="32"/>
      <c r="AC30" s="35"/>
      <c r="AD30" s="22"/>
      <c r="AE30" s="22"/>
      <c r="AF30" s="22"/>
      <c r="AG30" s="22"/>
      <c r="AH30" s="206"/>
      <c r="AI30" s="208"/>
      <c r="AJ30" s="146"/>
      <c r="AK30" s="22"/>
      <c r="AL30" s="209"/>
      <c r="AM30" s="126"/>
      <c r="AN30" s="22"/>
      <c r="AO30" s="48"/>
      <c r="AP30" s="49"/>
      <c r="AQ30" s="11"/>
      <c r="AR30" s="11"/>
      <c r="AS30" s="8"/>
      <c r="AT30" s="8"/>
      <c r="AU30" s="1"/>
      <c r="AV30" s="1"/>
      <c r="AW30" s="11"/>
    </row>
    <row r="33" spans="14:41" x14ac:dyDescent="0.25">
      <c r="N33" t="s">
        <v>3</v>
      </c>
      <c r="P33" t="s">
        <v>88</v>
      </c>
      <c r="Q33" t="s">
        <v>5</v>
      </c>
      <c r="AL33" s="4" t="s">
        <v>2</v>
      </c>
      <c r="AM33" s="4"/>
      <c r="AO33" s="12"/>
    </row>
    <row r="34" spans="14:41" x14ac:dyDescent="0.25">
      <c r="N34" s="6" t="s">
        <v>6</v>
      </c>
      <c r="P34" s="6" t="s">
        <v>7</v>
      </c>
      <c r="Q34" s="6" t="s">
        <v>8</v>
      </c>
      <c r="AL34" s="5" t="s">
        <v>3</v>
      </c>
      <c r="AM34" s="5" t="s">
        <v>4</v>
      </c>
      <c r="AN34" s="5" t="s">
        <v>5</v>
      </c>
      <c r="AO34" s="12"/>
    </row>
    <row r="35" spans="14:41" x14ac:dyDescent="0.25">
      <c r="N35" s="6" t="s">
        <v>9</v>
      </c>
      <c r="P35" s="6" t="s">
        <v>10</v>
      </c>
      <c r="Q35" s="6" t="s">
        <v>8</v>
      </c>
      <c r="AL35" s="6" t="s">
        <v>6</v>
      </c>
      <c r="AM35" s="6" t="s">
        <v>7</v>
      </c>
      <c r="AN35" s="6" t="s">
        <v>8</v>
      </c>
      <c r="AO35" s="12"/>
    </row>
    <row r="36" spans="14:41" x14ac:dyDescent="0.25">
      <c r="N36" s="7" t="s">
        <v>11</v>
      </c>
      <c r="P36" s="7" t="s">
        <v>12</v>
      </c>
      <c r="Q36" s="7" t="s">
        <v>13</v>
      </c>
      <c r="AL36" s="6" t="s">
        <v>9</v>
      </c>
      <c r="AM36" s="6" t="s">
        <v>10</v>
      </c>
      <c r="AN36" s="6" t="s">
        <v>8</v>
      </c>
      <c r="AO36" s="12"/>
    </row>
    <row r="37" spans="14:41" x14ac:dyDescent="0.25">
      <c r="N37" s="7" t="s">
        <v>14</v>
      </c>
      <c r="P37" s="7" t="s">
        <v>15</v>
      </c>
      <c r="Q37" s="7" t="s">
        <v>13</v>
      </c>
      <c r="AL37" s="7" t="s">
        <v>11</v>
      </c>
      <c r="AM37" s="7" t="s">
        <v>12</v>
      </c>
      <c r="AN37" s="7" t="s">
        <v>13</v>
      </c>
      <c r="AO37" s="12"/>
    </row>
    <row r="38" spans="14:41" x14ac:dyDescent="0.25">
      <c r="N38" s="4" t="s">
        <v>16</v>
      </c>
      <c r="P38" s="4" t="s">
        <v>17</v>
      </c>
      <c r="Q38" s="4" t="s">
        <v>18</v>
      </c>
      <c r="AL38" s="7" t="s">
        <v>14</v>
      </c>
      <c r="AM38" s="7" t="s">
        <v>15</v>
      </c>
      <c r="AN38" s="7" t="s">
        <v>13</v>
      </c>
      <c r="AO38" s="12"/>
    </row>
    <row r="39" spans="14:41" x14ac:dyDescent="0.25">
      <c r="O39" s="4" t="s">
        <v>19</v>
      </c>
      <c r="P39" s="4" t="s">
        <v>17</v>
      </c>
      <c r="Q39" s="4" t="s">
        <v>18</v>
      </c>
      <c r="AL39" s="4" t="s">
        <v>16</v>
      </c>
      <c r="AM39" s="4" t="s">
        <v>17</v>
      </c>
      <c r="AN39" s="4" t="s">
        <v>18</v>
      </c>
      <c r="AO39" s="12"/>
    </row>
    <row r="40" spans="14:41" x14ac:dyDescent="0.25">
      <c r="AL40" s="4" t="s">
        <v>19</v>
      </c>
      <c r="AM40" s="4" t="s">
        <v>17</v>
      </c>
      <c r="AN40" s="4" t="s">
        <v>18</v>
      </c>
      <c r="AO40" s="12"/>
    </row>
  </sheetData>
  <sortState ref="B4:B17">
    <sortCondition ref="B4:B17"/>
  </sortState>
  <mergeCells count="25">
    <mergeCell ref="C10:C11"/>
    <mergeCell ref="AG1:AG3"/>
    <mergeCell ref="AH1:AH3"/>
    <mergeCell ref="A1:A3"/>
    <mergeCell ref="B1:B2"/>
    <mergeCell ref="D1:J1"/>
    <mergeCell ref="K1:N1"/>
    <mergeCell ref="O1:R1"/>
    <mergeCell ref="C1:C3"/>
    <mergeCell ref="C8:C9"/>
    <mergeCell ref="C6:C7"/>
    <mergeCell ref="W1:Z1"/>
    <mergeCell ref="AC1:AF1"/>
    <mergeCell ref="AV2:AV3"/>
    <mergeCell ref="AW2:AW3"/>
    <mergeCell ref="AP1:AP3"/>
    <mergeCell ref="AQ1:AS1"/>
    <mergeCell ref="AN1:AN3"/>
    <mergeCell ref="AU2:AU3"/>
    <mergeCell ref="AQ2:AT2"/>
    <mergeCell ref="AA1:AB1"/>
    <mergeCell ref="AO1:AO3"/>
    <mergeCell ref="AI1:AI3"/>
    <mergeCell ref="S1:V1"/>
    <mergeCell ref="AJ1:AM2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zoomScaleNormal="100" workbookViewId="0">
      <pane xSplit="2" topLeftCell="C1" activePane="topRight" state="frozen"/>
      <selection pane="topRight" activeCell="K17" sqref="K17:N24"/>
    </sheetView>
  </sheetViews>
  <sheetFormatPr defaultRowHeight="15" x14ac:dyDescent="0.25"/>
  <cols>
    <col min="1" max="1" width="7" customWidth="1"/>
    <col min="2" max="2" width="32.42578125" customWidth="1"/>
    <col min="3" max="5" width="7.42578125" customWidth="1"/>
    <col min="6" max="8" width="7.42578125" style="12" customWidth="1"/>
    <col min="9" max="9" width="8.42578125" style="12" customWidth="1"/>
    <col min="10" max="16" width="7.42578125" customWidth="1"/>
    <col min="17" max="17" width="6" customWidth="1"/>
    <col min="18" max="18" width="6.7109375" customWidth="1"/>
    <col min="19" max="19" width="10.42578125" customWidth="1"/>
    <col min="20" max="20" width="11.28515625" customWidth="1"/>
    <col min="21" max="21" width="11.140625" customWidth="1"/>
    <col min="22" max="22" width="11.28515625" customWidth="1"/>
  </cols>
  <sheetData>
    <row r="1" spans="1:22" x14ac:dyDescent="0.25">
      <c r="E1" t="s">
        <v>94</v>
      </c>
    </row>
    <row r="2" spans="1:22" s="12" customFormat="1" x14ac:dyDescent="0.25">
      <c r="D2" s="205"/>
      <c r="E2" s="205"/>
      <c r="F2" s="104"/>
      <c r="G2" s="105"/>
      <c r="H2" s="105" t="s">
        <v>82</v>
      </c>
      <c r="K2" s="50"/>
      <c r="M2" s="123"/>
      <c r="N2" s="50"/>
      <c r="O2" s="12" t="s">
        <v>23</v>
      </c>
    </row>
    <row r="3" spans="1:22" s="12" customFormat="1" ht="45" x14ac:dyDescent="0.25">
      <c r="A3" s="10"/>
      <c r="B3" s="10"/>
      <c r="C3" s="112">
        <v>44093</v>
      </c>
      <c r="D3" s="112">
        <v>44099</v>
      </c>
      <c r="E3" s="112">
        <v>44106</v>
      </c>
      <c r="F3" s="112">
        <v>44113</v>
      </c>
      <c r="G3" s="112">
        <v>44120</v>
      </c>
      <c r="H3" s="112">
        <v>44127</v>
      </c>
      <c r="I3" s="127">
        <v>44134</v>
      </c>
      <c r="J3" s="112">
        <v>44141</v>
      </c>
      <c r="K3" s="127">
        <v>44148</v>
      </c>
      <c r="L3" s="112">
        <v>44155</v>
      </c>
      <c r="M3" s="127">
        <v>44162</v>
      </c>
      <c r="N3" s="112">
        <v>44169</v>
      </c>
      <c r="O3" s="127">
        <v>44176</v>
      </c>
      <c r="P3" s="112"/>
      <c r="Q3" s="112"/>
      <c r="R3" s="112"/>
      <c r="S3" s="113"/>
      <c r="T3" s="114"/>
      <c r="U3" s="115" t="s">
        <v>80</v>
      </c>
      <c r="V3" s="116" t="s">
        <v>20</v>
      </c>
    </row>
    <row r="4" spans="1:22" x14ac:dyDescent="0.25">
      <c r="A4" s="1">
        <v>1</v>
      </c>
      <c r="B4" s="109"/>
      <c r="C4" s="10"/>
      <c r="D4" s="10"/>
      <c r="E4" s="10"/>
      <c r="F4" s="10"/>
      <c r="G4" s="10"/>
      <c r="H4" s="10"/>
      <c r="I4" s="128"/>
      <c r="J4" s="10"/>
      <c r="K4" s="10"/>
      <c r="L4" s="10"/>
      <c r="M4" s="128"/>
      <c r="N4" s="10"/>
      <c r="O4" s="10"/>
      <c r="P4" s="10"/>
      <c r="Q4" s="10"/>
      <c r="R4" s="8"/>
      <c r="S4" s="3"/>
      <c r="T4" s="3"/>
      <c r="U4" s="2">
        <f>COUNTIF(C4:P4,"+")</f>
        <v>0</v>
      </c>
      <c r="V4" s="1"/>
    </row>
    <row r="5" spans="1:22" ht="15.75" customHeight="1" x14ac:dyDescent="0.25">
      <c r="A5" s="1">
        <v>2</v>
      </c>
      <c r="B5" s="109"/>
      <c r="C5" s="10"/>
      <c r="D5" s="10"/>
      <c r="E5" s="10"/>
      <c r="F5" s="10"/>
      <c r="G5" s="10"/>
      <c r="H5" s="10"/>
      <c r="I5" s="128"/>
      <c r="J5" s="10"/>
      <c r="K5" s="10"/>
      <c r="L5" s="10"/>
      <c r="M5" s="128"/>
      <c r="N5" s="10"/>
      <c r="O5" s="10"/>
      <c r="P5" s="10"/>
      <c r="Q5" s="10"/>
      <c r="R5" s="8"/>
      <c r="S5" s="3"/>
      <c r="T5" s="3"/>
      <c r="U5" s="2">
        <f t="shared" ref="U5:U15" si="0">COUNTIF(C5:P5,"+")</f>
        <v>0</v>
      </c>
      <c r="V5" s="1"/>
    </row>
    <row r="6" spans="1:22" ht="18.75" customHeight="1" x14ac:dyDescent="0.25">
      <c r="A6" s="1">
        <v>3</v>
      </c>
      <c r="B6" s="110"/>
      <c r="C6" s="10"/>
      <c r="D6" s="10"/>
      <c r="E6" s="10"/>
      <c r="F6" s="10"/>
      <c r="G6" s="10"/>
      <c r="H6" s="10"/>
      <c r="I6" s="128"/>
      <c r="J6" s="10"/>
      <c r="K6" s="10"/>
      <c r="L6" s="10"/>
      <c r="M6" s="128"/>
      <c r="N6" s="10"/>
      <c r="O6" s="10"/>
      <c r="P6" s="10"/>
      <c r="Q6" s="10"/>
      <c r="R6" s="23"/>
      <c r="S6" s="3"/>
      <c r="T6" s="3"/>
      <c r="U6" s="2">
        <f t="shared" si="0"/>
        <v>0</v>
      </c>
      <c r="V6" s="1"/>
    </row>
    <row r="7" spans="1:22" ht="18" customHeight="1" x14ac:dyDescent="0.25">
      <c r="A7" s="1">
        <v>4</v>
      </c>
      <c r="B7" s="110"/>
      <c r="C7" s="10"/>
      <c r="D7" s="10"/>
      <c r="E7" s="10"/>
      <c r="F7" s="10"/>
      <c r="G7" s="10"/>
      <c r="H7" s="10"/>
      <c r="I7" s="128"/>
      <c r="J7" s="10"/>
      <c r="K7" s="10"/>
      <c r="L7" s="10"/>
      <c r="M7" s="128"/>
      <c r="N7" s="10"/>
      <c r="O7" s="10"/>
      <c r="P7" s="10"/>
      <c r="Q7" s="10"/>
      <c r="R7" s="8"/>
      <c r="S7" s="3"/>
      <c r="T7" s="3"/>
      <c r="U7" s="2">
        <f t="shared" si="0"/>
        <v>0</v>
      </c>
      <c r="V7" s="1"/>
    </row>
    <row r="8" spans="1:22" x14ac:dyDescent="0.25">
      <c r="A8" s="1">
        <v>5</v>
      </c>
      <c r="B8" s="109"/>
      <c r="C8" s="10"/>
      <c r="D8" s="10"/>
      <c r="E8" s="10"/>
      <c r="F8" s="10"/>
      <c r="G8" s="10"/>
      <c r="H8" s="10"/>
      <c r="I8" s="128"/>
      <c r="J8" s="10"/>
      <c r="K8" s="108"/>
      <c r="L8" s="10"/>
      <c r="M8" s="128"/>
      <c r="N8" s="10"/>
      <c r="O8" s="10"/>
      <c r="P8" s="10"/>
      <c r="Q8" s="10"/>
      <c r="R8" s="8"/>
      <c r="S8" s="3"/>
      <c r="T8" s="3"/>
      <c r="U8" s="2">
        <f t="shared" si="0"/>
        <v>0</v>
      </c>
      <c r="V8" s="1"/>
    </row>
    <row r="9" spans="1:22" x14ac:dyDescent="0.25">
      <c r="A9" s="1">
        <v>6</v>
      </c>
      <c r="B9" s="110"/>
      <c r="C9" s="10"/>
      <c r="D9" s="10"/>
      <c r="E9" s="10"/>
      <c r="F9" s="10"/>
      <c r="G9" s="10"/>
      <c r="H9" s="10"/>
      <c r="I9" s="128"/>
      <c r="J9" s="10"/>
      <c r="K9" s="10"/>
      <c r="L9" s="10"/>
      <c r="M9" s="128"/>
      <c r="N9" s="10"/>
      <c r="O9" s="10"/>
      <c r="P9" s="10"/>
      <c r="Q9" s="10"/>
      <c r="R9" s="8"/>
      <c r="S9" s="3"/>
      <c r="T9" s="3"/>
      <c r="U9" s="2">
        <f t="shared" si="0"/>
        <v>0</v>
      </c>
      <c r="V9" s="1"/>
    </row>
    <row r="10" spans="1:22" ht="16.5" customHeight="1" x14ac:dyDescent="0.25">
      <c r="A10" s="1">
        <v>7</v>
      </c>
      <c r="B10" s="110"/>
      <c r="C10" s="10"/>
      <c r="D10" s="10"/>
      <c r="E10" s="10"/>
      <c r="F10" s="10"/>
      <c r="G10" s="10"/>
      <c r="H10" s="10"/>
      <c r="I10" s="128"/>
      <c r="J10" s="10"/>
      <c r="K10" s="10"/>
      <c r="L10" s="10"/>
      <c r="M10" s="128"/>
      <c r="N10" s="10"/>
      <c r="O10" s="10"/>
      <c r="P10" s="10"/>
      <c r="Q10" s="10"/>
      <c r="R10" s="23"/>
      <c r="S10" s="3"/>
      <c r="T10" s="3"/>
      <c r="U10" s="2">
        <f t="shared" si="0"/>
        <v>0</v>
      </c>
      <c r="V10" s="1"/>
    </row>
    <row r="11" spans="1:22" hidden="1" x14ac:dyDescent="0.25">
      <c r="A11" s="1">
        <v>8</v>
      </c>
      <c r="B11" s="117"/>
      <c r="C11" s="10"/>
      <c r="D11" s="10"/>
      <c r="E11" s="10"/>
      <c r="F11" s="10"/>
      <c r="G11" s="10"/>
      <c r="H11" s="10"/>
      <c r="I11" s="128"/>
      <c r="J11" s="10"/>
      <c r="K11" s="10"/>
      <c r="L11" s="10"/>
      <c r="M11" s="128"/>
      <c r="N11" s="10"/>
      <c r="O11" s="10"/>
      <c r="P11" s="10"/>
      <c r="Q11" s="10"/>
      <c r="R11" s="23"/>
      <c r="S11" s="3"/>
      <c r="T11" s="3"/>
      <c r="U11" s="2">
        <f t="shared" si="0"/>
        <v>0</v>
      </c>
      <c r="V11" s="1"/>
    </row>
    <row r="12" spans="1:22" x14ac:dyDescent="0.25">
      <c r="A12" s="1">
        <v>9</v>
      </c>
      <c r="B12" s="110"/>
      <c r="C12" s="10"/>
      <c r="D12" s="10"/>
      <c r="E12" s="10"/>
      <c r="F12" s="10"/>
      <c r="G12" s="10"/>
      <c r="H12" s="10"/>
      <c r="I12" s="128"/>
      <c r="J12" s="10"/>
      <c r="K12" s="10"/>
      <c r="L12" s="10"/>
      <c r="M12" s="128"/>
      <c r="N12" s="10"/>
      <c r="O12" s="10"/>
      <c r="P12" s="10"/>
      <c r="Q12" s="1"/>
      <c r="R12" s="1"/>
      <c r="S12" s="1"/>
      <c r="T12" s="1"/>
      <c r="U12" s="2">
        <f t="shared" si="0"/>
        <v>0</v>
      </c>
      <c r="V12" s="1"/>
    </row>
    <row r="13" spans="1:22" x14ac:dyDescent="0.25">
      <c r="A13" s="1">
        <v>10</v>
      </c>
      <c r="B13" s="109"/>
      <c r="C13" s="10"/>
      <c r="D13" s="10"/>
      <c r="E13" s="10"/>
      <c r="F13" s="10"/>
      <c r="G13" s="10"/>
      <c r="H13" s="10"/>
      <c r="I13" s="128"/>
      <c r="J13" s="10"/>
      <c r="K13" s="10"/>
      <c r="L13" s="10"/>
      <c r="M13" s="128"/>
      <c r="N13" s="10"/>
      <c r="O13" s="10"/>
      <c r="P13" s="10"/>
      <c r="Q13" s="1"/>
      <c r="R13" s="1"/>
      <c r="S13" s="1"/>
      <c r="T13" s="1"/>
      <c r="U13" s="2">
        <f t="shared" si="0"/>
        <v>0</v>
      </c>
      <c r="V13" s="1"/>
    </row>
    <row r="14" spans="1:22" x14ac:dyDescent="0.25">
      <c r="A14" s="1">
        <v>11</v>
      </c>
      <c r="B14" s="111"/>
      <c r="C14" s="10"/>
      <c r="D14" s="10"/>
      <c r="E14" s="10"/>
      <c r="F14" s="10"/>
      <c r="G14" s="10"/>
      <c r="H14" s="10"/>
      <c r="I14" s="128"/>
      <c r="J14" s="10"/>
      <c r="K14" s="10"/>
      <c r="L14" s="10"/>
      <c r="M14" s="128"/>
      <c r="N14" s="10"/>
      <c r="O14" s="10"/>
      <c r="P14" s="10"/>
      <c r="Q14" s="1"/>
      <c r="R14" s="1"/>
      <c r="S14" s="1"/>
      <c r="T14" s="1"/>
      <c r="U14" s="2">
        <f t="shared" si="0"/>
        <v>0</v>
      </c>
      <c r="V14" s="1"/>
    </row>
    <row r="15" spans="1:22" ht="18" customHeight="1" x14ac:dyDescent="0.25">
      <c r="A15" s="1">
        <v>12</v>
      </c>
      <c r="B15" s="1"/>
      <c r="C15" s="10"/>
      <c r="D15" s="10"/>
      <c r="E15" s="10"/>
      <c r="F15" s="10"/>
      <c r="G15" s="10"/>
      <c r="H15" s="10"/>
      <c r="I15" s="128"/>
      <c r="J15" s="10"/>
      <c r="K15" s="10"/>
      <c r="L15" s="10"/>
      <c r="M15" s="128"/>
      <c r="N15" s="10"/>
      <c r="O15" s="10"/>
      <c r="P15" s="10"/>
      <c r="Q15" s="1"/>
      <c r="R15" s="1"/>
      <c r="S15" s="1"/>
      <c r="T15" s="1"/>
      <c r="U15" s="2">
        <f t="shared" si="0"/>
        <v>0</v>
      </c>
      <c r="V15" s="1"/>
    </row>
    <row r="16" spans="1:22" ht="15.75" customHeight="1" x14ac:dyDescent="0.25">
      <c r="B16" s="40"/>
      <c r="C16" s="52"/>
      <c r="F16" s="24"/>
      <c r="H16" s="118"/>
    </row>
    <row r="17" spans="11:14" x14ac:dyDescent="0.25">
      <c r="K17" s="4" t="s">
        <v>2</v>
      </c>
      <c r="L17" s="4"/>
      <c r="N17" s="12"/>
    </row>
    <row r="18" spans="11:14" x14ac:dyDescent="0.25">
      <c r="K18" s="5" t="s">
        <v>3</v>
      </c>
      <c r="L18" s="5" t="s">
        <v>4</v>
      </c>
      <c r="M18" s="5" t="s">
        <v>5</v>
      </c>
      <c r="N18" s="12"/>
    </row>
    <row r="19" spans="11:14" x14ac:dyDescent="0.25">
      <c r="K19" s="6" t="s">
        <v>6</v>
      </c>
      <c r="L19" s="6" t="s">
        <v>7</v>
      </c>
      <c r="M19" s="6" t="s">
        <v>8</v>
      </c>
      <c r="N19" s="12"/>
    </row>
    <row r="20" spans="11:14" x14ac:dyDescent="0.25">
      <c r="K20" s="6" t="s">
        <v>9</v>
      </c>
      <c r="L20" s="6" t="s">
        <v>10</v>
      </c>
      <c r="M20" s="6" t="s">
        <v>8</v>
      </c>
      <c r="N20" s="12"/>
    </row>
    <row r="21" spans="11:14" x14ac:dyDescent="0.25">
      <c r="K21" s="7" t="s">
        <v>11</v>
      </c>
      <c r="L21" s="7" t="s">
        <v>12</v>
      </c>
      <c r="M21" s="7" t="s">
        <v>13</v>
      </c>
      <c r="N21" s="12"/>
    </row>
    <row r="22" spans="11:14" x14ac:dyDescent="0.25">
      <c r="K22" s="7" t="s">
        <v>14</v>
      </c>
      <c r="L22" s="7" t="s">
        <v>15</v>
      </c>
      <c r="M22" s="7" t="s">
        <v>13</v>
      </c>
      <c r="N22" s="12"/>
    </row>
    <row r="23" spans="11:14" x14ac:dyDescent="0.25">
      <c r="K23" s="4" t="s">
        <v>16</v>
      </c>
      <c r="L23" s="4" t="s">
        <v>17</v>
      </c>
      <c r="M23" s="4" t="s">
        <v>18</v>
      </c>
      <c r="N23" s="12"/>
    </row>
    <row r="24" spans="11:14" x14ac:dyDescent="0.25">
      <c r="K24" s="4" t="s">
        <v>19</v>
      </c>
      <c r="L24" s="4" t="s">
        <v>17</v>
      </c>
      <c r="M24" s="4" t="s">
        <v>18</v>
      </c>
      <c r="N24" s="12"/>
    </row>
  </sheetData>
  <mergeCells count="1">
    <mergeCell ref="D2:E2"/>
  </mergeCells>
  <phoneticPr fontId="0" type="noConversion"/>
  <pageMargins left="0.7" right="0.7" top="0.75" bottom="0.75" header="0.3" footer="0.3"/>
  <pageSetup paperSize="9"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 3 < / V a l u e >  
         < / P r o p e r t y I n f o >  
     < / O p t i o n s >  
 < / M o d e l > 
</file>

<file path=customXml/item2.xml><?xml version="1.0" encoding="utf-8"?>
<versions xmlns="http://schemas.microsoft.com/SolverFoundationForExcel/Version">
  <addinversion>3.0</addinversion>
</versions>
</file>

<file path=customXml/itemProps1.xml><?xml version="1.0" encoding="utf-8"?>
<ds:datastoreItem xmlns:ds="http://schemas.openxmlformats.org/officeDocument/2006/customXml" ds:itemID="{7DDB809B-88BE-4716-9F76-6AA39FBD190A}">
  <ds:schemaRefs>
    <ds:schemaRef ds:uri="http://schemas.microsoft.com/SolverFoundation/"/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4D97700B-4C54-4342-9DD8-41F384949E2C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теми доповідей</vt:lpstr>
      <vt:lpstr>завдання лаб робКАОП2020</vt:lpstr>
      <vt:lpstr>лаб+екзамКомпАпекПр</vt:lpstr>
      <vt:lpstr>ПЗС2020_2курс_присутність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tetyana</cp:lastModifiedBy>
  <dcterms:created xsi:type="dcterms:W3CDTF">2012-09-07T08:38:11Z</dcterms:created>
  <dcterms:modified xsi:type="dcterms:W3CDTF">2020-12-11T11:19:51Z</dcterms:modified>
</cp:coreProperties>
</file>