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ovalyuk500\!NAUKMA\Управление программными проектами\2020\рейтинг успішності\"/>
    </mc:Choice>
  </mc:AlternateContent>
  <bookViews>
    <workbookView xWindow="480" yWindow="195" windowWidth="17400" windowHeight="11700" tabRatio="420"/>
  </bookViews>
  <sheets>
    <sheet name="Перелік тем" sheetId="5" r:id="rId1"/>
    <sheet name="маг1курсвідвідування" sheetId="1" r:id="rId2"/>
    <sheet name="Лаб+екзамУпрПП" sheetId="3" r:id="rId3"/>
    <sheet name="завдання" sheetId="4" r:id="rId4"/>
  </sheets>
  <calcPr calcId="152511"/>
</workbook>
</file>

<file path=xl/calcChain.xml><?xml version="1.0" encoding="utf-8"?>
<calcChain xmlns="http://schemas.openxmlformats.org/spreadsheetml/2006/main">
  <c r="W21" i="1" l="1"/>
  <c r="W4" i="1" l="1"/>
  <c r="AC5" i="3" s="1"/>
  <c r="W5" i="1"/>
  <c r="AC6" i="3" s="1"/>
  <c r="W6" i="1"/>
  <c r="AC7" i="3" s="1"/>
  <c r="W7" i="1"/>
  <c r="AC8" i="3" s="1"/>
  <c r="W8" i="1"/>
  <c r="AC9" i="3" s="1"/>
  <c r="W9" i="1"/>
  <c r="AC10" i="3" s="1"/>
  <c r="W10" i="1"/>
  <c r="AC11" i="3" s="1"/>
  <c r="W11" i="1"/>
  <c r="AC12" i="3" s="1"/>
  <c r="W12" i="1"/>
  <c r="AC13" i="3" s="1"/>
  <c r="W13" i="1"/>
  <c r="AC14" i="3" s="1"/>
  <c r="W14" i="1"/>
  <c r="AC15" i="3" s="1"/>
  <c r="W15" i="1"/>
  <c r="AC16" i="3" s="1"/>
  <c r="W16" i="1"/>
  <c r="AC17" i="3" s="1"/>
  <c r="W17" i="1"/>
  <c r="AC18" i="3" s="1"/>
  <c r="W18" i="1"/>
  <c r="AC19" i="3" s="1"/>
  <c r="W19" i="1"/>
  <c r="AC20" i="3" s="1"/>
  <c r="W20" i="1"/>
  <c r="AC21" i="3" s="1"/>
  <c r="W3" i="1"/>
  <c r="AC4" i="3" s="1"/>
  <c r="AA16" i="3"/>
  <c r="AB16" i="3" s="1"/>
  <c r="AA17" i="3"/>
  <c r="AB17" i="3" s="1"/>
  <c r="AA18" i="3"/>
  <c r="AB18" i="3" s="1"/>
  <c r="AA19" i="3"/>
  <c r="AB19" i="3" s="1"/>
  <c r="AA20" i="3"/>
  <c r="AB20" i="3" s="1"/>
  <c r="AA21" i="3"/>
  <c r="AB21" i="3" s="1"/>
  <c r="AD18" i="3" l="1"/>
  <c r="AG18" i="3" s="1"/>
  <c r="AH18" i="3" s="1"/>
  <c r="AD21" i="3"/>
  <c r="AG21" i="3" s="1"/>
  <c r="AH21" i="3" s="1"/>
  <c r="AD16" i="3"/>
  <c r="AG16" i="3" s="1"/>
  <c r="AI16" i="3" s="1"/>
  <c r="AD17" i="3"/>
  <c r="AG17" i="3" s="1"/>
  <c r="AH17" i="3" s="1"/>
  <c r="AD19" i="3"/>
  <c r="AG19" i="3" s="1"/>
  <c r="AH19" i="3" s="1"/>
  <c r="AD20" i="3"/>
  <c r="AG20" i="3" s="1"/>
  <c r="AH20" i="3" s="1"/>
  <c r="AA7" i="3"/>
  <c r="AA8" i="3"/>
  <c r="AA9" i="3"/>
  <c r="AA10" i="3"/>
  <c r="AA11" i="3"/>
  <c r="AA12" i="3"/>
  <c r="AA13" i="3"/>
  <c r="AA14" i="3"/>
  <c r="AA15" i="3"/>
  <c r="AB15" i="3" s="1"/>
  <c r="AA5" i="3"/>
  <c r="AA6" i="3"/>
  <c r="AA4" i="3"/>
  <c r="AI18" i="3" l="1"/>
  <c r="AH16" i="3"/>
  <c r="AI21" i="3"/>
  <c r="AI17" i="3"/>
  <c r="AI19" i="3"/>
  <c r="AI20" i="3"/>
  <c r="AB5" i="3"/>
  <c r="AB6" i="3"/>
  <c r="AB7" i="3"/>
  <c r="AB8" i="3"/>
  <c r="AB9" i="3"/>
  <c r="AB10" i="3"/>
  <c r="AD10" i="3" s="1"/>
  <c r="AG10" i="3" s="1"/>
  <c r="AB11" i="3"/>
  <c r="AB12" i="3"/>
  <c r="AB13" i="3"/>
  <c r="AB14" i="3"/>
  <c r="AB4" i="3"/>
  <c r="AD4" i="3" s="1"/>
  <c r="AI10" i="3" l="1"/>
  <c r="AH10" i="3"/>
  <c r="AE32" i="3" l="1"/>
  <c r="AE31" i="3"/>
  <c r="AE30" i="3"/>
  <c r="AD33" i="3"/>
  <c r="AD8" i="3"/>
  <c r="AG8" i="3" s="1"/>
  <c r="AD5" i="3"/>
  <c r="AG5" i="3" s="1"/>
  <c r="AD7" i="3"/>
  <c r="AG7" i="3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D6" i="3"/>
  <c r="AG6" i="3" s="1"/>
  <c r="AD15" i="3"/>
  <c r="AG15" i="3" s="1"/>
  <c r="AD9" i="3"/>
  <c r="AG9" i="3" s="1"/>
  <c r="AD13" i="3"/>
  <c r="AG13" i="3" s="1"/>
  <c r="AD14" i="3"/>
  <c r="AG14" i="3" s="1"/>
  <c r="AD11" i="3" l="1"/>
  <c r="AG11" i="3" s="1"/>
  <c r="AH11" i="3" s="1"/>
  <c r="AG4" i="3"/>
  <c r="AI4" i="3" s="1"/>
  <c r="AD12" i="3"/>
  <c r="AG12" i="3" s="1"/>
  <c r="AH12" i="3" s="1"/>
  <c r="AH15" i="3"/>
  <c r="AI15" i="3"/>
  <c r="AI5" i="3"/>
  <c r="AH5" i="3"/>
  <c r="AH14" i="3"/>
  <c r="AI14" i="3"/>
  <c r="AI8" i="3"/>
  <c r="AH8" i="3"/>
  <c r="AH9" i="3"/>
  <c r="AI9" i="3"/>
  <c r="AI13" i="3"/>
  <c r="AH13" i="3"/>
  <c r="AI7" i="3"/>
  <c r="AH7" i="3"/>
  <c r="AH6" i="3"/>
  <c r="AI6" i="3"/>
  <c r="AI11" i="3" l="1"/>
  <c r="AI12" i="3"/>
  <c r="AH4" i="3"/>
</calcChain>
</file>

<file path=xl/sharedStrings.xml><?xml version="1.0" encoding="utf-8"?>
<sst xmlns="http://schemas.openxmlformats.org/spreadsheetml/2006/main" count="157" uniqueCount="131">
  <si>
    <t>перерахунок в бали</t>
  </si>
  <si>
    <t>тема</t>
  </si>
  <si>
    <t>середнє у %</t>
  </si>
  <si>
    <t xml:space="preserve"> 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</si>
  <si>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</si>
  <si>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</si>
  <si>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</si>
  <si>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</si>
  <si>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</si>
  <si>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</si>
  <si>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</si>
  <si>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</si>
  <si>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</si>
  <si>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</si>
  <si>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</si>
  <si>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</si>
  <si>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</si>
  <si>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</si>
  <si>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</si>
  <si>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</si>
  <si>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</si>
  <si>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</si>
  <si>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№білета</t>
  </si>
  <si>
    <t>N п.п</t>
  </si>
  <si>
    <t>ФІО</t>
  </si>
  <si>
    <t>% 
пропусків</t>
  </si>
  <si>
    <t>total 
пропусків</t>
  </si>
  <si>
    <t>документація
коду</t>
  </si>
  <si>
    <t>WBS
структурна декомпоз робіт</t>
  </si>
  <si>
    <t>OBS -
організаційна структура проекту</t>
  </si>
  <si>
    <t>дерево 
цілей проекту</t>
  </si>
  <si>
    <t>бюджет
 проекту</t>
  </si>
  <si>
    <t>за екзам</t>
  </si>
  <si>
    <t>разом</t>
  </si>
  <si>
    <t>нац оцінка</t>
  </si>
  <si>
    <t>ЄКТС</t>
  </si>
  <si>
    <t xml:space="preserve">тести по project management  </t>
  </si>
  <si>
    <t>2. опис бізнес-процесів (бізнес-задач)</t>
  </si>
  <si>
    <t>5. календарний план  (графік Ганта або сітьовий графік) виконання проекту</t>
  </si>
  <si>
    <t>1. бізнес-план розробки  проектів</t>
  </si>
  <si>
    <t>3.OBS -організаційнf структурf проекту</t>
  </si>
  <si>
    <t>4.WBS - структурнf декомпозиціz робіт (закріплення робіт за виконавцями) </t>
  </si>
  <si>
    <t>заохочення за присутність</t>
  </si>
  <si>
    <t>бали разом  в триместрі</t>
  </si>
  <si>
    <t>з лабораторного  практикуму з дисципліни «Управління програмними проектами»</t>
  </si>
  <si>
    <r>
      <t>1.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Актуальність, класифікація та структуризація проекту</t>
    </r>
  </si>
  <si>
    <r>
      <t>2.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Дерево цілей проекту: явні та неявні цілі. Структура цілей</t>
    </r>
  </si>
  <si>
    <r>
      <t>3.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Перелік задач проекту для досягнення цілей: 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</si>
  <si>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Декомпозиція задач проекту: ієрархічна структура робіт (задач)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</si>
  <si>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Інформаційні взаємозв’язки між задачами. 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</si>
  <si>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Часові зв’язки задач проекту. Тривалість задач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</si>
  <si>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Вехи проекту, критичні дати</t>
    </r>
  </si>
  <si>
    <r>
      <t>4.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Команда проекту: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</si>
  <si>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Учасники проекту та їх ролі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</si>
  <si>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Матриця відповідальностей учасників проекту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</si>
  <si>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Компетенції ролей та компетентності учасників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</si>
  <si>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Командні цінності. Обґрунтування, визначення та відповідність учасників</t>
    </r>
  </si>
  <si>
    <r>
      <t>5.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Ресурси проекту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</si>
  <si>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Призначення та використання ресурсів задачами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</si>
  <si>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Особливості трудових, матеріальних, часові і фінансових ресурсів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</si>
  <si>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Бізнес-план проекту</t>
    </r>
  </si>
  <si>
    <r>
      <t>6.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Фінанси проекту. 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</si>
  <si>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Бюджет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</si>
  <si>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Витрати грошових коштів на різних стадіях виконання проекту</t>
    </r>
  </si>
  <si>
    <r>
      <t>7.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Аналіз реалізуємості проекту: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</si>
  <si>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Часова реалізуємість проекту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</si>
  <si>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Кількість часу, що потребує проект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</si>
  <si>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Загальний обсяг робіт проекту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</si>
  <si>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Сітьова модель проекту (графік Ганта): часові резерви робіт, критичні роботи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</si>
  <si>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Налаштування календаря, які використовувались під час планування та виконання робіт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</si>
  <si>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Фінансова реалізуємість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</si>
  <si>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Прогнозний звіт про фінансовий стан проекту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</si>
  <si>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Прогнозний звіт про прибутки та видатки проекту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</si>
  <si>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Обсяг продажів (прогноз маркетингових досліджень)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</si>
  <si>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Персонал та заробітна платня</t>
    </r>
  </si>
  <si>
    <r>
      <t xml:space="preserve">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Поточні, загальновиробничі, адміністративні витрати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</si>
  <si>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Собівартість одиниці продукту (собівартість розробки, налаштування, розгортання </t>
    </r>
    <r>
      <rPr>
        <b/>
        <sz val="10"/>
        <color indexed="10"/>
        <rFont val="Times New Roman"/>
        <family val="1"/>
        <charset val="204"/>
      </rPr>
      <t>програмного коду</t>
    </r>
    <r>
      <rPr>
        <sz val="10"/>
        <color indexed="8"/>
        <rFont val="Times New Roman"/>
        <family val="1"/>
        <charset val="204"/>
      </rPr>
      <t>)</t>
    </r>
  </si>
  <si>
    <r>
      <t xml:space="preserve">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Нематеріальні активи та основні засоби</t>
    </r>
  </si>
  <si>
    <r>
      <t xml:space="preserve">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Джерела фінансування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</si>
  <si>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Ресурсна реалізуємість проекту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</si>
  <si>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Наявність ресурсів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</si>
  <si>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Звіт про використання ресурсів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</si>
  <si>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Якість проекту: 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</si>
  <si>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чинники якості проекту, 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</si>
  <si>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виміри якості,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</si>
  <si>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якість </t>
    </r>
    <r>
      <rPr>
        <b/>
        <sz val="10"/>
        <color indexed="10"/>
        <rFont val="Times New Roman"/>
        <family val="1"/>
        <charset val="204"/>
      </rPr>
      <t>програмного коду</t>
    </r>
  </si>
  <si>
    <r>
      <t>8.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Аналіз ризиків проекту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</si>
  <si>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Перелік, класифікація та обґрунтування ризиків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</si>
  <si>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Оцінка ризиків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</si>
  <si>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Заходи та засоби зменшення впливу ризиків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</si>
  <si>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Заходи для пошук інвесторів  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</si>
  <si>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План інноваційного впровадження проекту - Стартап проекту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</si>
  <si>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Перспективи розвитку проекту (презентація проекту)</t>
    </r>
  </si>
  <si>
    <r>
      <t>9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Впровадження проекту</t>
    </r>
  </si>
  <si>
    <t>календарне 
планування - графік Ганта, сітьовий графік</t>
  </si>
  <si>
    <t>ризики
 та заходи щодо їх запобіганню</t>
  </si>
  <si>
    <t>планування
 ресурсів (розрахунок собівартості=витрати)</t>
  </si>
  <si>
    <t xml:space="preserve"> презентація
роботи як стартапу</t>
  </si>
  <si>
    <t>команда:
перелік осіб</t>
  </si>
  <si>
    <t>командні
 цінності (5)</t>
  </si>
  <si>
    <t>Типи 
особистостей членів команди</t>
  </si>
  <si>
    <t>функціональні вимоги IEEE830-1998</t>
  </si>
  <si>
    <t>матриця відповідальності</t>
  </si>
  <si>
    <t>бізнес-план</t>
  </si>
  <si>
    <t>кількість
відвідувань</t>
  </si>
  <si>
    <t>аналіз реалізуємості проекту</t>
  </si>
  <si>
    <t>штрафні санкції</t>
  </si>
  <si>
    <t xml:space="preserve"> опис бізнес-процесів (дерево бізнес-задач </t>
  </si>
  <si>
    <t>план проекту (% виконання)</t>
  </si>
  <si>
    <t>code
 (200%)</t>
  </si>
  <si>
    <t>вибір програмних інструментів УПП</t>
  </si>
  <si>
    <t>назва проекту</t>
  </si>
  <si>
    <t>Список студентів МП ПЗС 1-ого року навчання 2020-2021 н.р.</t>
  </si>
  <si>
    <t>Тема проекту</t>
  </si>
  <si>
    <t>(70% від рейтингу)</t>
  </si>
  <si>
    <t xml:space="preserve">захист рішень щодо case-study </t>
  </si>
  <si>
    <t>Обробка мотиваційних листів претендентів для прогнозу їх працевлаштування в ІТ компанію</t>
  </si>
  <si>
    <t>Інтелектуальний віртуальний підручник для студентів з ІТ спеціальностей</t>
  </si>
  <si>
    <t xml:space="preserve">Освітньо-професійна кластерна модель ІТ освіти України </t>
  </si>
  <si>
    <t xml:space="preserve">Віртуальний помічник - програмний агент для виконання завдань чи послуг за командами користувача </t>
  </si>
  <si>
    <t>Онтологічний портал для акредитації освітніх програм для бакалаврів і магістрів</t>
  </si>
  <si>
    <t>Автоматичне реферування множини текстів певної тематики</t>
  </si>
  <si>
    <t>Нейромережевий аналіз мовного сигналу</t>
  </si>
  <si>
    <t>Перелік завдань і звітів</t>
  </si>
  <si>
    <t>Веб-платформа для реалізації моделі "потрійної спіралі" (взаємодії університетів, компаній та
владних структур )</t>
  </si>
  <si>
    <t>Веб-платформа для підтримки стартап проектів та розробки бізнес-моделі (на прикладі моделі Canvas)</t>
  </si>
  <si>
    <t>Освітня екосистема для цифрової трансформації суспільства</t>
  </si>
  <si>
    <t>Портал управління знаннями в організації (університетів)</t>
  </si>
  <si>
    <t>Обробка (відео)зображень для розпізнавання та ідентифікації об'єктів</t>
  </si>
  <si>
    <t xml:space="preserve">Веб-ресурс для автоматизації аналізу реалізуємості програмних проектів  </t>
  </si>
  <si>
    <t>Веб-ресурс для аналізу ризиків ІТ-проектів на основі когнітивного моделювання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</si>
</sst>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38" x14ac:knownFonts="1"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u/>
      <sz val="11"/>
      <color indexed="1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2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color indexed="10"/>
      <name val="Calibri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48"/>
      <name val="Arial"/>
      <family val="2"/>
      <charset val="204"/>
    </font>
    <font>
      <b/>
      <sz val="12"/>
      <color indexed="10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rgb="FF000000"/>
      <name val="Arial"/>
      <family val="2"/>
      <charset val="204"/>
    </font>
    <font>
      <sz val="10"/>
      <color rgb="FF0000CC"/>
      <name val="Calibri"/>
      <family val="2"/>
      <charset val="204"/>
    </font>
    <font>
      <b/>
      <sz val="10"/>
      <color rgb="FF0000CC"/>
      <name val="Arial"/>
      <family val="2"/>
      <charset val="204"/>
    </font>
    <font>
      <sz val="11"/>
      <color rgb="FF0000CC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Arial"/>
      <family val="2"/>
      <charset val="204"/>
    </font>
    <font>
      <sz val="10"/>
      <name val="Calibri"/>
      <family val="2"/>
      <charset val="204"/>
    </font>
    <font>
      <sz val="9"/>
      <color rgb="FF0000CC"/>
      <name val="Arial"/>
      <family val="2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Calibri"/>
      <family val="2"/>
      <charset val="204"/>
    </font>
    <font>
      <sz val="9"/>
      <color indexed="12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2" fillId="0" borderId="0"/>
    <xf numFmtId="0" fontId="2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16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1" fillId="0" borderId="1" xfId="0" applyFont="1" applyFill="1" applyBorder="1"/>
    <xf numFmtId="16" fontId="2" fillId="0" borderId="1" xfId="0" applyNumberFormat="1" applyFont="1" applyBorder="1" applyAlignment="1">
      <alignment wrapText="1"/>
    </xf>
    <xf numFmtId="0" fontId="0" fillId="0" borderId="1" xfId="0" applyFill="1" applyBorder="1"/>
    <xf numFmtId="0" fontId="11" fillId="0" borderId="0" xfId="0" applyFont="1" applyFill="1"/>
    <xf numFmtId="0" fontId="12" fillId="0" borderId="1" xfId="0" applyFont="1" applyFill="1" applyBorder="1"/>
    <xf numFmtId="0" fontId="0" fillId="0" borderId="0" xfId="0" applyFill="1"/>
    <xf numFmtId="0" fontId="11" fillId="0" borderId="2" xfId="0" applyFont="1" applyFill="1" applyBorder="1"/>
    <xf numFmtId="0" fontId="0" fillId="0" borderId="2" xfId="0" applyFill="1" applyBorder="1"/>
    <xf numFmtId="0" fontId="7" fillId="0" borderId="1" xfId="0" applyFont="1" applyFill="1" applyBorder="1" applyAlignment="1">
      <alignment vertical="center"/>
    </xf>
    <xf numFmtId="16" fontId="2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16" fontId="9" fillId="0" borderId="3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2" fontId="14" fillId="0" borderId="1" xfId="0" applyNumberFormat="1" applyFont="1" applyFill="1" applyBorder="1" applyAlignment="1">
      <alignment wrapText="1"/>
    </xf>
    <xf numFmtId="2" fontId="17" fillId="0" borderId="1" xfId="0" applyNumberFormat="1" applyFont="1" applyFill="1" applyBorder="1"/>
    <xf numFmtId="2" fontId="27" fillId="0" borderId="1" xfId="0" applyNumberFormat="1" applyFont="1" applyFill="1" applyBorder="1"/>
    <xf numFmtId="0" fontId="27" fillId="0" borderId="1" xfId="0" applyFont="1" applyFill="1" applyBorder="1"/>
    <xf numFmtId="16" fontId="2" fillId="0" borderId="1" xfId="0" applyNumberFormat="1" applyFont="1" applyFill="1" applyBorder="1" applyAlignment="1">
      <alignment wrapText="1"/>
    </xf>
    <xf numFmtId="16" fontId="2" fillId="0" borderId="1" xfId="0" applyNumberFormat="1" applyFont="1" applyFill="1" applyBorder="1"/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19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5"/>
    </xf>
    <xf numFmtId="164" fontId="27" fillId="0" borderId="2" xfId="0" applyNumberFormat="1" applyFont="1" applyFill="1" applyBorder="1"/>
    <xf numFmtId="0" fontId="21" fillId="0" borderId="1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/>
    </xf>
    <xf numFmtId="0" fontId="0" fillId="0" borderId="4" xfId="0" applyFill="1" applyBorder="1" applyAlignment="1"/>
    <xf numFmtId="0" fontId="12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3" xfId="0" applyFont="1" applyFill="1" applyBorder="1"/>
    <xf numFmtId="0" fontId="24" fillId="0" borderId="0" xfId="0" applyFont="1" applyFill="1" applyAlignment="1">
      <alignment horizontal="left" vertical="center" wrapText="1"/>
    </xf>
    <xf numFmtId="0" fontId="13" fillId="0" borderId="3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25" fillId="0" borderId="2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26" fillId="0" borderId="1" xfId="0" applyFont="1" applyFill="1" applyBorder="1"/>
    <xf numFmtId="0" fontId="16" fillId="0" borderId="1" xfId="0" applyFont="1" applyFill="1" applyBorder="1"/>
    <xf numFmtId="0" fontId="3" fillId="0" borderId="0" xfId="0" applyFont="1" applyFill="1"/>
    <xf numFmtId="0" fontId="4" fillId="0" borderId="0" xfId="0" applyFont="1" applyFill="1"/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0" fillId="0" borderId="0" xfId="0" applyFill="1" applyAlignment="1">
      <alignment horizontal="left"/>
    </xf>
    <xf numFmtId="0" fontId="6" fillId="0" borderId="0" xfId="0" applyFont="1" applyFill="1"/>
    <xf numFmtId="0" fontId="10" fillId="0" borderId="0" xfId="2" applyFont="1" applyFill="1"/>
    <xf numFmtId="0" fontId="0" fillId="0" borderId="0" xfId="0" applyFill="1" applyAlignment="1">
      <alignment horizontal="left" indent="1"/>
    </xf>
    <xf numFmtId="0" fontId="0" fillId="0" borderId="0" xfId="0" applyFill="1" applyBorder="1"/>
    <xf numFmtId="0" fontId="1" fillId="0" borderId="0" xfId="1" applyFont="1" applyFill="1" applyBorder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" fontId="1" fillId="0" borderId="0" xfId="0" applyNumberFormat="1" applyFont="1" applyFill="1" applyBorder="1"/>
    <xf numFmtId="2" fontId="14" fillId="0" borderId="0" xfId="0" applyNumberFormat="1" applyFont="1" applyFill="1" applyBorder="1" applyAlignment="1">
      <alignment wrapText="1"/>
    </xf>
    <xf numFmtId="2" fontId="17" fillId="0" borderId="0" xfId="0" applyNumberFormat="1" applyFont="1" applyFill="1" applyBorder="1"/>
    <xf numFmtId="164" fontId="27" fillId="0" borderId="0" xfId="0" applyNumberFormat="1" applyFont="1" applyFill="1" applyBorder="1"/>
    <xf numFmtId="0" fontId="27" fillId="0" borderId="0" xfId="0" applyFont="1" applyFill="1" applyBorder="1"/>
    <xf numFmtId="2" fontId="27" fillId="0" borderId="0" xfId="0" applyNumberFormat="1" applyFont="1" applyFill="1" applyBorder="1"/>
    <xf numFmtId="0" fontId="11" fillId="0" borderId="0" xfId="0" applyFont="1" applyFill="1" applyBorder="1"/>
    <xf numFmtId="1" fontId="0" fillId="0" borderId="1" xfId="0" applyNumberFormat="1" applyFill="1" applyBorder="1"/>
    <xf numFmtId="16" fontId="9" fillId="0" borderId="3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9" fillId="0" borderId="1" xfId="0" applyFont="1" applyFill="1" applyBorder="1"/>
    <xf numFmtId="0" fontId="28" fillId="0" borderId="0" xfId="0" applyFont="1" applyFill="1"/>
    <xf numFmtId="0" fontId="12" fillId="0" borderId="3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9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wrapText="1"/>
    </xf>
    <xf numFmtId="0" fontId="31" fillId="0" borderId="0" xfId="0" applyFont="1" applyFill="1" applyAlignment="1">
      <alignment horizontal="left" vertical="center" wrapText="1"/>
    </xf>
    <xf numFmtId="0" fontId="12" fillId="0" borderId="6" xfId="0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0" fontId="32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vertical="center" wrapText="1"/>
    </xf>
    <xf numFmtId="49" fontId="0" fillId="0" borderId="1" xfId="0" applyNumberFormat="1" applyFill="1" applyBorder="1"/>
    <xf numFmtId="49" fontId="2" fillId="0" borderId="1" xfId="0" applyNumberFormat="1" applyFont="1" applyFill="1" applyBorder="1" applyAlignment="1">
      <alignment wrapText="1"/>
    </xf>
    <xf numFmtId="2" fontId="34" fillId="0" borderId="1" xfId="0" applyNumberFormat="1" applyFont="1" applyFill="1" applyBorder="1"/>
    <xf numFmtId="0" fontId="0" fillId="0" borderId="6" xfId="0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2" fillId="0" borderId="0" xfId="0" applyFont="1" applyFill="1"/>
    <xf numFmtId="0" fontId="21" fillId="0" borderId="0" xfId="0" applyFont="1" applyFill="1" applyBorder="1" applyAlignment="1">
      <alignment vertical="center" wrapText="1"/>
    </xf>
    <xf numFmtId="2" fontId="34" fillId="0" borderId="0" xfId="0" applyNumberFormat="1" applyFont="1" applyFill="1" applyBorder="1"/>
    <xf numFmtId="0" fontId="35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1" fontId="2" fillId="0" borderId="1" xfId="0" applyNumberFormat="1" applyFont="1" applyFill="1" applyBorder="1"/>
    <xf numFmtId="16" fontId="2" fillId="4" borderId="1" xfId="0" applyNumberFormat="1" applyFont="1" applyFill="1" applyBorder="1"/>
    <xf numFmtId="0" fontId="31" fillId="3" borderId="1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7" fillId="0" borderId="3" xfId="0" applyFont="1" applyFill="1" applyBorder="1" applyAlignment="1">
      <alignment wrapText="1"/>
    </xf>
    <xf numFmtId="0" fontId="35" fillId="0" borderId="7" xfId="0" applyFont="1" applyFill="1" applyBorder="1" applyAlignment="1">
      <alignment wrapText="1"/>
    </xf>
    <xf numFmtId="0" fontId="28" fillId="0" borderId="1" xfId="0" applyFont="1" applyFill="1" applyBorder="1"/>
    <xf numFmtId="49" fontId="1" fillId="0" borderId="1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12" fillId="0" borderId="6" xfId="0" applyNumberFormat="1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35" fillId="0" borderId="0" xfId="0" applyFont="1" applyFill="1" applyAlignment="1">
      <alignment horizontal="left" vertical="center" wrapText="1"/>
    </xf>
    <xf numFmtId="0" fontId="2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3">
    <cellStyle name="Excel Built-in Normal 1" xfId="1"/>
    <cellStyle name="Гиперссылка" xfId="2" builtinId="8"/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ECDFF"/>
      <color rgb="FFCC66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5" sqref="A15:B18"/>
    </sheetView>
  </sheetViews>
  <sheetFormatPr defaultRowHeight="15" x14ac:dyDescent="0.25"/>
  <cols>
    <col min="2" max="2" width="98.85546875" customWidth="1"/>
  </cols>
  <sheetData>
    <row r="1" spans="1:2" ht="28.5" customHeight="1" x14ac:dyDescent="0.25">
      <c r="A1" s="1">
        <v>1</v>
      </c>
      <c r="B1" s="1" t="s">
        <v>116</v>
      </c>
    </row>
    <row r="2" spans="1:2" x14ac:dyDescent="0.25">
      <c r="A2" s="1">
        <v>2</v>
      </c>
      <c r="B2" s="1" t="s">
        <v>126</v>
      </c>
    </row>
    <row r="3" spans="1:2" x14ac:dyDescent="0.25">
      <c r="A3" s="1">
        <v>3</v>
      </c>
      <c r="B3" s="1" t="s">
        <v>117</v>
      </c>
    </row>
    <row r="4" spans="1:2" x14ac:dyDescent="0.25">
      <c r="A4" s="1">
        <v>4</v>
      </c>
      <c r="B4" s="1" t="s">
        <v>118</v>
      </c>
    </row>
    <row r="5" spans="1:2" x14ac:dyDescent="0.25">
      <c r="A5" s="1">
        <v>5</v>
      </c>
      <c r="B5" s="1" t="s">
        <v>120</v>
      </c>
    </row>
    <row r="6" spans="1:2" x14ac:dyDescent="0.25">
      <c r="A6" s="1">
        <v>6</v>
      </c>
      <c r="B6" s="1" t="s">
        <v>127</v>
      </c>
    </row>
    <row r="7" spans="1:2" x14ac:dyDescent="0.25">
      <c r="A7" s="1">
        <v>7</v>
      </c>
      <c r="B7" s="1" t="s">
        <v>119</v>
      </c>
    </row>
    <row r="8" spans="1:2" x14ac:dyDescent="0.25">
      <c r="A8" s="1">
        <v>8</v>
      </c>
      <c r="B8" s="1" t="s">
        <v>128</v>
      </c>
    </row>
    <row r="9" spans="1:2" x14ac:dyDescent="0.25">
      <c r="A9" s="1">
        <v>9</v>
      </c>
      <c r="B9" s="1" t="s">
        <v>121</v>
      </c>
    </row>
    <row r="10" spans="1:2" x14ac:dyDescent="0.25">
      <c r="A10" s="1">
        <v>10</v>
      </c>
      <c r="B10" s="1" t="s">
        <v>122</v>
      </c>
    </row>
    <row r="11" spans="1:2" ht="31.5" customHeight="1" x14ac:dyDescent="0.25">
      <c r="A11" s="1">
        <v>11</v>
      </c>
      <c r="B11" s="114" t="s">
        <v>124</v>
      </c>
    </row>
    <row r="12" spans="1:2" x14ac:dyDescent="0.25">
      <c r="A12" s="1">
        <v>12</v>
      </c>
      <c r="B12" s="9" t="s">
        <v>125</v>
      </c>
    </row>
    <row r="13" spans="1:2" x14ac:dyDescent="0.25">
      <c r="A13" s="1">
        <v>13</v>
      </c>
      <c r="B13" s="9" t="s">
        <v>129</v>
      </c>
    </row>
    <row r="14" spans="1:2" x14ac:dyDescent="0.25">
      <c r="A14" s="1">
        <v>14</v>
      </c>
      <c r="B14" s="9" t="s">
        <v>130</v>
      </c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85" zoomScaleNormal="85" workbookViewId="0">
      <pane xSplit="2" topLeftCell="C1" activePane="topRight" state="frozen"/>
      <selection pane="topRight" activeCell="B29" sqref="B29"/>
    </sheetView>
  </sheetViews>
  <sheetFormatPr defaultRowHeight="15" x14ac:dyDescent="0.25"/>
  <cols>
    <col min="1" max="1" width="7" customWidth="1"/>
    <col min="2" max="3" width="27.7109375" customWidth="1"/>
    <col min="4" max="21" width="7.42578125" customWidth="1"/>
    <col min="22" max="22" width="9.42578125" customWidth="1"/>
    <col min="23" max="23" width="8.85546875" customWidth="1"/>
    <col min="24" max="24" width="7.42578125" customWidth="1"/>
    <col min="25" max="25" width="10.140625" customWidth="1"/>
    <col min="26" max="26" width="11.42578125" customWidth="1"/>
    <col min="27" max="27" width="10.42578125" customWidth="1"/>
    <col min="28" max="28" width="11.28515625" customWidth="1"/>
    <col min="29" max="29" width="11.140625" customWidth="1"/>
    <col min="30" max="30" width="11.28515625" customWidth="1"/>
  </cols>
  <sheetData>
    <row r="1" spans="1:29" x14ac:dyDescent="0.25">
      <c r="F1" t="s">
        <v>112</v>
      </c>
    </row>
    <row r="2" spans="1:29" ht="39" x14ac:dyDescent="0.25">
      <c r="A2" s="1"/>
      <c r="B2" s="1"/>
      <c r="C2" s="1" t="s">
        <v>111</v>
      </c>
      <c r="D2" s="2">
        <v>44097</v>
      </c>
      <c r="E2" s="94">
        <v>44104</v>
      </c>
      <c r="F2" s="2">
        <v>44111</v>
      </c>
      <c r="G2" s="94">
        <v>44118</v>
      </c>
      <c r="H2" s="2">
        <v>44125</v>
      </c>
      <c r="I2" s="94">
        <v>44132</v>
      </c>
      <c r="J2" s="25">
        <v>44139</v>
      </c>
      <c r="K2" s="94">
        <v>44146</v>
      </c>
      <c r="L2" s="2">
        <v>44153</v>
      </c>
      <c r="M2" s="94">
        <v>44160</v>
      </c>
      <c r="N2" s="2">
        <v>44167</v>
      </c>
      <c r="O2" s="94">
        <v>44174</v>
      </c>
      <c r="P2" s="2">
        <v>44181</v>
      </c>
      <c r="Q2" s="94">
        <v>44188</v>
      </c>
      <c r="R2" s="2"/>
      <c r="S2" s="2"/>
      <c r="T2" s="2"/>
      <c r="U2" s="2"/>
      <c r="V2" s="24"/>
      <c r="W2" s="8" t="s">
        <v>104</v>
      </c>
      <c r="Y2" s="16"/>
      <c r="Z2" s="8"/>
      <c r="AA2" s="8"/>
      <c r="AB2" s="18" t="s">
        <v>26</v>
      </c>
      <c r="AC2" s="19" t="s">
        <v>25</v>
      </c>
    </row>
    <row r="3" spans="1:29" s="12" customFormat="1" x14ac:dyDescent="0.25">
      <c r="A3" s="9">
        <v>1</v>
      </c>
      <c r="B3" s="90"/>
      <c r="C3" s="90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83"/>
      <c r="W3" s="67">
        <f>COUNTIF(D3:O3,"+")</f>
        <v>0</v>
      </c>
      <c r="Y3" s="24"/>
      <c r="Z3" s="24"/>
      <c r="AA3" s="24"/>
      <c r="AB3" s="68"/>
      <c r="AC3" s="69"/>
    </row>
    <row r="4" spans="1:29" s="12" customFormat="1" x14ac:dyDescent="0.25">
      <c r="A4" s="9">
        <v>2</v>
      </c>
      <c r="B4" s="90"/>
      <c r="C4" s="90"/>
      <c r="D4" s="9"/>
      <c r="E4" s="25"/>
      <c r="F4" s="9"/>
      <c r="G4" s="9"/>
      <c r="H4" s="9"/>
      <c r="I4" s="9"/>
      <c r="J4" s="9"/>
      <c r="K4" s="9"/>
      <c r="L4" s="82"/>
      <c r="M4" s="9"/>
      <c r="N4" s="82"/>
      <c r="O4" s="82"/>
      <c r="P4" s="82"/>
      <c r="Q4" s="82"/>
      <c r="R4" s="82"/>
      <c r="S4" s="82"/>
      <c r="T4" s="82"/>
      <c r="U4" s="82"/>
      <c r="V4" s="82"/>
      <c r="W4" s="67">
        <f t="shared" ref="W4:W20" si="0">COUNTIF(D4:O4,"+")</f>
        <v>0</v>
      </c>
      <c r="Y4" s="9"/>
      <c r="Z4" s="70"/>
      <c r="AA4" s="70"/>
      <c r="AB4" s="71">
        <f t="shared" ref="AB4:AB9" si="1">COUNTIF(D4:Y4,"=н")</f>
        <v>0</v>
      </c>
      <c r="AC4" s="71">
        <f t="shared" ref="AC4:AC9" si="2">AB4/15*100</f>
        <v>0</v>
      </c>
    </row>
    <row r="5" spans="1:29" s="12" customFormat="1" x14ac:dyDescent="0.25">
      <c r="A5" s="9">
        <v>3</v>
      </c>
      <c r="B5" s="90"/>
      <c r="C5" s="90"/>
      <c r="D5" s="25"/>
      <c r="E5" s="25"/>
      <c r="F5" s="9"/>
      <c r="G5" s="9"/>
      <c r="H5" s="9"/>
      <c r="I5" s="100"/>
      <c r="J5" s="9"/>
      <c r="K5" s="9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67">
        <f t="shared" si="0"/>
        <v>0</v>
      </c>
      <c r="Y5" s="70"/>
      <c r="Z5" s="70"/>
      <c r="AA5" s="70"/>
      <c r="AB5" s="71">
        <f t="shared" si="1"/>
        <v>0</v>
      </c>
      <c r="AC5" s="71">
        <f t="shared" si="2"/>
        <v>0</v>
      </c>
    </row>
    <row r="6" spans="1:29" s="12" customFormat="1" ht="14.25" customHeight="1" x14ac:dyDescent="0.25">
      <c r="A6" s="9">
        <v>4</v>
      </c>
      <c r="B6" s="90"/>
      <c r="C6" s="90"/>
      <c r="D6" s="25"/>
      <c r="E6" s="25"/>
      <c r="F6" s="9"/>
      <c r="G6" s="100"/>
      <c r="H6" s="9"/>
      <c r="I6" s="9"/>
      <c r="J6" s="9"/>
      <c r="K6" s="9"/>
      <c r="L6" s="82"/>
      <c r="M6" s="9"/>
      <c r="N6" s="82"/>
      <c r="O6" s="82"/>
      <c r="P6" s="82"/>
      <c r="Q6" s="82"/>
      <c r="R6" s="82"/>
      <c r="S6" s="82"/>
      <c r="T6" s="82"/>
      <c r="U6" s="82"/>
      <c r="V6" s="82"/>
      <c r="W6" s="67">
        <f t="shared" si="0"/>
        <v>0</v>
      </c>
      <c r="Y6" s="9"/>
      <c r="Z6" s="70"/>
      <c r="AA6" s="70"/>
      <c r="AB6" s="71">
        <f t="shared" si="1"/>
        <v>0</v>
      </c>
      <c r="AC6" s="71">
        <f t="shared" si="2"/>
        <v>0</v>
      </c>
    </row>
    <row r="7" spans="1:29" s="12" customFormat="1" x14ac:dyDescent="0.25">
      <c r="A7" s="9">
        <v>5</v>
      </c>
      <c r="B7" s="90"/>
      <c r="C7" s="90"/>
      <c r="D7" s="25"/>
      <c r="E7" s="25"/>
      <c r="F7" s="9"/>
      <c r="G7" s="9"/>
      <c r="H7" s="9"/>
      <c r="I7" s="9"/>
      <c r="J7" s="9"/>
      <c r="K7" s="9"/>
      <c r="L7" s="82"/>
      <c r="M7" s="9"/>
      <c r="N7" s="82"/>
      <c r="O7" s="82"/>
      <c r="P7" s="82"/>
      <c r="Q7" s="82"/>
      <c r="R7" s="82"/>
      <c r="S7" s="82"/>
      <c r="T7" s="82"/>
      <c r="U7" s="82"/>
      <c r="V7" s="82"/>
      <c r="W7" s="67">
        <f t="shared" si="0"/>
        <v>0</v>
      </c>
      <c r="Y7" s="9"/>
      <c r="Z7" s="70"/>
      <c r="AA7" s="70"/>
      <c r="AB7" s="71">
        <f t="shared" si="1"/>
        <v>0</v>
      </c>
      <c r="AC7" s="71">
        <f t="shared" si="2"/>
        <v>0</v>
      </c>
    </row>
    <row r="8" spans="1:29" s="12" customFormat="1" ht="24" customHeight="1" x14ac:dyDescent="0.25">
      <c r="A8" s="9">
        <v>6</v>
      </c>
      <c r="B8" s="91"/>
      <c r="C8" s="91"/>
      <c r="D8" s="25"/>
      <c r="E8" s="25"/>
      <c r="F8" s="9"/>
      <c r="G8" s="9"/>
      <c r="H8" s="9"/>
      <c r="I8" s="100"/>
      <c r="J8" s="9"/>
      <c r="K8" s="9"/>
      <c r="L8" s="82"/>
      <c r="M8" s="9"/>
      <c r="N8" s="82"/>
      <c r="O8" s="82"/>
      <c r="P8" s="82"/>
      <c r="Q8" s="82"/>
      <c r="R8" s="82"/>
      <c r="S8" s="82"/>
      <c r="T8" s="82"/>
      <c r="U8" s="82"/>
      <c r="V8" s="82"/>
      <c r="W8" s="67">
        <f t="shared" si="0"/>
        <v>0</v>
      </c>
      <c r="Y8" s="70"/>
      <c r="Z8" s="70"/>
      <c r="AA8" s="70"/>
      <c r="AB8" s="71">
        <f t="shared" si="1"/>
        <v>0</v>
      </c>
      <c r="AC8" s="71">
        <f t="shared" si="2"/>
        <v>0</v>
      </c>
    </row>
    <row r="9" spans="1:29" s="12" customFormat="1" ht="14.25" customHeight="1" x14ac:dyDescent="0.25">
      <c r="A9" s="9">
        <v>7</v>
      </c>
      <c r="B9" s="90"/>
      <c r="C9" s="90"/>
      <c r="D9" s="25"/>
      <c r="E9" s="25"/>
      <c r="F9" s="9"/>
      <c r="G9" s="9"/>
      <c r="H9" s="9"/>
      <c r="I9" s="9"/>
      <c r="J9" s="9"/>
      <c r="K9" s="9"/>
      <c r="L9" s="82"/>
      <c r="M9" s="9"/>
      <c r="N9" s="82"/>
      <c r="O9" s="82"/>
      <c r="P9" s="82"/>
      <c r="Q9" s="82"/>
      <c r="R9" s="82"/>
      <c r="S9" s="82"/>
      <c r="T9" s="82"/>
      <c r="U9" s="82"/>
      <c r="V9" s="82"/>
      <c r="W9" s="67">
        <f t="shared" si="0"/>
        <v>0</v>
      </c>
      <c r="Y9" s="9"/>
      <c r="Z9" s="70"/>
      <c r="AA9" s="70"/>
      <c r="AB9" s="71">
        <f t="shared" si="1"/>
        <v>0</v>
      </c>
      <c r="AC9" s="71">
        <f t="shared" si="2"/>
        <v>0</v>
      </c>
    </row>
    <row r="10" spans="1:29" s="12" customFormat="1" ht="17.25" customHeight="1" x14ac:dyDescent="0.25">
      <c r="A10" s="9">
        <v>8</v>
      </c>
      <c r="B10" s="90"/>
      <c r="C10" s="90"/>
      <c r="D10" s="25"/>
      <c r="E10" s="25"/>
      <c r="F10" s="9"/>
      <c r="G10" s="9"/>
      <c r="H10" s="9"/>
      <c r="I10" s="9"/>
      <c r="J10" s="9"/>
      <c r="K10" s="9"/>
      <c r="L10" s="82"/>
      <c r="M10" s="9"/>
      <c r="N10" s="82"/>
      <c r="O10" s="82"/>
      <c r="P10" s="82"/>
      <c r="Q10" s="82"/>
      <c r="R10" s="82"/>
      <c r="S10" s="82"/>
      <c r="T10" s="82"/>
      <c r="U10" s="82"/>
      <c r="V10" s="82"/>
      <c r="W10" s="67">
        <f t="shared" si="0"/>
        <v>0</v>
      </c>
      <c r="Y10" s="9"/>
      <c r="Z10" s="9"/>
      <c r="AA10" s="9"/>
      <c r="AB10" s="9"/>
      <c r="AC10" s="9"/>
    </row>
    <row r="11" spans="1:29" s="12" customFormat="1" ht="15.75" customHeight="1" x14ac:dyDescent="0.25">
      <c r="A11" s="9">
        <v>9</v>
      </c>
      <c r="B11" s="90"/>
      <c r="C11" s="90"/>
      <c r="D11" s="25"/>
      <c r="E11" s="25"/>
      <c r="F11" s="9"/>
      <c r="G11" s="9"/>
      <c r="H11" s="9"/>
      <c r="I11" s="9"/>
      <c r="J11" s="9"/>
      <c r="K11" s="9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67">
        <f t="shared" si="0"/>
        <v>0</v>
      </c>
      <c r="Y11" s="9"/>
      <c r="Z11" s="9"/>
      <c r="AA11" s="9"/>
      <c r="AB11" s="9"/>
      <c r="AC11" s="9"/>
    </row>
    <row r="12" spans="1:29" s="12" customFormat="1" ht="15.75" customHeight="1" x14ac:dyDescent="0.25">
      <c r="A12" s="9">
        <v>10</v>
      </c>
      <c r="B12" s="90"/>
      <c r="C12" s="90"/>
      <c r="D12" s="25"/>
      <c r="E12" s="25"/>
      <c r="F12" s="9"/>
      <c r="G12" s="9"/>
      <c r="H12" s="9"/>
      <c r="I12" s="9"/>
      <c r="J12" s="9"/>
      <c r="K12" s="9"/>
      <c r="L12" s="101"/>
      <c r="M12" s="9"/>
      <c r="N12" s="82"/>
      <c r="O12" s="82"/>
      <c r="P12" s="82"/>
      <c r="Q12" s="82"/>
      <c r="R12" s="82"/>
      <c r="S12" s="82"/>
      <c r="T12" s="82"/>
      <c r="U12" s="82"/>
      <c r="V12" s="82"/>
      <c r="W12" s="67">
        <f t="shared" si="0"/>
        <v>0</v>
      </c>
      <c r="Y12" s="9"/>
      <c r="Z12" s="9"/>
      <c r="AA12" s="9"/>
      <c r="AB12" s="9"/>
      <c r="AC12" s="9"/>
    </row>
    <row r="13" spans="1:29" s="12" customFormat="1" x14ac:dyDescent="0.25">
      <c r="A13" s="9">
        <v>11</v>
      </c>
      <c r="B13" s="90"/>
      <c r="C13" s="112"/>
      <c r="D13" s="25"/>
      <c r="E13" s="25"/>
      <c r="F13" s="9"/>
      <c r="G13" s="9"/>
      <c r="H13" s="9"/>
      <c r="I13" s="9"/>
      <c r="J13" s="9"/>
      <c r="K13" s="9"/>
      <c r="L13" s="82"/>
      <c r="M13" s="9"/>
      <c r="N13" s="82"/>
      <c r="O13" s="82"/>
      <c r="P13" s="82"/>
      <c r="Q13" s="82"/>
      <c r="R13" s="82"/>
      <c r="S13" s="82"/>
      <c r="T13" s="82"/>
      <c r="U13" s="82"/>
      <c r="V13" s="82"/>
      <c r="W13" s="67">
        <f t="shared" si="0"/>
        <v>0</v>
      </c>
      <c r="Y13" s="9"/>
      <c r="Z13" s="9"/>
      <c r="AA13" s="9"/>
      <c r="AB13" s="9"/>
      <c r="AC13" s="9"/>
    </row>
    <row r="14" spans="1:29" s="12" customFormat="1" x14ac:dyDescent="0.25">
      <c r="A14" s="9">
        <v>12</v>
      </c>
      <c r="B14" s="90"/>
      <c r="C14" s="90"/>
      <c r="D14" s="25"/>
      <c r="E14" s="25"/>
      <c r="F14" s="9"/>
      <c r="G14" s="9"/>
      <c r="H14" s="9"/>
      <c r="I14" s="9"/>
      <c r="J14" s="9"/>
      <c r="K14" s="9"/>
      <c r="L14" s="82"/>
      <c r="M14" s="9"/>
      <c r="N14" s="82"/>
      <c r="O14" s="82"/>
      <c r="P14" s="82"/>
      <c r="Q14" s="82"/>
      <c r="R14" s="82"/>
      <c r="S14" s="82"/>
      <c r="T14" s="82"/>
      <c r="U14" s="82"/>
      <c r="V14" s="82"/>
      <c r="W14" s="67">
        <f t="shared" si="0"/>
        <v>0</v>
      </c>
      <c r="X14" s="9"/>
      <c r="Y14" s="9"/>
      <c r="Z14" s="9"/>
      <c r="AA14" s="9"/>
      <c r="AB14" s="9"/>
      <c r="AC14" s="9"/>
    </row>
    <row r="15" spans="1:29" ht="16.5" customHeight="1" x14ac:dyDescent="0.25">
      <c r="A15" s="9">
        <v>13</v>
      </c>
      <c r="B15" s="90"/>
      <c r="C15" s="90"/>
      <c r="D15" s="25"/>
      <c r="E15" s="25"/>
      <c r="F15" s="9"/>
      <c r="G15" s="9"/>
      <c r="H15" s="100"/>
      <c r="I15" s="9"/>
      <c r="J15" s="9"/>
      <c r="K15" s="9"/>
      <c r="L15" s="82"/>
      <c r="M15" s="9"/>
      <c r="N15" s="82"/>
      <c r="O15" s="82"/>
      <c r="P15" s="82"/>
      <c r="Q15" s="82"/>
      <c r="R15" s="82"/>
      <c r="S15" s="82"/>
      <c r="T15" s="82"/>
      <c r="U15" s="82"/>
      <c r="V15" s="82"/>
      <c r="W15" s="67">
        <f t="shared" si="0"/>
        <v>0</v>
      </c>
      <c r="X15" s="9"/>
      <c r="Y15" s="9"/>
      <c r="Z15" s="9"/>
      <c r="AA15" s="9"/>
      <c r="AB15" s="9"/>
      <c r="AC15" s="9"/>
    </row>
    <row r="16" spans="1:29" ht="30.75" customHeight="1" x14ac:dyDescent="0.25">
      <c r="A16" s="9">
        <v>14</v>
      </c>
      <c r="B16" s="90"/>
      <c r="C16" s="90"/>
      <c r="D16" s="25"/>
      <c r="E16" s="25"/>
      <c r="F16" s="9"/>
      <c r="G16" s="9"/>
      <c r="H16" s="9"/>
      <c r="I16" s="9"/>
      <c r="J16" s="9"/>
      <c r="K16" s="9"/>
      <c r="L16" s="82"/>
      <c r="M16" s="9"/>
      <c r="N16" s="82"/>
      <c r="O16" s="82"/>
      <c r="P16" s="82"/>
      <c r="Q16" s="82"/>
      <c r="R16" s="82"/>
      <c r="S16" s="82"/>
      <c r="T16" s="82"/>
      <c r="U16" s="82"/>
      <c r="V16" s="82"/>
      <c r="W16" s="67">
        <f t="shared" si="0"/>
        <v>0</v>
      </c>
      <c r="X16" s="9"/>
      <c r="Y16" s="9"/>
      <c r="Z16" s="9"/>
      <c r="AA16" s="9"/>
      <c r="AB16" s="9"/>
      <c r="AC16" s="9"/>
    </row>
    <row r="17" spans="1:29" x14ac:dyDescent="0.25">
      <c r="A17" s="9">
        <v>15</v>
      </c>
      <c r="B17" s="91"/>
      <c r="C17" s="91"/>
      <c r="D17" s="25"/>
      <c r="E17" s="25"/>
      <c r="F17" s="9"/>
      <c r="G17" s="9"/>
      <c r="H17" s="9"/>
      <c r="I17" s="9"/>
      <c r="J17" s="9"/>
      <c r="K17" s="9"/>
      <c r="L17" s="82"/>
      <c r="M17" s="9"/>
      <c r="N17" s="82"/>
      <c r="O17" s="82"/>
      <c r="P17" s="82"/>
      <c r="Q17" s="82"/>
      <c r="R17" s="82"/>
      <c r="S17" s="82"/>
      <c r="T17" s="82"/>
      <c r="U17" s="82"/>
      <c r="V17" s="82"/>
      <c r="W17" s="67">
        <f t="shared" si="0"/>
        <v>0</v>
      </c>
      <c r="X17" s="9"/>
      <c r="Y17" s="9"/>
      <c r="Z17" s="9"/>
      <c r="AA17" s="9"/>
      <c r="AB17" s="9"/>
      <c r="AC17" s="9"/>
    </row>
    <row r="18" spans="1:29" x14ac:dyDescent="0.25">
      <c r="A18" s="9">
        <v>16</v>
      </c>
      <c r="B18" s="92"/>
      <c r="C18" s="92"/>
      <c r="D18" s="25"/>
      <c r="E18" s="25"/>
      <c r="F18" s="9"/>
      <c r="G18" s="9"/>
      <c r="H18" s="9"/>
      <c r="I18" s="9"/>
      <c r="J18" s="9"/>
      <c r="K18" s="9"/>
      <c r="L18" s="82"/>
      <c r="M18" s="9"/>
      <c r="N18" s="82"/>
      <c r="O18" s="82"/>
      <c r="P18" s="82"/>
      <c r="Q18" s="82"/>
      <c r="R18" s="82"/>
      <c r="S18" s="82"/>
      <c r="T18" s="82"/>
      <c r="U18" s="82"/>
      <c r="V18" s="82"/>
      <c r="W18" s="67">
        <f t="shared" si="0"/>
        <v>0</v>
      </c>
      <c r="X18" s="9"/>
      <c r="Y18" s="9"/>
      <c r="Z18" s="9"/>
      <c r="AA18" s="9"/>
      <c r="AB18" s="9"/>
      <c r="AC18" s="9"/>
    </row>
    <row r="19" spans="1:29" x14ac:dyDescent="0.25">
      <c r="A19" s="9">
        <v>17</v>
      </c>
      <c r="B19" s="90"/>
      <c r="C19" s="90"/>
      <c r="D19" s="25"/>
      <c r="E19" s="25"/>
      <c r="F19" s="9"/>
      <c r="G19" s="9"/>
      <c r="H19" s="9"/>
      <c r="I19" s="9"/>
      <c r="J19" s="9"/>
      <c r="K19" s="9"/>
      <c r="L19" s="82"/>
      <c r="M19" s="9"/>
      <c r="N19" s="82"/>
      <c r="O19" s="82"/>
      <c r="P19" s="82"/>
      <c r="Q19" s="82"/>
      <c r="R19" s="82"/>
      <c r="S19" s="82"/>
      <c r="T19" s="82"/>
      <c r="U19" s="82"/>
      <c r="V19" s="82"/>
      <c r="W19" s="67">
        <f t="shared" si="0"/>
        <v>0</v>
      </c>
      <c r="X19" s="9"/>
      <c r="Y19" s="9"/>
      <c r="Z19" s="9"/>
      <c r="AA19" s="9"/>
      <c r="AB19" s="9"/>
      <c r="AC19" s="9"/>
    </row>
    <row r="20" spans="1:29" ht="13.5" customHeight="1" x14ac:dyDescent="0.25">
      <c r="A20" s="9">
        <v>18</v>
      </c>
      <c r="B20" s="90"/>
      <c r="C20" s="90"/>
      <c r="D20" s="25"/>
      <c r="E20" s="25"/>
      <c r="F20" s="9"/>
      <c r="G20" s="9"/>
      <c r="H20" s="9"/>
      <c r="I20" s="9"/>
      <c r="J20" s="9"/>
      <c r="K20" s="9"/>
      <c r="L20" s="82"/>
      <c r="M20" s="9"/>
      <c r="N20" s="82"/>
      <c r="O20" s="82"/>
      <c r="P20" s="82"/>
      <c r="Q20" s="82"/>
      <c r="R20" s="82"/>
      <c r="S20" s="82"/>
      <c r="T20" s="82"/>
      <c r="U20" s="82"/>
      <c r="V20" s="82"/>
      <c r="W20" s="67">
        <f t="shared" si="0"/>
        <v>0</v>
      </c>
      <c r="X20" s="9"/>
      <c r="Y20" s="9"/>
      <c r="Z20" s="9"/>
      <c r="AA20" s="9"/>
      <c r="AB20" s="9"/>
      <c r="AC20" s="9"/>
    </row>
    <row r="21" spans="1:29" x14ac:dyDescent="0.25">
      <c r="A21" s="9">
        <v>19</v>
      </c>
      <c r="B21" s="99"/>
      <c r="C21" s="99"/>
      <c r="D21" s="25"/>
      <c r="E21" s="25"/>
      <c r="F21" s="9"/>
      <c r="G21" s="9"/>
      <c r="H21" s="9"/>
      <c r="I21" s="9"/>
      <c r="J21" s="9"/>
      <c r="K21" s="9"/>
      <c r="L21" s="82"/>
      <c r="M21" s="9"/>
      <c r="N21" s="82"/>
      <c r="O21" s="82"/>
      <c r="P21" s="82"/>
      <c r="Q21" s="82"/>
      <c r="R21" s="82"/>
      <c r="S21" s="82"/>
      <c r="T21" s="82"/>
      <c r="U21" s="82"/>
      <c r="V21" s="82"/>
      <c r="W21" s="67">
        <f t="shared" ref="W21" si="3">COUNTIF(D21:O21,"+")</f>
        <v>0</v>
      </c>
    </row>
    <row r="25" spans="1:29" x14ac:dyDescent="0.25">
      <c r="D25" s="4" t="s">
        <v>5</v>
      </c>
      <c r="E25" s="4" t="s">
        <v>6</v>
      </c>
      <c r="F25" s="4" t="s">
        <v>7</v>
      </c>
    </row>
    <row r="26" spans="1:29" x14ac:dyDescent="0.25">
      <c r="D26" s="5" t="s">
        <v>8</v>
      </c>
      <c r="E26" s="5" t="s">
        <v>9</v>
      </c>
      <c r="F26" s="5" t="s">
        <v>10</v>
      </c>
    </row>
    <row r="27" spans="1:29" x14ac:dyDescent="0.25">
      <c r="D27" s="5" t="s">
        <v>11</v>
      </c>
      <c r="E27" s="5" t="s">
        <v>12</v>
      </c>
      <c r="F27" s="5" t="s">
        <v>10</v>
      </c>
    </row>
    <row r="28" spans="1:29" x14ac:dyDescent="0.25">
      <c r="D28" s="6" t="s">
        <v>13</v>
      </c>
      <c r="E28" s="6" t="s">
        <v>14</v>
      </c>
      <c r="F28" s="6" t="s">
        <v>15</v>
      </c>
    </row>
    <row r="29" spans="1:29" x14ac:dyDescent="0.25">
      <c r="D29" s="6" t="s">
        <v>16</v>
      </c>
      <c r="E29" s="6" t="s">
        <v>17</v>
      </c>
      <c r="F29" s="6" t="s">
        <v>15</v>
      </c>
    </row>
    <row r="30" spans="1:29" x14ac:dyDescent="0.25">
      <c r="D30" s="3" t="s">
        <v>18</v>
      </c>
      <c r="E30" s="3" t="s">
        <v>19</v>
      </c>
      <c r="F30" s="3" t="s">
        <v>20</v>
      </c>
    </row>
    <row r="31" spans="1:29" x14ac:dyDescent="0.25">
      <c r="D31" s="3" t="s">
        <v>21</v>
      </c>
      <c r="E31" s="3" t="s">
        <v>19</v>
      </c>
      <c r="F31" s="3" t="s">
        <v>20</v>
      </c>
    </row>
  </sheetData>
  <phoneticPr fontId="0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zoomScale="85" zoomScaleNormal="85" workbookViewId="0">
      <pane xSplit="2" topLeftCell="C1" activePane="topRight" state="frozen"/>
      <selection pane="topRight" activeCell="B24" sqref="B24"/>
    </sheetView>
  </sheetViews>
  <sheetFormatPr defaultRowHeight="15" outlineLevelRow="1" x14ac:dyDescent="0.25"/>
  <cols>
    <col min="1" max="1" width="4.5703125" style="12" customWidth="1"/>
    <col min="2" max="2" width="37.5703125" style="12" customWidth="1"/>
    <col min="3" max="3" width="16" style="12" customWidth="1"/>
    <col min="4" max="4" width="10.140625" style="12" customWidth="1"/>
    <col min="5" max="5" width="18.85546875" style="12" hidden="1" customWidth="1"/>
    <col min="6" max="6" width="11.7109375" style="12" customWidth="1"/>
    <col min="7" max="8" width="9.28515625" style="12" customWidth="1"/>
    <col min="9" max="9" width="10.7109375" style="12" customWidth="1"/>
    <col min="10" max="11" width="11.42578125" style="12" customWidth="1"/>
    <col min="12" max="13" width="10.140625" style="12" customWidth="1"/>
    <col min="14" max="14" width="9.140625" style="12"/>
    <col min="15" max="15" width="11.42578125" style="12" customWidth="1"/>
    <col min="16" max="16" width="12" style="12" customWidth="1"/>
    <col min="17" max="17" width="8.5703125" style="12" customWidth="1"/>
    <col min="18" max="20" width="10" style="12" customWidth="1"/>
    <col min="21" max="21" width="8.28515625" style="12" customWidth="1"/>
    <col min="22" max="26" width="11" style="12" customWidth="1"/>
    <col min="27" max="27" width="8.42578125" style="12" customWidth="1"/>
    <col min="28" max="29" width="9.5703125" style="12" customWidth="1"/>
    <col min="30" max="30" width="9.140625" style="12" customWidth="1"/>
    <col min="31" max="31" width="9.42578125" style="12" customWidth="1"/>
    <col min="32" max="33" width="9.140625" style="12"/>
    <col min="34" max="34" width="15" style="12" customWidth="1"/>
    <col min="35" max="36" width="9.140625" style="12"/>
  </cols>
  <sheetData>
    <row r="1" spans="1:36" ht="15" customHeight="1" x14ac:dyDescent="0.25">
      <c r="I1" s="104" t="s">
        <v>108</v>
      </c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5"/>
      <c r="AC1" s="33"/>
      <c r="AD1" s="102"/>
      <c r="AE1" s="34"/>
    </row>
    <row r="2" spans="1:36" ht="21" customHeight="1" x14ac:dyDescent="0.25">
      <c r="C2" s="106"/>
      <c r="D2" s="107"/>
      <c r="E2" s="107"/>
      <c r="F2" s="107"/>
      <c r="G2" s="108"/>
      <c r="H2" s="85"/>
      <c r="I2" s="109"/>
      <c r="J2" s="104"/>
      <c r="K2" s="105"/>
      <c r="L2" s="110"/>
      <c r="M2" s="111"/>
      <c r="N2" s="111"/>
      <c r="O2" s="78"/>
      <c r="P2" s="78"/>
      <c r="Q2" s="78"/>
      <c r="R2" s="73"/>
      <c r="S2" s="86"/>
      <c r="T2" s="35"/>
      <c r="U2" s="35"/>
      <c r="V2" s="35"/>
      <c r="W2" s="35"/>
      <c r="X2" s="35"/>
      <c r="Y2" s="35"/>
      <c r="Z2" s="35"/>
      <c r="AA2" s="35"/>
      <c r="AB2" s="35"/>
      <c r="AC2" s="35"/>
      <c r="AD2" s="103"/>
      <c r="AE2" s="36"/>
    </row>
    <row r="3" spans="1:36" ht="77.25" customHeight="1" x14ac:dyDescent="0.25">
      <c r="A3" s="11" t="s">
        <v>23</v>
      </c>
      <c r="B3" s="11" t="s">
        <v>24</v>
      </c>
      <c r="C3" s="98" t="s">
        <v>113</v>
      </c>
      <c r="D3" s="73" t="s">
        <v>98</v>
      </c>
      <c r="E3" s="37" t="s">
        <v>1</v>
      </c>
      <c r="F3" s="17" t="s">
        <v>99</v>
      </c>
      <c r="G3" s="74" t="s">
        <v>100</v>
      </c>
      <c r="H3" s="97" t="s">
        <v>110</v>
      </c>
      <c r="I3" s="76" t="s">
        <v>30</v>
      </c>
      <c r="J3" s="77" t="s">
        <v>107</v>
      </c>
      <c r="K3" s="95" t="s">
        <v>101</v>
      </c>
      <c r="L3" s="39" t="s">
        <v>28</v>
      </c>
      <c r="M3" s="17" t="s">
        <v>29</v>
      </c>
      <c r="N3" s="39" t="s">
        <v>102</v>
      </c>
      <c r="O3" s="40" t="s">
        <v>94</v>
      </c>
      <c r="P3" s="17" t="s">
        <v>96</v>
      </c>
      <c r="Q3" s="17" t="s">
        <v>31</v>
      </c>
      <c r="R3" s="17" t="s">
        <v>95</v>
      </c>
      <c r="S3" s="79" t="s">
        <v>103</v>
      </c>
      <c r="T3" s="17" t="s">
        <v>36</v>
      </c>
      <c r="U3" s="96" t="s">
        <v>109</v>
      </c>
      <c r="V3" s="41" t="s">
        <v>27</v>
      </c>
      <c r="W3" s="41" t="s">
        <v>97</v>
      </c>
      <c r="X3" s="41" t="s">
        <v>115</v>
      </c>
      <c r="Y3" s="41" t="s">
        <v>105</v>
      </c>
      <c r="Z3" s="113" t="s">
        <v>106</v>
      </c>
      <c r="AA3" s="42" t="s">
        <v>2</v>
      </c>
      <c r="AB3" s="43" t="s">
        <v>0</v>
      </c>
      <c r="AC3" s="43" t="s">
        <v>42</v>
      </c>
      <c r="AD3" s="44" t="s">
        <v>43</v>
      </c>
      <c r="AE3" s="45" t="s">
        <v>22</v>
      </c>
      <c r="AF3" s="46" t="s">
        <v>32</v>
      </c>
      <c r="AG3" s="46" t="s">
        <v>33</v>
      </c>
      <c r="AH3" s="47" t="s">
        <v>34</v>
      </c>
      <c r="AI3" s="47" t="s">
        <v>35</v>
      </c>
      <c r="AJ3" s="87"/>
    </row>
    <row r="4" spans="1:36" s="10" customFormat="1" ht="19.5" customHeight="1" outlineLevel="1" x14ac:dyDescent="0.25">
      <c r="A4" s="13">
        <v>1</v>
      </c>
      <c r="B4" s="90"/>
      <c r="C4" s="80"/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20">
        <f>AVERAGE(D4:Y4)-Z4</f>
        <v>0</v>
      </c>
      <c r="AB4" s="21">
        <f>AA4*70/100</f>
        <v>0</v>
      </c>
      <c r="AC4" s="84">
        <f>маг1курсвідвідування!W3</f>
        <v>0</v>
      </c>
      <c r="AD4" s="31">
        <f>ROUND(AB4+AC4,0)</f>
        <v>0</v>
      </c>
      <c r="AE4" s="7"/>
      <c r="AF4" s="23"/>
      <c r="AG4" s="22">
        <f>ROUND(AD4+AF4,0)</f>
        <v>0</v>
      </c>
      <c r="AH4" s="7" t="str">
        <f>IF(AND(AG4&gt;=91,AG4&lt;=100),"відмінно",IF(AND(AG4&gt;=81,AG4&lt;=90),"добре",IF(AND(AG4&gt;=71,AG4&lt;=80),"добре",IF(AND(AG4&gt;=66,AG4&lt;=70),"задовільно",IF(AND(AG4&gt;=60,AG4&lt;=65),"задовільно","не допущен")))))</f>
        <v>не допущен</v>
      </c>
      <c r="AI4" s="7" t="str">
        <f>IF(AND(AG4&gt;=91,AG4&lt;=100),"A",IF(AND(AG4&gt;=81,AG4&lt;=90),"B",IF(AND(AG4&gt;=71,AG4&lt;=80),"C",IF(AND(AG4&gt;=65,AG4&lt;=70),"D",IF(AND(AG4&gt;=60,AG4&lt;=64),"E","F")))))</f>
        <v>F</v>
      </c>
    </row>
    <row r="5" spans="1:36" s="12" customFormat="1" ht="15.75" customHeight="1" outlineLevel="1" x14ac:dyDescent="0.25">
      <c r="A5" s="14">
        <v>2</v>
      </c>
      <c r="B5" s="90"/>
      <c r="C5" s="80"/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20">
        <f>AVERAGE(D5:Y5)-Z5</f>
        <v>0</v>
      </c>
      <c r="AB5" s="21">
        <f t="shared" ref="AB5:AB14" si="0">AA5*70/100</f>
        <v>0</v>
      </c>
      <c r="AC5" s="84">
        <f>маг1курсвідвідування!W4</f>
        <v>0</v>
      </c>
      <c r="AD5" s="31">
        <f>ROUND(AB5+AC5,0)</f>
        <v>0</v>
      </c>
      <c r="AE5" s="9"/>
      <c r="AF5" s="23"/>
      <c r="AG5" s="22">
        <f>ROUND(AD5+AF5,0)</f>
        <v>0</v>
      </c>
      <c r="AH5" s="7" t="str">
        <f>IF(AND(AG5&gt;=91,AG5&lt;=100),"відмінно",IF(AND(AG5&gt;=81,AG5&lt;=90),"добре",IF(AND(AG5&gt;=71,AG5&lt;=80),"добре",IF(AND(AG5&gt;=66,AG5&lt;=70),"задовільно",IF(AND(AG5&gt;=60,AG5&lt;=65),"задовільно","не допущен")))))</f>
        <v>не допущен</v>
      </c>
      <c r="AI5" s="7" t="str">
        <f>IF(AND(AG5&gt;=91,AG5&lt;=100),"A",IF(AND(AG5&gt;=81,AG5&lt;=90),"B",IF(AND(AG5&gt;=71,AG5&lt;=80),"C",IF(AND(AG5&gt;=65,AG5&lt;=70),"D",IF(AND(AG5&gt;=60,AG5&lt;=64),"E","F")))))</f>
        <v>F</v>
      </c>
    </row>
    <row r="6" spans="1:36" s="12" customFormat="1" ht="21.75" customHeight="1" x14ac:dyDescent="0.25">
      <c r="A6" s="13">
        <v>3</v>
      </c>
      <c r="B6" s="90"/>
      <c r="C6" s="80"/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20">
        <f>AVERAGE(D6:Y6)-Z6</f>
        <v>0</v>
      </c>
      <c r="AB6" s="21">
        <f t="shared" si="0"/>
        <v>0</v>
      </c>
      <c r="AC6" s="84">
        <f>маг1курсвідвідування!W5</f>
        <v>0</v>
      </c>
      <c r="AD6" s="31">
        <f>ROUND(AB6+AC6,0)</f>
        <v>0</v>
      </c>
      <c r="AE6" s="9"/>
      <c r="AF6" s="23"/>
      <c r="AG6" s="22">
        <f>ROUND(AD6+AF6,0)</f>
        <v>0</v>
      </c>
      <c r="AH6" s="7" t="str">
        <f>IF(AND(AG6&gt;=91,AG6&lt;=100),"відмінно",IF(AND(AG6&gt;=81,AG6&lt;=90),"добре",IF(AND(AG6&gt;=71,AG6&lt;=80),"добре",IF(AND(AG6&gt;=66,AG6&lt;=70),"задовільно",IF(AND(AG6&gt;=60,AG6&lt;=65),"задовільно","не допущен")))))</f>
        <v>не допущен</v>
      </c>
      <c r="AI6" s="7" t="str">
        <f>IF(AND(AG6&gt;=91,AG6&lt;=100),"A",IF(AND(AG6&gt;=81,AG6&lt;=90),"B",IF(AND(AG6&gt;=71,AG6&lt;=80),"C",IF(AND(AG6&gt;=65,AG6&lt;=70),"D",IF(AND(AG6&gt;=60,AG6&lt;=64),"E","F")))))</f>
        <v>F</v>
      </c>
    </row>
    <row r="7" spans="1:36" s="12" customFormat="1" ht="15.75" customHeight="1" outlineLevel="1" x14ac:dyDescent="0.25">
      <c r="A7" s="14">
        <v>4</v>
      </c>
      <c r="B7" s="90"/>
      <c r="C7" s="80"/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20">
        <f>AVERAGE(D7:Y7)-Z7</f>
        <v>0</v>
      </c>
      <c r="AB7" s="21">
        <f t="shared" si="0"/>
        <v>0</v>
      </c>
      <c r="AC7" s="84">
        <f>маг1курсвідвідування!W6</f>
        <v>0</v>
      </c>
      <c r="AD7" s="31">
        <f t="shared" ref="AD7:AD15" si="1">ROUND(AB7+AC7,0)</f>
        <v>0</v>
      </c>
      <c r="AE7" s="9"/>
      <c r="AF7" s="23"/>
      <c r="AG7" s="22">
        <f t="shared" ref="AG7:AG14" si="2">ROUND(AD7+AF7,0)</f>
        <v>0</v>
      </c>
      <c r="AH7" s="7" t="str">
        <f t="shared" ref="AH7:AH15" si="3">IF(AND(AG7&gt;=91,AG7&lt;=100),"відмінно",IF(AND(AG7&gt;=81,AG7&lt;=90),"добре",IF(AND(AG7&gt;=71,AG7&lt;=80),"добре",IF(AND(AG7&gt;=66,AG7&lt;=70),"задовільно",IF(AND(AG7&gt;=60,AG7&lt;=65),"задовільно","не допущен")))))</f>
        <v>не допущен</v>
      </c>
      <c r="AI7" s="7" t="str">
        <f t="shared" ref="AI7:AI14" si="4">IF(AND(AG7&gt;=91,AG7&lt;=100),"A",IF(AND(AG7&gt;=81,AG7&lt;=90),"B",IF(AND(AG7&gt;=71,AG7&lt;=80),"C",IF(AND(AG7&gt;=65,AG7&lt;=70),"D",IF(AND(AG7&gt;=60,AG7&lt;=64),"E","F")))))</f>
        <v>F</v>
      </c>
    </row>
    <row r="8" spans="1:36" s="10" customFormat="1" ht="15" customHeight="1" outlineLevel="1" x14ac:dyDescent="0.25">
      <c r="A8" s="13">
        <v>5</v>
      </c>
      <c r="B8" s="90"/>
      <c r="C8" s="80"/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20">
        <f>AVERAGE(D8:Y8)-Z8</f>
        <v>0</v>
      </c>
      <c r="AB8" s="21">
        <f t="shared" si="0"/>
        <v>0</v>
      </c>
      <c r="AC8" s="84">
        <f>маг1курсвідвідування!W7</f>
        <v>0</v>
      </c>
      <c r="AD8" s="31">
        <f>ROUND(AB8+AC8,0)</f>
        <v>0</v>
      </c>
      <c r="AE8" s="7"/>
      <c r="AF8" s="23"/>
      <c r="AG8" s="22">
        <f>ROUND(AD8+AF8,0)</f>
        <v>0</v>
      </c>
      <c r="AH8" s="7" t="str">
        <f>IF(AND(AG8&gt;=91,AG8&lt;=100),"відмінно",IF(AND(AG8&gt;=81,AG8&lt;=90),"добре",IF(AND(AG8&gt;=71,AG8&lt;=80),"добре",IF(AND(AG8&gt;=66,AG8&lt;=70),"задовільно",IF(AND(AG8&gt;=60,AG8&lt;=65),"задовільно","не допущен")))))</f>
        <v>не допущен</v>
      </c>
      <c r="AI8" s="7" t="str">
        <f>IF(AND(AG8&gt;=91,AG8&lt;=100),"A",IF(AND(AG8&gt;=81,AG8&lt;=90),"B",IF(AND(AG8&gt;=71,AG8&lt;=80),"C",IF(AND(AG8&gt;=65,AG8&lt;=70),"D",IF(AND(AG8&gt;=60,AG8&lt;=64),"E","F")))))</f>
        <v>F</v>
      </c>
    </row>
    <row r="9" spans="1:36" s="12" customFormat="1" ht="17.25" customHeight="1" x14ac:dyDescent="0.25">
      <c r="A9" s="14">
        <v>6</v>
      </c>
      <c r="B9" s="91"/>
      <c r="C9" s="80"/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20">
        <f>AVERAGE(D9:Y9)-Z9</f>
        <v>0</v>
      </c>
      <c r="AB9" s="21">
        <f t="shared" si="0"/>
        <v>0</v>
      </c>
      <c r="AC9" s="84">
        <f>маг1курсвідвідування!W8</f>
        <v>0</v>
      </c>
      <c r="AD9" s="31">
        <f>ROUND(AB9+AC9,0)</f>
        <v>0</v>
      </c>
      <c r="AE9" s="9"/>
      <c r="AF9" s="23"/>
      <c r="AG9" s="22">
        <f>ROUND(AD9+AF9,0)</f>
        <v>0</v>
      </c>
      <c r="AH9" s="7" t="str">
        <f>IF(AND(AG9&gt;=91,AG9&lt;=100),"відмінно",IF(AND(AG9&gt;=81,AG9&lt;=90),"добре",IF(AND(AG9&gt;=71,AG9&lt;=80),"добре",IF(AND(AG9&gt;=66,AG9&lt;=70),"задовільно",IF(AND(AG9&gt;=60,AG9&lt;=65),"задовільно","не допущен")))))</f>
        <v>не допущен</v>
      </c>
      <c r="AI9" s="7" t="str">
        <f>IF(AND(AG9&gt;=91,AG9&lt;=100),"A",IF(AND(AG9&gt;=81,AG9&lt;=90),"B",IF(AND(AG9&gt;=71,AG9&lt;=80),"C",IF(AND(AG9&gt;=65,AG9&lt;=70),"D",IF(AND(AG9&gt;=60,AG9&lt;=64),"E","F")))))</f>
        <v>F</v>
      </c>
    </row>
    <row r="10" spans="1:36" s="12" customFormat="1" ht="15.75" x14ac:dyDescent="0.25">
      <c r="A10" s="13">
        <v>7</v>
      </c>
      <c r="B10" s="90"/>
      <c r="C10" s="75"/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20">
        <f>AVERAGE(D10:Y10)-Z10</f>
        <v>0</v>
      </c>
      <c r="AB10" s="21">
        <f t="shared" si="0"/>
        <v>0</v>
      </c>
      <c r="AC10" s="84">
        <f>маг1курсвідвідування!W9</f>
        <v>0</v>
      </c>
      <c r="AD10" s="31">
        <f>ROUND(AB10+AC10,0)</f>
        <v>0</v>
      </c>
      <c r="AE10" s="9"/>
      <c r="AF10" s="23"/>
      <c r="AG10" s="22">
        <f>ROUND(AD10+AF10,0)</f>
        <v>0</v>
      </c>
      <c r="AH10" s="7" t="str">
        <f>IF(AND(AG10&gt;=91,AG10&lt;=100),"відмінно",IF(AND(AG10&gt;=81,AG10&lt;=90),"добре",IF(AND(AG10&gt;=71,AG10&lt;=80),"добре",IF(AND(AG10&gt;=66,AG10&lt;=70),"задовільно",IF(AND(AG10&gt;=60,AG10&lt;=65),"задовільно","не допущен")))))</f>
        <v>не допущен</v>
      </c>
      <c r="AI10" s="7" t="str">
        <f>IF(AND(AG10&gt;=91,AG10&lt;=100),"A",IF(AND(AG10&gt;=81,AG10&lt;=90),"B",IF(AND(AG10&gt;=71,AG10&lt;=80),"C",IF(AND(AG10&gt;=65,AG10&lt;=70),"D",IF(AND(AG10&gt;=60,AG10&lt;=64),"E","F")))))</f>
        <v>F</v>
      </c>
    </row>
    <row r="11" spans="1:36" s="12" customFormat="1" ht="22.5" customHeight="1" x14ac:dyDescent="0.25">
      <c r="A11" s="14">
        <v>8</v>
      </c>
      <c r="B11" s="90"/>
      <c r="C11" s="81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20">
        <f>AVERAGE(D11:Y11)-Z11</f>
        <v>0</v>
      </c>
      <c r="AB11" s="21">
        <f t="shared" si="0"/>
        <v>0</v>
      </c>
      <c r="AC11" s="84">
        <f>маг1курсвідвідування!W10</f>
        <v>0</v>
      </c>
      <c r="AD11" s="31">
        <f>ROUND(AB11+AC11,0)</f>
        <v>0</v>
      </c>
      <c r="AE11" s="9"/>
      <c r="AF11" s="23"/>
      <c r="AG11" s="22">
        <f>ROUND(AD11+AF11,0)</f>
        <v>0</v>
      </c>
      <c r="AH11" s="7" t="str">
        <f>IF(AND(AG11&gt;=91,AG11&lt;=100),"відмінно",IF(AND(AG11&gt;=81,AG11&lt;=90),"добре",IF(AND(AG11&gt;=71,AG11&lt;=80),"добре",IF(AND(AG11&gt;=66,AG11&lt;=70),"задовільно",IF(AND(AG11&gt;=60,AG11&lt;=65),"задовільно","не допущен")))))</f>
        <v>не допущен</v>
      </c>
      <c r="AI11" s="7" t="str">
        <f>IF(AND(AG11&gt;=91,AG11&lt;=100),"A",IF(AND(AG11&gt;=81,AG11&lt;=90),"B",IF(AND(AG11&gt;=71,AG11&lt;=80),"C",IF(AND(AG11&gt;=65,AG11&lt;=70),"D",IF(AND(AG11&gt;=60,AG11&lt;=64),"E","F")))))</f>
        <v>F</v>
      </c>
    </row>
    <row r="12" spans="1:36" s="10" customFormat="1" ht="19.5" customHeight="1" x14ac:dyDescent="0.25">
      <c r="A12" s="13">
        <v>9</v>
      </c>
      <c r="B12" s="90"/>
      <c r="C12" s="81"/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20">
        <f>AVERAGE(D12:Y12)-Z12</f>
        <v>0</v>
      </c>
      <c r="AB12" s="21">
        <f t="shared" si="0"/>
        <v>0</v>
      </c>
      <c r="AC12" s="84">
        <f>маг1курсвідвідування!W11</f>
        <v>0</v>
      </c>
      <c r="AD12" s="31">
        <f t="shared" si="1"/>
        <v>0</v>
      </c>
      <c r="AE12" s="7"/>
      <c r="AF12" s="23"/>
      <c r="AG12" s="22">
        <f t="shared" si="2"/>
        <v>0</v>
      </c>
      <c r="AH12" s="7" t="str">
        <f t="shared" si="3"/>
        <v>не допущен</v>
      </c>
      <c r="AI12" s="7" t="str">
        <f t="shared" si="4"/>
        <v>F</v>
      </c>
    </row>
    <row r="13" spans="1:36" s="12" customFormat="1" ht="19.5" customHeight="1" x14ac:dyDescent="0.25">
      <c r="A13" s="14">
        <v>10</v>
      </c>
      <c r="B13" s="90"/>
      <c r="C13" s="81"/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20">
        <f>AVERAGE(D13:Y13)-Z13</f>
        <v>0</v>
      </c>
      <c r="AB13" s="21">
        <f t="shared" si="0"/>
        <v>0</v>
      </c>
      <c r="AC13" s="84">
        <f>маг1курсвідвідування!W12</f>
        <v>0</v>
      </c>
      <c r="AD13" s="31">
        <f t="shared" si="1"/>
        <v>0</v>
      </c>
      <c r="AE13" s="9"/>
      <c r="AF13" s="23"/>
      <c r="AG13" s="22">
        <f t="shared" si="2"/>
        <v>0</v>
      </c>
      <c r="AH13" s="7" t="str">
        <f t="shared" si="3"/>
        <v>не допущен</v>
      </c>
      <c r="AI13" s="7" t="str">
        <f t="shared" si="4"/>
        <v>F</v>
      </c>
    </row>
    <row r="14" spans="1:36" s="12" customFormat="1" ht="20.25" customHeight="1" x14ac:dyDescent="0.25">
      <c r="A14" s="13">
        <v>11</v>
      </c>
      <c r="B14" s="90"/>
      <c r="C14" s="81"/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20">
        <f>AVERAGE(D14:Y14)-Z14</f>
        <v>0</v>
      </c>
      <c r="AB14" s="21">
        <f t="shared" si="0"/>
        <v>0</v>
      </c>
      <c r="AC14" s="84">
        <f>маг1курсвідвідування!W13</f>
        <v>0</v>
      </c>
      <c r="AD14" s="31">
        <f t="shared" si="1"/>
        <v>0</v>
      </c>
      <c r="AE14" s="9"/>
      <c r="AF14" s="23"/>
      <c r="AG14" s="22">
        <f t="shared" si="2"/>
        <v>0</v>
      </c>
      <c r="AH14" s="7" t="str">
        <f t="shared" si="3"/>
        <v>не допущен</v>
      </c>
      <c r="AI14" s="7" t="str">
        <f t="shared" si="4"/>
        <v>F</v>
      </c>
    </row>
    <row r="15" spans="1:36" s="12" customFormat="1" ht="15.75" x14ac:dyDescent="0.25">
      <c r="A15" s="14">
        <v>12</v>
      </c>
      <c r="B15" s="90"/>
      <c r="C15" s="32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20">
        <f>AVERAGE(D15:Y15)-Z15</f>
        <v>0</v>
      </c>
      <c r="AB15" s="20">
        <f>AVERAGE(E15:Z15)-AA15</f>
        <v>0</v>
      </c>
      <c r="AC15" s="84">
        <f>маг1курсвідвідування!W14</f>
        <v>0</v>
      </c>
      <c r="AD15" s="31">
        <f t="shared" si="1"/>
        <v>0</v>
      </c>
      <c r="AE15" s="9"/>
      <c r="AF15" s="23"/>
      <c r="AG15" s="22">
        <f>ROUND(AD15+AF15,0)</f>
        <v>0</v>
      </c>
      <c r="AH15" s="7" t="str">
        <f t="shared" si="3"/>
        <v>не допущен</v>
      </c>
      <c r="AI15" s="7" t="str">
        <f>IF(AND(AG15&gt;=91,AG15&lt;=100),"A",IF(AND(AG15&gt;=81,AG15&lt;=90),"B",IF(AND(AG15&gt;=71,AG15&lt;=80),"C",IF(AND(AG15&gt;=65,AG15&lt;=70),"D",IF(AND(AG15&gt;=60,AG15&lt;=64),"E","F")))))</f>
        <v>F</v>
      </c>
    </row>
    <row r="16" spans="1:36" s="12" customFormat="1" ht="15.75" x14ac:dyDescent="0.25">
      <c r="A16" s="13">
        <v>13</v>
      </c>
      <c r="B16" s="90"/>
      <c r="C16" s="32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20">
        <f>AVERAGE(D16:Y16)-Z16</f>
        <v>0</v>
      </c>
      <c r="AB16" s="20">
        <f>AVERAGE(E16:Z16)-AA16</f>
        <v>0</v>
      </c>
      <c r="AC16" s="84">
        <f>маг1курсвідвідування!W15</f>
        <v>0</v>
      </c>
      <c r="AD16" s="31">
        <f t="shared" ref="AD16:AD21" si="5">ROUND(AB16+AC16,0)</f>
        <v>0</v>
      </c>
      <c r="AE16" s="9"/>
      <c r="AF16" s="23"/>
      <c r="AG16" s="22">
        <f t="shared" ref="AG16:AG21" si="6">ROUND(AD16+AF16,0)</f>
        <v>0</v>
      </c>
      <c r="AH16" s="7" t="str">
        <f t="shared" ref="AH16:AH21" si="7">IF(AND(AG16&gt;=91,AG16&lt;=100),"відмінно",IF(AND(AG16&gt;=81,AG16&lt;=90),"добре",IF(AND(AG16&gt;=71,AG16&lt;=80),"добре",IF(AND(AG16&gt;=66,AG16&lt;=70),"задовільно",IF(AND(AG16&gt;=60,AG16&lt;=65),"задовільно","не допущен")))))</f>
        <v>не допущен</v>
      </c>
      <c r="AI16" s="7" t="str">
        <f t="shared" ref="AI16:AI21" si="8">IF(AND(AG16&gt;=91,AG16&lt;=100),"A",IF(AND(AG16&gt;=81,AG16&lt;=90),"B",IF(AND(AG16&gt;=71,AG16&lt;=80),"C",IF(AND(AG16&gt;=65,AG16&lt;=70),"D",IF(AND(AG16&gt;=60,AG16&lt;=64),"E","F")))))</f>
        <v>F</v>
      </c>
    </row>
    <row r="17" spans="1:35" s="12" customFormat="1" ht="15.75" x14ac:dyDescent="0.25">
      <c r="A17" s="14">
        <v>14</v>
      </c>
      <c r="B17" s="90"/>
      <c r="C17" s="32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20">
        <f>AVERAGE(D17:Y17)-Z17</f>
        <v>0</v>
      </c>
      <c r="AB17" s="20">
        <f>AVERAGE(E17:Z17)-AA17</f>
        <v>0</v>
      </c>
      <c r="AC17" s="84">
        <f>маг1курсвідвідування!W16</f>
        <v>0</v>
      </c>
      <c r="AD17" s="31">
        <f t="shared" si="5"/>
        <v>0</v>
      </c>
      <c r="AE17" s="9"/>
      <c r="AF17" s="23"/>
      <c r="AG17" s="22">
        <f t="shared" si="6"/>
        <v>0</v>
      </c>
      <c r="AH17" s="7" t="str">
        <f t="shared" si="7"/>
        <v>не допущен</v>
      </c>
      <c r="AI17" s="7" t="str">
        <f t="shared" si="8"/>
        <v>F</v>
      </c>
    </row>
    <row r="18" spans="1:35" s="12" customFormat="1" ht="15.75" x14ac:dyDescent="0.25">
      <c r="A18" s="13">
        <v>15</v>
      </c>
      <c r="B18" s="91"/>
      <c r="C18" s="32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20">
        <f>AVERAGE(D18:Y18)-Z18</f>
        <v>0</v>
      </c>
      <c r="AB18" s="20">
        <f>AVERAGE(E18:Z18)-AA18</f>
        <v>0</v>
      </c>
      <c r="AC18" s="84">
        <f>маг1курсвідвідування!W17</f>
        <v>0</v>
      </c>
      <c r="AD18" s="31">
        <f t="shared" si="5"/>
        <v>0</v>
      </c>
      <c r="AE18" s="9"/>
      <c r="AF18" s="23"/>
      <c r="AG18" s="22">
        <f t="shared" si="6"/>
        <v>0</v>
      </c>
      <c r="AH18" s="7" t="str">
        <f t="shared" si="7"/>
        <v>не допущен</v>
      </c>
      <c r="AI18" s="7" t="str">
        <f t="shared" si="8"/>
        <v>F</v>
      </c>
    </row>
    <row r="19" spans="1:35" s="12" customFormat="1" ht="15.75" x14ac:dyDescent="0.25">
      <c r="A19" s="14">
        <v>16</v>
      </c>
      <c r="B19" s="92"/>
      <c r="C19" s="32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20">
        <f>AVERAGE(D19:Y19)-Z19</f>
        <v>0</v>
      </c>
      <c r="AB19" s="20">
        <f>AVERAGE(E19:Z19)-AA19</f>
        <v>0</v>
      </c>
      <c r="AC19" s="84">
        <f>маг1курсвідвідування!W18</f>
        <v>0</v>
      </c>
      <c r="AD19" s="31">
        <f t="shared" si="5"/>
        <v>0</v>
      </c>
      <c r="AE19" s="9"/>
      <c r="AF19" s="23"/>
      <c r="AG19" s="22">
        <f t="shared" si="6"/>
        <v>0</v>
      </c>
      <c r="AH19" s="7" t="str">
        <f t="shared" si="7"/>
        <v>не допущен</v>
      </c>
      <c r="AI19" s="7" t="str">
        <f t="shared" si="8"/>
        <v>F</v>
      </c>
    </row>
    <row r="20" spans="1:35" s="12" customFormat="1" ht="15.75" x14ac:dyDescent="0.25">
      <c r="A20" s="13">
        <v>17</v>
      </c>
      <c r="B20" s="90"/>
      <c r="C20" s="32"/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20">
        <f>AVERAGE(D20:Y20)-Z20</f>
        <v>0</v>
      </c>
      <c r="AB20" s="20">
        <f>AVERAGE(E20:Z20)-AA20</f>
        <v>0</v>
      </c>
      <c r="AC20" s="84">
        <f>маг1курсвідвідування!W19</f>
        <v>0</v>
      </c>
      <c r="AD20" s="31">
        <f t="shared" si="5"/>
        <v>0</v>
      </c>
      <c r="AE20" s="9"/>
      <c r="AF20" s="23"/>
      <c r="AG20" s="22">
        <f t="shared" si="6"/>
        <v>0</v>
      </c>
      <c r="AH20" s="7" t="str">
        <f t="shared" si="7"/>
        <v>не допущен</v>
      </c>
      <c r="AI20" s="7" t="str">
        <f t="shared" si="8"/>
        <v>F</v>
      </c>
    </row>
    <row r="21" spans="1:35" s="12" customFormat="1" ht="15.75" x14ac:dyDescent="0.25">
      <c r="A21" s="14">
        <v>18</v>
      </c>
      <c r="B21" s="90"/>
      <c r="C21" s="32"/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20">
        <f>AVERAGE(D21:Y21)-Z21</f>
        <v>0</v>
      </c>
      <c r="AB21" s="20">
        <f>AVERAGE(E21:Z21)-AA21</f>
        <v>0</v>
      </c>
      <c r="AC21" s="84">
        <f>маг1курсвідвідування!W20</f>
        <v>0</v>
      </c>
      <c r="AD21" s="31">
        <f t="shared" si="5"/>
        <v>0</v>
      </c>
      <c r="AE21" s="9"/>
      <c r="AF21" s="23"/>
      <c r="AG21" s="22">
        <f t="shared" si="6"/>
        <v>0</v>
      </c>
      <c r="AH21" s="7" t="str">
        <f t="shared" si="7"/>
        <v>не допущен</v>
      </c>
      <c r="AI21" s="7" t="str">
        <f t="shared" si="8"/>
        <v>F</v>
      </c>
    </row>
    <row r="22" spans="1:35" s="12" customFormat="1" ht="15.75" x14ac:dyDescent="0.25">
      <c r="A22" s="66"/>
      <c r="B22" s="88"/>
      <c r="C22" s="8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61"/>
      <c r="AB22" s="62"/>
      <c r="AC22" s="89"/>
      <c r="AD22" s="63"/>
      <c r="AE22" s="56"/>
      <c r="AF22" s="64"/>
      <c r="AG22" s="65"/>
      <c r="AH22" s="66"/>
      <c r="AI22" s="66"/>
    </row>
    <row r="23" spans="1:35" s="12" customFormat="1" ht="15.75" x14ac:dyDescent="0.25">
      <c r="A23" s="66"/>
      <c r="C23" s="8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61"/>
      <c r="AB23" s="62"/>
      <c r="AC23" s="89"/>
      <c r="AD23" s="63"/>
      <c r="AE23" s="56"/>
      <c r="AF23" s="64"/>
      <c r="AG23" s="65"/>
      <c r="AH23" s="66"/>
      <c r="AI23" s="66"/>
    </row>
    <row r="24" spans="1:35" s="12" customFormat="1" ht="15.75" x14ac:dyDescent="0.25">
      <c r="A24" s="66"/>
      <c r="C24" s="8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61"/>
      <c r="AB24" s="62"/>
      <c r="AC24" s="89"/>
      <c r="AD24" s="63"/>
      <c r="AE24" s="56"/>
      <c r="AF24" s="64"/>
      <c r="AG24" s="65"/>
      <c r="AH24" s="66"/>
      <c r="AI24" s="66"/>
    </row>
    <row r="25" spans="1:35" s="12" customFormat="1" ht="15.75" x14ac:dyDescent="0.25">
      <c r="A25" s="66"/>
      <c r="B25" s="88"/>
      <c r="C25" s="8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61"/>
      <c r="AB25" s="62"/>
      <c r="AC25" s="89"/>
      <c r="AD25" s="63"/>
      <c r="AE25" s="56"/>
      <c r="AF25" s="64"/>
      <c r="AG25" s="65"/>
      <c r="AH25" s="66"/>
      <c r="AI25" s="66"/>
    </row>
    <row r="26" spans="1:35" s="12" customFormat="1" ht="15.75" x14ac:dyDescent="0.25">
      <c r="A26" s="66"/>
      <c r="B26" s="88"/>
      <c r="C26" s="8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60"/>
      <c r="Z26" s="60"/>
      <c r="AA26" s="61"/>
      <c r="AB26" s="62"/>
      <c r="AC26" s="89"/>
      <c r="AD26" s="63"/>
      <c r="AE26" s="56"/>
      <c r="AF26" s="64"/>
      <c r="AG26" s="65"/>
      <c r="AH26" s="66"/>
      <c r="AI26" s="66"/>
    </row>
    <row r="28" spans="1:35" s="12" customFormat="1" ht="15.75" x14ac:dyDescent="0.25">
      <c r="A28" s="56"/>
      <c r="B28" s="72"/>
      <c r="C28" s="57"/>
      <c r="D28" s="58"/>
      <c r="E28" s="59"/>
      <c r="F28" s="59"/>
      <c r="G28" s="59"/>
      <c r="H28" s="59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62"/>
      <c r="AC28" s="62"/>
      <c r="AD28" s="63"/>
      <c r="AE28" s="56"/>
      <c r="AF28" s="64"/>
      <c r="AG28" s="65"/>
      <c r="AH28" s="66"/>
      <c r="AI28" s="66"/>
    </row>
    <row r="29" spans="1:35" ht="24" customHeight="1" x14ac:dyDescent="0.25">
      <c r="B29" s="38" t="s">
        <v>39</v>
      </c>
      <c r="C29" s="38"/>
      <c r="AB29" s="12" t="s">
        <v>3</v>
      </c>
    </row>
    <row r="30" spans="1:35" ht="26.25" customHeight="1" x14ac:dyDescent="0.25">
      <c r="B30" s="38" t="s">
        <v>37</v>
      </c>
      <c r="C30" s="38"/>
      <c r="AE30" s="12">
        <f>61-35</f>
        <v>26</v>
      </c>
      <c r="AG30" s="48" t="s">
        <v>4</v>
      </c>
      <c r="AH30" s="48"/>
    </row>
    <row r="31" spans="1:35" ht="33" customHeight="1" x14ac:dyDescent="0.25">
      <c r="B31" s="38" t="s">
        <v>40</v>
      </c>
      <c r="C31" s="38"/>
      <c r="AE31" s="12">
        <f>62-35</f>
        <v>27</v>
      </c>
      <c r="AG31" s="49" t="s">
        <v>5</v>
      </c>
      <c r="AH31" s="49" t="s">
        <v>6</v>
      </c>
      <c r="AI31" s="49" t="s">
        <v>7</v>
      </c>
    </row>
    <row r="32" spans="1:35" ht="34.5" customHeight="1" x14ac:dyDescent="0.25">
      <c r="B32" s="38" t="s">
        <v>41</v>
      </c>
      <c r="C32" s="38"/>
      <c r="D32" s="50"/>
      <c r="AE32" s="12">
        <f>68-37</f>
        <v>31</v>
      </c>
      <c r="AG32" s="51" t="s">
        <v>8</v>
      </c>
      <c r="AH32" s="51" t="s">
        <v>9</v>
      </c>
      <c r="AI32" s="51" t="s">
        <v>10</v>
      </c>
    </row>
    <row r="33" spans="2:35" ht="24" x14ac:dyDescent="0.25">
      <c r="B33" s="38" t="s">
        <v>38</v>
      </c>
      <c r="C33" s="38"/>
      <c r="D33" s="52"/>
      <c r="AD33" s="12">
        <f>78*0.3</f>
        <v>23.4</v>
      </c>
      <c r="AG33" s="51" t="s">
        <v>11</v>
      </c>
      <c r="AH33" s="51" t="s">
        <v>12</v>
      </c>
      <c r="AI33" s="51" t="s">
        <v>10</v>
      </c>
    </row>
    <row r="34" spans="2:35" x14ac:dyDescent="0.25">
      <c r="C34" s="72"/>
      <c r="D34" s="52"/>
      <c r="AG34" s="53" t="s">
        <v>13</v>
      </c>
      <c r="AH34" s="53" t="s">
        <v>14</v>
      </c>
      <c r="AI34" s="53" t="s">
        <v>15</v>
      </c>
    </row>
    <row r="35" spans="2:35" x14ac:dyDescent="0.25">
      <c r="B35" s="52"/>
      <c r="C35" s="52"/>
      <c r="D35" s="52"/>
      <c r="AG35" s="53" t="s">
        <v>16</v>
      </c>
      <c r="AH35" s="53" t="s">
        <v>17</v>
      </c>
      <c r="AI35" s="53" t="s">
        <v>15</v>
      </c>
    </row>
    <row r="36" spans="2:35" x14ac:dyDescent="0.25">
      <c r="B36" s="52"/>
      <c r="C36" s="52"/>
      <c r="D36" s="52"/>
      <c r="E36" s="54"/>
      <c r="F36" s="54"/>
      <c r="G36" s="54"/>
      <c r="H36" s="54"/>
      <c r="AG36" s="48" t="s">
        <v>18</v>
      </c>
      <c r="AH36" s="48" t="s">
        <v>19</v>
      </c>
      <c r="AI36" s="48" t="s">
        <v>20</v>
      </c>
    </row>
    <row r="37" spans="2:35" x14ac:dyDescent="0.25">
      <c r="B37" s="52"/>
      <c r="C37" s="52"/>
      <c r="D37" s="52"/>
      <c r="AG37" s="48" t="s">
        <v>21</v>
      </c>
      <c r="AH37" s="48" t="s">
        <v>19</v>
      </c>
      <c r="AI37" s="48" t="s">
        <v>20</v>
      </c>
    </row>
    <row r="38" spans="2:35" x14ac:dyDescent="0.25">
      <c r="B38" s="52"/>
      <c r="C38" s="52"/>
      <c r="D38" s="52"/>
    </row>
    <row r="39" spans="2:35" x14ac:dyDescent="0.25">
      <c r="B39" s="52"/>
      <c r="C39" s="52"/>
      <c r="D39" s="52"/>
    </row>
    <row r="40" spans="2:35" x14ac:dyDescent="0.25">
      <c r="B40" s="50"/>
      <c r="C40" s="50"/>
      <c r="D40" s="50"/>
    </row>
    <row r="41" spans="2:35" x14ac:dyDescent="0.25">
      <c r="B41" s="52"/>
      <c r="C41" s="52"/>
      <c r="D41" s="52"/>
    </row>
    <row r="42" spans="2:35" x14ac:dyDescent="0.25">
      <c r="E42" s="55"/>
      <c r="F42" s="55"/>
      <c r="G42" s="55"/>
      <c r="H42" s="55"/>
    </row>
    <row r="43" spans="2:35" x14ac:dyDescent="0.25">
      <c r="E43" s="55"/>
      <c r="F43" s="55"/>
      <c r="G43" s="55"/>
      <c r="H43" s="55"/>
    </row>
    <row r="44" spans="2:35" x14ac:dyDescent="0.25">
      <c r="E44" s="55"/>
      <c r="F44" s="55"/>
      <c r="G44" s="55"/>
      <c r="H44" s="55"/>
    </row>
    <row r="57" spans="30:30" x14ac:dyDescent="0.25">
      <c r="AD57" s="12" t="s">
        <v>3</v>
      </c>
    </row>
  </sheetData>
  <mergeCells count="5">
    <mergeCell ref="AD1:AD2"/>
    <mergeCell ref="I1:AB1"/>
    <mergeCell ref="C2:G2"/>
    <mergeCell ref="I2:K2"/>
    <mergeCell ref="L2:N2"/>
  </mergeCells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19" zoomScale="175" zoomScaleNormal="175" workbookViewId="0">
      <selection activeCell="A20" sqref="A20"/>
    </sheetView>
  </sheetViews>
  <sheetFormatPr defaultRowHeight="15" x14ac:dyDescent="0.25"/>
  <cols>
    <col min="1" max="1" width="109.42578125" customWidth="1"/>
  </cols>
  <sheetData>
    <row r="1" spans="1:1" ht="14.25" customHeight="1" x14ac:dyDescent="0.25">
      <c r="A1" s="26" t="s">
        <v>123</v>
      </c>
    </row>
    <row r="2" spans="1:1" ht="15.75" x14ac:dyDescent="0.25">
      <c r="A2" s="26" t="s">
        <v>44</v>
      </c>
    </row>
    <row r="3" spans="1:1" ht="15.75" x14ac:dyDescent="0.25">
      <c r="A3" s="26" t="s">
        <v>114</v>
      </c>
    </row>
    <row r="4" spans="1:1" x14ac:dyDescent="0.25">
      <c r="A4" s="27" t="s">
        <v>45</v>
      </c>
    </row>
    <row r="5" spans="1:1" x14ac:dyDescent="0.25">
      <c r="A5" s="27" t="s">
        <v>46</v>
      </c>
    </row>
    <row r="6" spans="1:1" x14ac:dyDescent="0.25">
      <c r="A6" s="27" t="s">
        <v>47</v>
      </c>
    </row>
    <row r="7" spans="1:1" x14ac:dyDescent="0.25">
      <c r="A7" s="30" t="s">
        <v>48</v>
      </c>
    </row>
    <row r="8" spans="1:1" x14ac:dyDescent="0.25">
      <c r="A8" s="30" t="s">
        <v>49</v>
      </c>
    </row>
    <row r="9" spans="1:1" x14ac:dyDescent="0.25">
      <c r="A9" s="30" t="s">
        <v>50</v>
      </c>
    </row>
    <row r="10" spans="1:1" x14ac:dyDescent="0.25">
      <c r="A10" s="30" t="s">
        <v>51</v>
      </c>
    </row>
    <row r="11" spans="1:1" x14ac:dyDescent="0.25">
      <c r="A11" s="27" t="s">
        <v>52</v>
      </c>
    </row>
    <row r="12" spans="1:1" x14ac:dyDescent="0.25">
      <c r="A12" s="30" t="s">
        <v>53</v>
      </c>
    </row>
    <row r="13" spans="1:1" x14ac:dyDescent="0.25">
      <c r="A13" s="30" t="s">
        <v>54</v>
      </c>
    </row>
    <row r="14" spans="1:1" x14ac:dyDescent="0.25">
      <c r="A14" s="30" t="s">
        <v>55</v>
      </c>
    </row>
    <row r="15" spans="1:1" x14ac:dyDescent="0.25">
      <c r="A15" s="30" t="s">
        <v>56</v>
      </c>
    </row>
    <row r="16" spans="1:1" x14ac:dyDescent="0.25">
      <c r="A16" s="27" t="s">
        <v>57</v>
      </c>
    </row>
    <row r="17" spans="1:1" x14ac:dyDescent="0.25">
      <c r="A17" s="30" t="s">
        <v>58</v>
      </c>
    </row>
    <row r="18" spans="1:1" x14ac:dyDescent="0.25">
      <c r="A18" s="30" t="s">
        <v>59</v>
      </c>
    </row>
    <row r="19" spans="1:1" x14ac:dyDescent="0.25">
      <c r="A19" s="30" t="s">
        <v>60</v>
      </c>
    </row>
    <row r="20" spans="1:1" x14ac:dyDescent="0.25">
      <c r="A20" s="27" t="s">
        <v>61</v>
      </c>
    </row>
    <row r="21" spans="1:1" x14ac:dyDescent="0.25">
      <c r="A21" s="30" t="s">
        <v>62</v>
      </c>
    </row>
    <row r="22" spans="1:1" x14ac:dyDescent="0.25">
      <c r="A22" s="30" t="s">
        <v>63</v>
      </c>
    </row>
    <row r="23" spans="1:1" x14ac:dyDescent="0.25">
      <c r="A23" s="27" t="s">
        <v>64</v>
      </c>
    </row>
    <row r="24" spans="1:1" x14ac:dyDescent="0.25">
      <c r="A24" s="27" t="s">
        <v>65</v>
      </c>
    </row>
    <row r="25" spans="1:1" x14ac:dyDescent="0.25">
      <c r="A25" s="28" t="s">
        <v>66</v>
      </c>
    </row>
    <row r="26" spans="1:1" x14ac:dyDescent="0.25">
      <c r="A26" s="28" t="s">
        <v>67</v>
      </c>
    </row>
    <row r="27" spans="1:1" x14ac:dyDescent="0.25">
      <c r="A27" s="28" t="s">
        <v>68</v>
      </c>
    </row>
    <row r="28" spans="1:1" x14ac:dyDescent="0.25">
      <c r="A28" s="28" t="s">
        <v>69</v>
      </c>
    </row>
    <row r="29" spans="1:1" x14ac:dyDescent="0.25">
      <c r="A29" s="27" t="s">
        <v>70</v>
      </c>
    </row>
    <row r="30" spans="1:1" x14ac:dyDescent="0.25">
      <c r="A30" s="28" t="s">
        <v>71</v>
      </c>
    </row>
    <row r="31" spans="1:1" x14ac:dyDescent="0.25">
      <c r="A31" s="28" t="s">
        <v>72</v>
      </c>
    </row>
    <row r="32" spans="1:1" x14ac:dyDescent="0.25">
      <c r="A32" s="28" t="s">
        <v>73</v>
      </c>
    </row>
    <row r="33" spans="1:1" x14ac:dyDescent="0.25">
      <c r="A33" s="28" t="s">
        <v>74</v>
      </c>
    </row>
    <row r="34" spans="1:1" x14ac:dyDescent="0.25">
      <c r="A34" s="28" t="s">
        <v>75</v>
      </c>
    </row>
    <row r="35" spans="1:1" x14ac:dyDescent="0.25">
      <c r="A35" s="28" t="s">
        <v>76</v>
      </c>
    </row>
    <row r="36" spans="1:1" x14ac:dyDescent="0.25">
      <c r="A36" s="28" t="s">
        <v>77</v>
      </c>
    </row>
    <row r="37" spans="1:1" x14ac:dyDescent="0.25">
      <c r="A37" s="28" t="s">
        <v>78</v>
      </c>
    </row>
    <row r="38" spans="1:1" x14ac:dyDescent="0.25">
      <c r="A38" s="27" t="s">
        <v>79</v>
      </c>
    </row>
    <row r="39" spans="1:1" x14ac:dyDescent="0.25">
      <c r="A39" s="28" t="s">
        <v>80</v>
      </c>
    </row>
    <row r="40" spans="1:1" x14ac:dyDescent="0.25">
      <c r="A40" s="28" t="s">
        <v>81</v>
      </c>
    </row>
    <row r="41" spans="1:1" x14ac:dyDescent="0.25">
      <c r="A41" s="27" t="s">
        <v>82</v>
      </c>
    </row>
    <row r="42" spans="1:1" x14ac:dyDescent="0.25">
      <c r="A42" s="28" t="s">
        <v>83</v>
      </c>
    </row>
    <row r="43" spans="1:1" x14ac:dyDescent="0.25">
      <c r="A43" s="28" t="s">
        <v>84</v>
      </c>
    </row>
    <row r="44" spans="1:1" x14ac:dyDescent="0.25">
      <c r="A44" s="28" t="s">
        <v>85</v>
      </c>
    </row>
    <row r="45" spans="1:1" x14ac:dyDescent="0.25">
      <c r="A45" s="27" t="s">
        <v>86</v>
      </c>
    </row>
    <row r="46" spans="1:1" x14ac:dyDescent="0.25">
      <c r="A46" s="30" t="s">
        <v>87</v>
      </c>
    </row>
    <row r="47" spans="1:1" x14ac:dyDescent="0.25">
      <c r="A47" s="30" t="s">
        <v>88</v>
      </c>
    </row>
    <row r="48" spans="1:1" x14ac:dyDescent="0.25">
      <c r="A48" s="30" t="s">
        <v>89</v>
      </c>
    </row>
    <row r="49" spans="1:1" x14ac:dyDescent="0.25">
      <c r="A49" s="27" t="s">
        <v>93</v>
      </c>
    </row>
    <row r="50" spans="1:1" x14ac:dyDescent="0.25">
      <c r="A50" s="29" t="s">
        <v>90</v>
      </c>
    </row>
    <row r="51" spans="1:1" x14ac:dyDescent="0.25">
      <c r="A51" s="29" t="s">
        <v>91</v>
      </c>
    </row>
    <row r="52" spans="1:1" x14ac:dyDescent="0.25">
      <c r="A52" s="29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Перелік тем</vt:lpstr>
      <vt:lpstr>маг1курсвідвідування</vt:lpstr>
      <vt:lpstr>Лаб+екзамУпрПП</vt:lpstr>
      <vt:lpstr>завдання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tetyana</cp:lastModifiedBy>
  <dcterms:created xsi:type="dcterms:W3CDTF">2012-09-07T08:38:11Z</dcterms:created>
  <dcterms:modified xsi:type="dcterms:W3CDTF">2020-09-29T13:27:10Z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f00c4c9c-833e-4099-9529-1f5c9a4bee25</vt:lpwstr>
  </property>
</Properties>
</file>