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2710" windowHeight="7815" activeTab="2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31" i="2" l="1"/>
  <c r="DW12" i="2"/>
  <c r="DW21" i="2"/>
  <c r="DW8" i="2"/>
  <c r="DW13" i="2"/>
  <c r="DW23" i="2"/>
  <c r="DW16" i="2"/>
  <c r="DW33" i="2"/>
  <c r="DW24" i="2"/>
  <c r="DW25" i="2"/>
  <c r="DW27" i="2"/>
  <c r="DW18" i="2"/>
  <c r="DW29" i="2"/>
  <c r="CH32" i="3"/>
  <c r="CO32" i="3"/>
  <c r="CV32" i="3"/>
  <c r="DP32" i="3" s="1"/>
  <c r="DC32" i="3"/>
  <c r="DI32" i="3"/>
  <c r="DO32" i="3"/>
  <c r="CH33" i="3"/>
  <c r="DP33" i="3" s="1"/>
  <c r="CO33" i="3"/>
  <c r="CV33" i="3"/>
  <c r="DC33" i="3"/>
  <c r="DI33" i="3"/>
  <c r="DO33" i="3"/>
  <c r="M32" i="3"/>
  <c r="AA32" i="3"/>
  <c r="AP32" i="3"/>
  <c r="CA32" i="3" s="1"/>
  <c r="BD32" i="3"/>
  <c r="BP32" i="3"/>
  <c r="BZ32" i="3"/>
  <c r="M33" i="3"/>
  <c r="AA33" i="3"/>
  <c r="AP33" i="3"/>
  <c r="BD33" i="3"/>
  <c r="BP33" i="3"/>
  <c r="BZ33" i="3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4" i="2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DU31" i="3"/>
  <c r="DU23" i="3"/>
  <c r="DU28" i="3"/>
  <c r="DU19" i="3"/>
  <c r="DU4" i="3"/>
  <c r="DU11" i="3"/>
  <c r="DU12" i="3"/>
  <c r="DU7" i="3"/>
  <c r="DU20" i="3"/>
  <c r="DU22" i="3"/>
  <c r="DU29" i="3"/>
  <c r="CH15" i="1"/>
  <c r="CA33" i="3" l="1"/>
  <c r="BP15" i="2"/>
  <c r="BP16" i="2"/>
  <c r="DC5" i="1" l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4" i="1"/>
  <c r="CV5" i="2"/>
  <c r="CV6" i="2"/>
  <c r="CV7" i="2"/>
  <c r="CV8" i="2"/>
  <c r="CV9" i="2"/>
  <c r="CV10" i="2"/>
  <c r="CV11" i="2"/>
  <c r="CV12" i="2"/>
  <c r="CV13" i="2"/>
  <c r="DR13" i="2" s="1"/>
  <c r="CV14" i="2"/>
  <c r="CV15" i="2"/>
  <c r="CV16" i="2"/>
  <c r="CV17" i="2"/>
  <c r="CV18" i="2"/>
  <c r="CV19" i="2"/>
  <c r="DR19" i="2" s="1"/>
  <c r="CV20" i="2"/>
  <c r="CV21" i="2"/>
  <c r="CV22" i="2"/>
  <c r="DR22" i="2" s="1"/>
  <c r="CV23" i="2"/>
  <c r="CV24" i="2"/>
  <c r="CV25" i="2"/>
  <c r="CV26" i="2"/>
  <c r="CV27" i="2"/>
  <c r="CV28" i="2"/>
  <c r="CV29" i="2"/>
  <c r="DR29" i="2" s="1"/>
  <c r="CV30" i="2"/>
  <c r="CV31" i="2"/>
  <c r="CV32" i="2"/>
  <c r="CV33" i="2"/>
  <c r="DR33" i="2" s="1"/>
  <c r="CV4" i="2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4" i="1"/>
  <c r="DP12" i="3"/>
  <c r="DP20" i="3"/>
  <c r="DP26" i="3"/>
  <c r="DP27" i="3"/>
  <c r="DP28" i="3"/>
  <c r="CV28" i="1"/>
  <c r="CV29" i="1"/>
  <c r="CV30" i="1"/>
  <c r="DR8" i="2"/>
  <c r="CH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4" i="1"/>
  <c r="CH5" i="1"/>
  <c r="CH6" i="1"/>
  <c r="CH7" i="1"/>
  <c r="CH8" i="1"/>
  <c r="CH9" i="1"/>
  <c r="CH10" i="1"/>
  <c r="CH11" i="1"/>
  <c r="CH12" i="1"/>
  <c r="CH13" i="1"/>
  <c r="CH14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V4" i="3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DR25" i="2" s="1"/>
  <c r="CO26" i="2"/>
  <c r="CO27" i="2"/>
  <c r="CO28" i="2"/>
  <c r="CO29" i="2"/>
  <c r="CO30" i="2"/>
  <c r="CO31" i="2"/>
  <c r="CO32" i="2"/>
  <c r="CO33" i="2"/>
  <c r="CO4" i="2"/>
  <c r="CH5" i="2"/>
  <c r="CH6" i="2"/>
  <c r="CH7" i="2"/>
  <c r="CH8" i="2"/>
  <c r="CH9" i="2"/>
  <c r="CH10" i="2"/>
  <c r="DR10" i="2" s="1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4" i="2"/>
  <c r="DR4" i="2" s="1"/>
  <c r="DR14" i="2"/>
  <c r="DR15" i="2"/>
  <c r="DR16" i="2"/>
  <c r="DR17" i="2"/>
  <c r="DR18" i="2"/>
  <c r="DR23" i="2"/>
  <c r="DR24" i="2"/>
  <c r="DR26" i="2"/>
  <c r="DR27" i="2"/>
  <c r="DR30" i="2"/>
  <c r="DP5" i="3"/>
  <c r="DP6" i="3"/>
  <c r="DP13" i="3"/>
  <c r="DP21" i="3"/>
  <c r="DP22" i="3"/>
  <c r="DP30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27" i="3"/>
  <c r="DI28" i="3"/>
  <c r="DI29" i="3"/>
  <c r="DI30" i="3"/>
  <c r="DI31" i="3"/>
  <c r="DI4" i="3"/>
  <c r="DC4" i="3"/>
  <c r="M20" i="3"/>
  <c r="AA20" i="3"/>
  <c r="AP20" i="3"/>
  <c r="BD20" i="3"/>
  <c r="BP20" i="3"/>
  <c r="BZ20" i="3"/>
  <c r="CO4" i="3"/>
  <c r="CH4" i="3"/>
  <c r="DP9" i="3"/>
  <c r="DP16" i="3"/>
  <c r="DP17" i="3"/>
  <c r="DP24" i="3"/>
  <c r="DP25" i="3"/>
  <c r="DP31" i="3"/>
  <c r="DH34" i="3"/>
  <c r="DR11" i="2" l="1"/>
  <c r="DR9" i="2"/>
  <c r="DR6" i="2"/>
  <c r="DR7" i="2"/>
  <c r="DP8" i="3"/>
  <c r="DP15" i="3"/>
  <c r="DP18" i="3"/>
  <c r="DP10" i="3"/>
  <c r="DP23" i="3"/>
  <c r="DP7" i="3"/>
  <c r="DP14" i="3"/>
  <c r="DP29" i="3"/>
  <c r="DP11" i="3"/>
  <c r="DP19" i="3"/>
  <c r="DR21" i="2"/>
  <c r="DP4" i="3"/>
  <c r="DR5" i="2"/>
  <c r="DR31" i="2"/>
  <c r="DR28" i="2"/>
  <c r="DR20" i="2"/>
  <c r="DR12" i="2"/>
  <c r="DR32" i="2"/>
  <c r="CA20" i="3"/>
  <c r="DV33" i="2"/>
  <c r="DV8" i="2"/>
  <c r="DV16" i="2"/>
  <c r="DV12" i="2"/>
  <c r="DV24" i="2"/>
  <c r="DV25" i="2"/>
  <c r="DV27" i="2"/>
  <c r="DV31" i="2"/>
  <c r="DV21" i="2"/>
  <c r="DV23" i="2"/>
  <c r="DV29" i="2"/>
  <c r="DT11" i="3"/>
  <c r="DT4" i="3"/>
  <c r="DT23" i="3"/>
  <c r="DT31" i="3"/>
  <c r="DT7" i="3"/>
  <c r="DT22" i="3"/>
  <c r="DT5" i="3"/>
  <c r="DT12" i="3"/>
  <c r="DT19" i="3"/>
  <c r="DT29" i="3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4" i="2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1" i="3"/>
  <c r="BZ22" i="3"/>
  <c r="BZ23" i="3"/>
  <c r="BZ24" i="3"/>
  <c r="BZ25" i="3"/>
  <c r="BZ26" i="3"/>
  <c r="BZ27" i="3"/>
  <c r="BZ28" i="3"/>
  <c r="BZ29" i="3"/>
  <c r="BZ30" i="3"/>
  <c r="BZ31" i="3"/>
  <c r="BZ4" i="3"/>
  <c r="BZ4" i="1"/>
  <c r="BZ5" i="1"/>
  <c r="DW20" i="1"/>
  <c r="DW16" i="1"/>
  <c r="DW11" i="1"/>
  <c r="DW7" i="1"/>
  <c r="DW12" i="1"/>
  <c r="DW10" i="1"/>
  <c r="DW27" i="1"/>
  <c r="DW14" i="1"/>
  <c r="DW6" i="1"/>
  <c r="DV7" i="1"/>
  <c r="DV18" i="1"/>
  <c r="DV19" i="1"/>
  <c r="DV27" i="1"/>
  <c r="DV16" i="1"/>
  <c r="DV14" i="1"/>
  <c r="DV20" i="1"/>
  <c r="DV11" i="1"/>
  <c r="DV15" i="1"/>
  <c r="DV12" i="1"/>
  <c r="DV2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6" i="1"/>
  <c r="AP15" i="1"/>
  <c r="DU25" i="2" l="1"/>
  <c r="DU29" i="2"/>
  <c r="DU31" i="2"/>
  <c r="DU27" i="2"/>
  <c r="DU23" i="2"/>
  <c r="DU21" i="2"/>
  <c r="DU16" i="2"/>
  <c r="DU14" i="2"/>
  <c r="DU8" i="2"/>
  <c r="DS31" i="3"/>
  <c r="DS7" i="3"/>
  <c r="DS23" i="3"/>
  <c r="DS12" i="3"/>
  <c r="DS14" i="3"/>
  <c r="DS11" i="3"/>
  <c r="DS29" i="3"/>
  <c r="DS19" i="3"/>
  <c r="DS22" i="3"/>
  <c r="DS4" i="3"/>
  <c r="DU27" i="1" l="1"/>
  <c r="DU25" i="1"/>
  <c r="DU23" i="1"/>
  <c r="DU18" i="1"/>
  <c r="DU16" i="1"/>
  <c r="DU14" i="1"/>
  <c r="DU12" i="1"/>
  <c r="DU11" i="1"/>
  <c r="DU6" i="1"/>
  <c r="DU20" i="1"/>
  <c r="DT24" i="2"/>
  <c r="DT18" i="2"/>
  <c r="DT31" i="2"/>
  <c r="DT29" i="2"/>
  <c r="DT27" i="2"/>
  <c r="DT25" i="2"/>
  <c r="DT23" i="2"/>
  <c r="DT21" i="2"/>
  <c r="DT16" i="2"/>
  <c r="DT8" i="2"/>
  <c r="DR14" i="3"/>
  <c r="DR7" i="3"/>
  <c r="DR29" i="3"/>
  <c r="DR23" i="3"/>
  <c r="DR22" i="3"/>
  <c r="DR20" i="3"/>
  <c r="DR12" i="3"/>
  <c r="DR5" i="3"/>
  <c r="DR31" i="3"/>
  <c r="DR4" i="3"/>
  <c r="DT14" i="1"/>
  <c r="DT23" i="1"/>
  <c r="DT27" i="1"/>
  <c r="DT16" i="1"/>
  <c r="DT25" i="1"/>
  <c r="DT20" i="1"/>
  <c r="DT18" i="1"/>
  <c r="DT12" i="1"/>
  <c r="DT11" i="1"/>
  <c r="DT9" i="1"/>
  <c r="DT7" i="1"/>
  <c r="DT6" i="1"/>
  <c r="DS7" i="1"/>
  <c r="DS2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7" i="1"/>
  <c r="BP5" i="1"/>
  <c r="BP6" i="1"/>
  <c r="BP4" i="1"/>
  <c r="DS15" i="1"/>
  <c r="DX15" i="1" s="1"/>
  <c r="DS12" i="1"/>
  <c r="DS14" i="1"/>
  <c r="DS20" i="1"/>
  <c r="DS25" i="1"/>
  <c r="DS9" i="1"/>
  <c r="DS18" i="1"/>
  <c r="DS27" i="1"/>
  <c r="DS19" i="1"/>
  <c r="DS16" i="1"/>
  <c r="DS11" i="1"/>
  <c r="DS6" i="1"/>
  <c r="DS18" i="2"/>
  <c r="DS13" i="2"/>
  <c r="DS29" i="2"/>
  <c r="DS14" i="2"/>
  <c r="DS24" i="2"/>
  <c r="DS16" i="2"/>
  <c r="DS12" i="2"/>
  <c r="DS8" i="2"/>
  <c r="DS33" i="2"/>
  <c r="DS25" i="2"/>
  <c r="DS21" i="2"/>
  <c r="DS31" i="2"/>
  <c r="DS27" i="2"/>
  <c r="DS23" i="2"/>
  <c r="DQ12" i="3"/>
  <c r="DQ11" i="3"/>
  <c r="DQ4" i="3"/>
  <c r="DQ31" i="3"/>
  <c r="DQ20" i="3"/>
  <c r="DQ23" i="3"/>
  <c r="DQ7" i="3"/>
  <c r="DQ22" i="3"/>
  <c r="DQ5" i="3"/>
  <c r="DQ29" i="3"/>
  <c r="DX16" i="1" l="1"/>
  <c r="DX6" i="1"/>
  <c r="AA15" i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1" i="3"/>
  <c r="BP22" i="3"/>
  <c r="BP23" i="3"/>
  <c r="BP24" i="3"/>
  <c r="BP25" i="3"/>
  <c r="BP26" i="3"/>
  <c r="BP27" i="3"/>
  <c r="BP28" i="3"/>
  <c r="BP29" i="3"/>
  <c r="BP30" i="3"/>
  <c r="BP31" i="3"/>
  <c r="BP4" i="3"/>
  <c r="EC10" i="2" l="1"/>
  <c r="M11" i="1"/>
  <c r="DK11" i="1"/>
  <c r="DQ11" i="1"/>
  <c r="CB1048574" i="3" l="1"/>
  <c r="CC1048574" i="3"/>
  <c r="CD1048574" i="3"/>
  <c r="CE1048574" i="3"/>
  <c r="CF1048574" i="3"/>
  <c r="CG1048574" i="3"/>
  <c r="CI1048574" i="3"/>
  <c r="CJ1048574" i="3"/>
  <c r="CK1048574" i="3"/>
  <c r="CL1048574" i="3"/>
  <c r="CM1048574" i="3"/>
  <c r="CN1048574" i="3"/>
  <c r="CP1048574" i="3"/>
  <c r="CR1048574" i="3"/>
  <c r="CS1048574" i="3"/>
  <c r="CT1048574" i="3"/>
  <c r="CU1048574" i="3"/>
  <c r="CW1048574" i="3"/>
  <c r="CY1048574" i="3"/>
  <c r="CZ1048574" i="3"/>
  <c r="DA1048574" i="3"/>
  <c r="DB1048574" i="3"/>
  <c r="DD1048574" i="3"/>
  <c r="DE1048574" i="3"/>
  <c r="DF1048574" i="3"/>
  <c r="DG1048574" i="3"/>
  <c r="DH1048574" i="3"/>
  <c r="DJ1048574" i="3"/>
  <c r="DK1048574" i="3"/>
  <c r="DL1048574" i="3"/>
  <c r="DM1048574" i="3"/>
  <c r="DN1048574" i="3"/>
  <c r="EC4" i="1"/>
  <c r="DX4" i="1"/>
  <c r="EC24" i="2"/>
  <c r="DX24" i="2"/>
  <c r="DQ24" i="2"/>
  <c r="DK24" i="2"/>
  <c r="BD24" i="2"/>
  <c r="AP24" i="2"/>
  <c r="AA24" i="2"/>
  <c r="M24" i="2"/>
  <c r="CA24" i="2" l="1"/>
  <c r="BZ28" i="1"/>
  <c r="BZ29" i="1"/>
  <c r="BZ30" i="1"/>
  <c r="ED24" i="2" l="1"/>
  <c r="EA33" i="3"/>
  <c r="DV33" i="3"/>
  <c r="EA32" i="3"/>
  <c r="DV32" i="3"/>
  <c r="EA31" i="3"/>
  <c r="DV31" i="3"/>
  <c r="DO31" i="3"/>
  <c r="BD31" i="3"/>
  <c r="AP31" i="3"/>
  <c r="AA31" i="3"/>
  <c r="M31" i="3"/>
  <c r="EA30" i="3"/>
  <c r="DV30" i="3"/>
  <c r="DO30" i="3"/>
  <c r="BD30" i="3"/>
  <c r="AP30" i="3"/>
  <c r="AA30" i="3"/>
  <c r="M30" i="3"/>
  <c r="EA29" i="3"/>
  <c r="DV29" i="3"/>
  <c r="DO29" i="3"/>
  <c r="BD29" i="3"/>
  <c r="AP29" i="3"/>
  <c r="AA29" i="3"/>
  <c r="M29" i="3"/>
  <c r="EA28" i="3"/>
  <c r="DV28" i="3"/>
  <c r="DO28" i="3"/>
  <c r="BD28" i="3"/>
  <c r="AP28" i="3"/>
  <c r="AA28" i="3"/>
  <c r="M28" i="3"/>
  <c r="EA27" i="3"/>
  <c r="DV27" i="3"/>
  <c r="DO27" i="3"/>
  <c r="BD27" i="3"/>
  <c r="AP27" i="3"/>
  <c r="AA27" i="3"/>
  <c r="M27" i="3"/>
  <c r="EA26" i="3"/>
  <c r="DV26" i="3"/>
  <c r="DO26" i="3"/>
  <c r="BD26" i="3"/>
  <c r="AP26" i="3"/>
  <c r="AA26" i="3"/>
  <c r="M26" i="3"/>
  <c r="EA25" i="3"/>
  <c r="DV25" i="3"/>
  <c r="DO25" i="3"/>
  <c r="BD25" i="3"/>
  <c r="AP25" i="3"/>
  <c r="AA25" i="3"/>
  <c r="M25" i="3"/>
  <c r="EA24" i="3"/>
  <c r="DV24" i="3"/>
  <c r="DO24" i="3"/>
  <c r="BD24" i="3"/>
  <c r="AP24" i="3"/>
  <c r="AA24" i="3"/>
  <c r="M24" i="3"/>
  <c r="EA23" i="3"/>
  <c r="DV23" i="3"/>
  <c r="DO23" i="3"/>
  <c r="BD23" i="3"/>
  <c r="AP23" i="3"/>
  <c r="AA23" i="3"/>
  <c r="M23" i="3"/>
  <c r="EA22" i="3"/>
  <c r="DV22" i="3"/>
  <c r="DO22" i="3"/>
  <c r="BD22" i="3"/>
  <c r="AP22" i="3"/>
  <c r="AA22" i="3"/>
  <c r="M22" i="3"/>
  <c r="EA21" i="3"/>
  <c r="DV21" i="3"/>
  <c r="DO21" i="3"/>
  <c r="BD21" i="3"/>
  <c r="AP21" i="3"/>
  <c r="AA21" i="3"/>
  <c r="M21" i="3"/>
  <c r="EA20" i="3"/>
  <c r="DV20" i="3"/>
  <c r="DO20" i="3"/>
  <c r="EA19" i="3"/>
  <c r="DV19" i="3"/>
  <c r="DO19" i="3"/>
  <c r="BD19" i="3"/>
  <c r="AP19" i="3"/>
  <c r="AA19" i="3"/>
  <c r="M19" i="3"/>
  <c r="EA18" i="3"/>
  <c r="DV18" i="3"/>
  <c r="DO18" i="3"/>
  <c r="BD18" i="3"/>
  <c r="AP18" i="3"/>
  <c r="AA18" i="3"/>
  <c r="M18" i="3"/>
  <c r="EA17" i="3"/>
  <c r="DV17" i="3"/>
  <c r="DO17" i="3"/>
  <c r="BD17" i="3"/>
  <c r="AP17" i="3"/>
  <c r="AA17" i="3"/>
  <c r="M17" i="3"/>
  <c r="EA16" i="3"/>
  <c r="DV16" i="3"/>
  <c r="DO16" i="3"/>
  <c r="BD16" i="3"/>
  <c r="AP16" i="3"/>
  <c r="AA16" i="3"/>
  <c r="M16" i="3"/>
  <c r="EA15" i="3"/>
  <c r="DV15" i="3"/>
  <c r="DO15" i="3"/>
  <c r="BD15" i="3"/>
  <c r="AP15" i="3"/>
  <c r="AA15" i="3"/>
  <c r="M15" i="3"/>
  <c r="EA14" i="3"/>
  <c r="DV14" i="3"/>
  <c r="DO14" i="3"/>
  <c r="BD14" i="3"/>
  <c r="AP14" i="3"/>
  <c r="AA14" i="3"/>
  <c r="M14" i="3"/>
  <c r="EA13" i="3"/>
  <c r="DV13" i="3"/>
  <c r="DO13" i="3"/>
  <c r="BD13" i="3"/>
  <c r="AP13" i="3"/>
  <c r="AA13" i="3"/>
  <c r="M13" i="3"/>
  <c r="EA12" i="3"/>
  <c r="DV12" i="3"/>
  <c r="DO12" i="3"/>
  <c r="BD12" i="3"/>
  <c r="AP12" i="3"/>
  <c r="AA12" i="3"/>
  <c r="M12" i="3"/>
  <c r="EA11" i="3"/>
  <c r="DV11" i="3"/>
  <c r="DO11" i="3"/>
  <c r="BD11" i="3"/>
  <c r="AP11" i="3"/>
  <c r="AA11" i="3"/>
  <c r="M11" i="3"/>
  <c r="EA10" i="3"/>
  <c r="DV10" i="3"/>
  <c r="DO10" i="3"/>
  <c r="BD10" i="3"/>
  <c r="AP10" i="3"/>
  <c r="AA10" i="3"/>
  <c r="M10" i="3"/>
  <c r="EA9" i="3"/>
  <c r="DV9" i="3"/>
  <c r="DO9" i="3"/>
  <c r="BD9" i="3"/>
  <c r="AP9" i="3"/>
  <c r="AA9" i="3"/>
  <c r="M9" i="3"/>
  <c r="EA8" i="3"/>
  <c r="DV8" i="3"/>
  <c r="DO8" i="3"/>
  <c r="BD8" i="3"/>
  <c r="AP8" i="3"/>
  <c r="AA8" i="3"/>
  <c r="M8" i="3"/>
  <c r="EA7" i="3"/>
  <c r="DV7" i="3"/>
  <c r="DO7" i="3"/>
  <c r="BD7" i="3"/>
  <c r="AP7" i="3"/>
  <c r="AA7" i="3"/>
  <c r="M7" i="3"/>
  <c r="EA6" i="3"/>
  <c r="DV6" i="3"/>
  <c r="DO6" i="3"/>
  <c r="BD6" i="3"/>
  <c r="AP6" i="3"/>
  <c r="AA6" i="3"/>
  <c r="M6" i="3"/>
  <c r="EA5" i="3"/>
  <c r="DV5" i="3"/>
  <c r="DO5" i="3"/>
  <c r="BD5" i="3"/>
  <c r="AP5" i="3"/>
  <c r="AA5" i="3"/>
  <c r="M5" i="3"/>
  <c r="EA4" i="3"/>
  <c r="DV4" i="3"/>
  <c r="DO4" i="3"/>
  <c r="BD4" i="3"/>
  <c r="AP4" i="3"/>
  <c r="AA4" i="3"/>
  <c r="M4" i="3"/>
  <c r="EC33" i="2"/>
  <c r="DX33" i="2"/>
  <c r="DQ33" i="2"/>
  <c r="DK33" i="2"/>
  <c r="BD33" i="2"/>
  <c r="AP33" i="2"/>
  <c r="AA33" i="2"/>
  <c r="M33" i="2"/>
  <c r="EC32" i="2"/>
  <c r="DX32" i="2"/>
  <c r="DQ32" i="2"/>
  <c r="DK32" i="2"/>
  <c r="BD32" i="2"/>
  <c r="AP32" i="2"/>
  <c r="AA32" i="2"/>
  <c r="M32" i="2"/>
  <c r="EC31" i="2"/>
  <c r="DX31" i="2"/>
  <c r="DQ31" i="2"/>
  <c r="DK31" i="2"/>
  <c r="BD31" i="2"/>
  <c r="AP31" i="2"/>
  <c r="AA31" i="2"/>
  <c r="M31" i="2"/>
  <c r="EC30" i="2"/>
  <c r="DX30" i="2"/>
  <c r="DQ30" i="2"/>
  <c r="DK30" i="2"/>
  <c r="BD30" i="2"/>
  <c r="AP30" i="2"/>
  <c r="AA30" i="2"/>
  <c r="M30" i="2"/>
  <c r="EC29" i="2"/>
  <c r="DX29" i="2"/>
  <c r="DQ29" i="2"/>
  <c r="DK29" i="2"/>
  <c r="BD29" i="2"/>
  <c r="AP29" i="2"/>
  <c r="AA29" i="2"/>
  <c r="M29" i="2"/>
  <c r="EC28" i="2"/>
  <c r="DX28" i="2"/>
  <c r="DQ28" i="2"/>
  <c r="DK28" i="2"/>
  <c r="BD28" i="2"/>
  <c r="AP28" i="2"/>
  <c r="AA28" i="2"/>
  <c r="M28" i="2"/>
  <c r="EC27" i="2"/>
  <c r="DX27" i="2"/>
  <c r="DQ27" i="2"/>
  <c r="DK27" i="2"/>
  <c r="BD27" i="2"/>
  <c r="AP27" i="2"/>
  <c r="AA27" i="2"/>
  <c r="M27" i="2"/>
  <c r="EC26" i="2"/>
  <c r="DX26" i="2"/>
  <c r="DQ26" i="2"/>
  <c r="DK26" i="2"/>
  <c r="BD26" i="2"/>
  <c r="AP26" i="2"/>
  <c r="AA26" i="2"/>
  <c r="M26" i="2"/>
  <c r="EC25" i="2"/>
  <c r="DX25" i="2"/>
  <c r="DQ25" i="2"/>
  <c r="DK25" i="2"/>
  <c r="BD25" i="2"/>
  <c r="AP25" i="2"/>
  <c r="AA25" i="2"/>
  <c r="M25" i="2"/>
  <c r="EC23" i="2"/>
  <c r="DX23" i="2"/>
  <c r="DQ23" i="2"/>
  <c r="DK23" i="2"/>
  <c r="BD23" i="2"/>
  <c r="AP23" i="2"/>
  <c r="AA23" i="2"/>
  <c r="M23" i="2"/>
  <c r="EC22" i="2"/>
  <c r="DX22" i="2"/>
  <c r="DQ22" i="2"/>
  <c r="DK22" i="2"/>
  <c r="BD22" i="2"/>
  <c r="AP22" i="2"/>
  <c r="AA22" i="2"/>
  <c r="M22" i="2"/>
  <c r="EC21" i="2"/>
  <c r="DX21" i="2"/>
  <c r="DQ21" i="2"/>
  <c r="DK21" i="2"/>
  <c r="BD21" i="2"/>
  <c r="AP21" i="2"/>
  <c r="AA21" i="2"/>
  <c r="M21" i="2"/>
  <c r="EC20" i="2"/>
  <c r="DX20" i="2"/>
  <c r="DQ20" i="2"/>
  <c r="DK20" i="2"/>
  <c r="BD20" i="2"/>
  <c r="AP20" i="2"/>
  <c r="AA20" i="2"/>
  <c r="M20" i="2"/>
  <c r="EC19" i="2"/>
  <c r="DX19" i="2"/>
  <c r="DQ19" i="2"/>
  <c r="DK19" i="2"/>
  <c r="BD19" i="2"/>
  <c r="AP19" i="2"/>
  <c r="AA19" i="2"/>
  <c r="M19" i="2"/>
  <c r="EC18" i="2"/>
  <c r="DX18" i="2"/>
  <c r="DQ18" i="2"/>
  <c r="DK18" i="2"/>
  <c r="BD18" i="2"/>
  <c r="AP18" i="2"/>
  <c r="AA18" i="2"/>
  <c r="M18" i="2"/>
  <c r="EC17" i="2"/>
  <c r="DX17" i="2"/>
  <c r="DQ17" i="2"/>
  <c r="DK17" i="2"/>
  <c r="BD17" i="2"/>
  <c r="AP17" i="2"/>
  <c r="AA17" i="2"/>
  <c r="M17" i="2"/>
  <c r="EC16" i="2"/>
  <c r="DX16" i="2"/>
  <c r="DQ16" i="2"/>
  <c r="DK16" i="2"/>
  <c r="BD16" i="2"/>
  <c r="AP16" i="2"/>
  <c r="AA16" i="2"/>
  <c r="M16" i="2"/>
  <c r="EC15" i="2"/>
  <c r="DX15" i="2"/>
  <c r="DQ15" i="2"/>
  <c r="DK15" i="2"/>
  <c r="BD15" i="2"/>
  <c r="AP15" i="2"/>
  <c r="AA15" i="2"/>
  <c r="M15" i="2"/>
  <c r="EC14" i="2"/>
  <c r="DX14" i="2"/>
  <c r="DQ14" i="2"/>
  <c r="DK14" i="2"/>
  <c r="BD14" i="2"/>
  <c r="AP14" i="2"/>
  <c r="AA14" i="2"/>
  <c r="M14" i="2"/>
  <c r="EC13" i="2"/>
  <c r="DX13" i="2"/>
  <c r="DQ13" i="2"/>
  <c r="DK13" i="2"/>
  <c r="BD13" i="2"/>
  <c r="AP13" i="2"/>
  <c r="AA13" i="2"/>
  <c r="M13" i="2"/>
  <c r="EC12" i="2"/>
  <c r="DX12" i="2"/>
  <c r="DQ12" i="2"/>
  <c r="DK12" i="2"/>
  <c r="BD12" i="2"/>
  <c r="AP12" i="2"/>
  <c r="EC11" i="2"/>
  <c r="DX11" i="2"/>
  <c r="DQ11" i="2"/>
  <c r="DK11" i="2"/>
  <c r="BD11" i="2"/>
  <c r="AP11" i="2"/>
  <c r="AA11" i="2"/>
  <c r="M11" i="2"/>
  <c r="DX10" i="2"/>
  <c r="DQ10" i="2"/>
  <c r="DK10" i="2"/>
  <c r="BD10" i="2"/>
  <c r="AP10" i="2"/>
  <c r="AA10" i="2"/>
  <c r="M10" i="2"/>
  <c r="EC9" i="2"/>
  <c r="DX9" i="2"/>
  <c r="DQ9" i="2"/>
  <c r="DK9" i="2"/>
  <c r="BD9" i="2"/>
  <c r="AP9" i="2"/>
  <c r="AA9" i="2"/>
  <c r="M9" i="2"/>
  <c r="EC8" i="2"/>
  <c r="DX8" i="2"/>
  <c r="DQ8" i="2"/>
  <c r="DK8" i="2"/>
  <c r="BD8" i="2"/>
  <c r="AP8" i="2"/>
  <c r="AA8" i="2"/>
  <c r="M8" i="2"/>
  <c r="EC7" i="2"/>
  <c r="DX7" i="2"/>
  <c r="DQ7" i="2"/>
  <c r="DK7" i="2"/>
  <c r="BD7" i="2"/>
  <c r="AP7" i="2"/>
  <c r="AA7" i="2"/>
  <c r="M7" i="2"/>
  <c r="EC6" i="2"/>
  <c r="DX6" i="2"/>
  <c r="DQ6" i="2"/>
  <c r="DK6" i="2"/>
  <c r="BD6" i="2"/>
  <c r="AP6" i="2"/>
  <c r="AA6" i="2"/>
  <c r="M6" i="2"/>
  <c r="EC5" i="2"/>
  <c r="DX5" i="2"/>
  <c r="DQ5" i="2"/>
  <c r="DK5" i="2"/>
  <c r="BD5" i="2"/>
  <c r="AP5" i="2"/>
  <c r="AA5" i="2"/>
  <c r="M5" i="2"/>
  <c r="EC4" i="2"/>
  <c r="DX4" i="2"/>
  <c r="DQ4" i="2"/>
  <c r="DK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C30" i="1"/>
  <c r="DX30" i="1"/>
  <c r="DQ30" i="1"/>
  <c r="DK30" i="1"/>
  <c r="DC30" i="1"/>
  <c r="CO30" i="1"/>
  <c r="CH30" i="1"/>
  <c r="EC29" i="1"/>
  <c r="DX29" i="1"/>
  <c r="DQ29" i="1"/>
  <c r="DK29" i="1"/>
  <c r="DC29" i="1"/>
  <c r="CO29" i="1"/>
  <c r="CH29" i="1"/>
  <c r="EC28" i="1"/>
  <c r="DX28" i="1"/>
  <c r="DQ28" i="1"/>
  <c r="DK28" i="1"/>
  <c r="DC28" i="1"/>
  <c r="CO28" i="1"/>
  <c r="CH28" i="1"/>
  <c r="EC27" i="1"/>
  <c r="DX27" i="1"/>
  <c r="DQ27" i="1"/>
  <c r="DK27" i="1"/>
  <c r="EC26" i="1"/>
  <c r="DX26" i="1"/>
  <c r="DQ26" i="1"/>
  <c r="DK26" i="1"/>
  <c r="EC25" i="1"/>
  <c r="DX25" i="1"/>
  <c r="DQ25" i="1"/>
  <c r="DK25" i="1"/>
  <c r="EC24" i="1"/>
  <c r="DX24" i="1"/>
  <c r="DQ24" i="1"/>
  <c r="DK24" i="1"/>
  <c r="EC23" i="1"/>
  <c r="DX23" i="1"/>
  <c r="DQ23" i="1"/>
  <c r="DK23" i="1"/>
  <c r="EC22" i="1"/>
  <c r="DX22" i="1"/>
  <c r="DQ22" i="1"/>
  <c r="DK22" i="1"/>
  <c r="EC21" i="1"/>
  <c r="DX21" i="1"/>
  <c r="DQ21" i="1"/>
  <c r="DK21" i="1"/>
  <c r="EC20" i="1"/>
  <c r="DX20" i="1"/>
  <c r="DQ20" i="1"/>
  <c r="DK20" i="1"/>
  <c r="EC19" i="1"/>
  <c r="DX19" i="1"/>
  <c r="DQ19" i="1"/>
  <c r="DK19" i="1"/>
  <c r="EC18" i="1"/>
  <c r="DX18" i="1"/>
  <c r="DQ18" i="1"/>
  <c r="DK18" i="1"/>
  <c r="EC17" i="1"/>
  <c r="DX17" i="1"/>
  <c r="DQ17" i="1"/>
  <c r="DK17" i="1"/>
  <c r="EC16" i="1"/>
  <c r="DQ16" i="1"/>
  <c r="DK16" i="1"/>
  <c r="EC15" i="1"/>
  <c r="DQ15" i="1"/>
  <c r="DK15" i="1"/>
  <c r="EC14" i="1"/>
  <c r="DX14" i="1"/>
  <c r="DQ14" i="1"/>
  <c r="DK14" i="1"/>
  <c r="EC13" i="1"/>
  <c r="DX13" i="1"/>
  <c r="DQ13" i="1"/>
  <c r="DK13" i="1"/>
  <c r="EC12" i="1"/>
  <c r="DX12" i="1"/>
  <c r="DQ12" i="1"/>
  <c r="DK12" i="1"/>
  <c r="EC11" i="1"/>
  <c r="DX11" i="1"/>
  <c r="EC10" i="1"/>
  <c r="DX10" i="1"/>
  <c r="DQ10" i="1"/>
  <c r="DK10" i="1"/>
  <c r="EC9" i="1"/>
  <c r="DX9" i="1"/>
  <c r="DQ9" i="1"/>
  <c r="DK9" i="1"/>
  <c r="EC8" i="1"/>
  <c r="DX8" i="1"/>
  <c r="DQ8" i="1"/>
  <c r="DK8" i="1"/>
  <c r="EC7" i="1"/>
  <c r="DX7" i="1"/>
  <c r="DQ7" i="1"/>
  <c r="DK7" i="1"/>
  <c r="EC6" i="1"/>
  <c r="DQ6" i="1"/>
  <c r="DK6" i="1"/>
  <c r="EC5" i="1"/>
  <c r="DX5" i="1"/>
  <c r="DQ5" i="1"/>
  <c r="DK5" i="1"/>
  <c r="DQ4" i="1"/>
  <c r="DK4" i="1"/>
  <c r="CA6" i="2" l="1"/>
  <c r="CA12" i="2"/>
  <c r="CA20" i="2"/>
  <c r="CA22" i="2"/>
  <c r="CA6" i="3"/>
  <c r="CA12" i="3"/>
  <c r="CA22" i="3"/>
  <c r="CA28" i="3"/>
  <c r="EB28" i="3" s="1"/>
  <c r="EC28" i="3" s="1"/>
  <c r="CA14" i="1"/>
  <c r="DR14" i="1"/>
  <c r="CA26" i="2"/>
  <c r="CA28" i="2"/>
  <c r="CA30" i="2"/>
  <c r="CA32" i="2"/>
  <c r="ED32" i="2" s="1"/>
  <c r="CA4" i="2"/>
  <c r="CA29" i="2"/>
  <c r="CA27" i="2"/>
  <c r="DI1048574" i="3"/>
  <c r="CA30" i="3"/>
  <c r="CA11" i="3"/>
  <c r="CA7" i="3"/>
  <c r="CA21" i="3"/>
  <c r="DO1048574" i="3"/>
  <c r="CA15" i="3"/>
  <c r="CA9" i="3"/>
  <c r="EB9" i="3" s="1"/>
  <c r="EC9" i="3" s="1"/>
  <c r="CO1048574" i="3"/>
  <c r="CA5" i="3"/>
  <c r="CA17" i="3"/>
  <c r="CA19" i="3"/>
  <c r="CV1048574" i="3"/>
  <c r="CA25" i="3"/>
  <c r="CA27" i="3"/>
  <c r="CH1048574" i="3"/>
  <c r="DC1048574" i="3"/>
  <c r="CA10" i="3"/>
  <c r="CA13" i="3"/>
  <c r="CA7" i="2"/>
  <c r="CA10" i="2"/>
  <c r="CA15" i="2"/>
  <c r="CA5" i="2"/>
  <c r="CA9" i="2"/>
  <c r="CA11" i="2"/>
  <c r="CA13" i="2"/>
  <c r="CA17" i="2"/>
  <c r="CA19" i="2"/>
  <c r="CA21" i="2"/>
  <c r="DR6" i="1"/>
  <c r="DR8" i="1"/>
  <c r="DR10" i="1"/>
  <c r="DR12" i="1"/>
  <c r="DR16" i="1"/>
  <c r="DR18" i="1"/>
  <c r="DR20" i="1"/>
  <c r="DR22" i="1"/>
  <c r="DR24" i="1"/>
  <c r="DR26" i="1"/>
  <c r="DR28" i="1"/>
  <c r="DR30" i="1"/>
  <c r="DR4" i="1"/>
  <c r="DR5" i="1"/>
  <c r="DR7" i="1"/>
  <c r="DR9" i="1"/>
  <c r="DR11" i="1"/>
  <c r="DR13" i="1"/>
  <c r="DR15" i="1"/>
  <c r="DR17" i="1"/>
  <c r="DR19" i="1"/>
  <c r="DR21" i="1"/>
  <c r="DR23" i="1"/>
  <c r="DR25" i="1"/>
  <c r="DR27" i="1"/>
  <c r="DR29" i="1"/>
  <c r="CA4" i="1"/>
  <c r="CA31" i="2"/>
  <c r="CA18" i="2"/>
  <c r="CA23" i="2"/>
  <c r="CA14" i="2"/>
  <c r="CA14" i="3"/>
  <c r="CA26" i="3"/>
  <c r="CA4" i="3"/>
  <c r="CA23" i="3"/>
  <c r="CA31" i="3"/>
  <c r="CA29" i="3"/>
  <c r="CA8" i="3"/>
  <c r="CA16" i="3"/>
  <c r="CA24" i="3"/>
  <c r="CA18" i="3"/>
  <c r="CA8" i="2"/>
  <c r="CA16" i="2"/>
  <c r="CA25" i="2"/>
  <c r="CA33" i="2"/>
  <c r="CA10" i="1"/>
  <c r="CA26" i="1"/>
  <c r="CA18" i="1"/>
  <c r="CA15" i="1"/>
  <c r="CA22" i="1"/>
  <c r="CA19" i="1"/>
  <c r="CA8" i="1"/>
  <c r="CA12" i="1"/>
  <c r="CA9" i="1"/>
  <c r="CA13" i="1"/>
  <c r="CA21" i="1"/>
  <c r="CA28" i="1"/>
  <c r="CA20" i="1"/>
  <c r="CA27" i="1"/>
  <c r="CA6" i="1"/>
  <c r="CA17" i="1"/>
  <c r="CA24" i="1"/>
  <c r="CA29" i="1"/>
  <c r="CA7" i="1"/>
  <c r="CA11" i="1"/>
  <c r="CA23" i="1"/>
  <c r="CA30" i="1"/>
  <c r="CA5" i="1"/>
  <c r="CA25" i="1"/>
  <c r="CA16" i="1"/>
  <c r="ED23" i="2" l="1"/>
  <c r="ED33" i="2"/>
  <c r="ED25" i="2"/>
  <c r="ED16" i="2"/>
  <c r="ED27" i="2"/>
  <c r="EB8" i="3"/>
  <c r="EC8" i="3" s="1"/>
  <c r="EB31" i="3"/>
  <c r="EC31" i="3" s="1"/>
  <c r="EB25" i="3"/>
  <c r="EC25" i="3" s="1"/>
  <c r="EB6" i="3"/>
  <c r="EC6" i="3" s="1"/>
  <c r="ED29" i="2"/>
  <c r="EB18" i="3"/>
  <c r="EC18" i="3" s="1"/>
  <c r="EB17" i="3"/>
  <c r="EC17" i="3" s="1"/>
  <c r="EB24" i="3"/>
  <c r="EC24" i="3" s="1"/>
  <c r="EB32" i="3"/>
  <c r="EB22" i="3"/>
  <c r="EC22" i="3" s="1"/>
  <c r="ED28" i="1"/>
  <c r="ED10" i="2"/>
  <c r="ED6" i="2"/>
  <c r="ED12" i="2"/>
  <c r="ED26" i="2"/>
  <c r="ED28" i="2"/>
  <c r="ED22" i="2"/>
  <c r="ED4" i="2"/>
  <c r="ED20" i="2"/>
  <c r="EB20" i="3"/>
  <c r="EC20" i="3" s="1"/>
  <c r="EB12" i="3"/>
  <c r="EC12" i="3" s="1"/>
  <c r="ED12" i="1"/>
  <c r="ED27" i="1"/>
  <c r="ED22" i="1"/>
  <c r="ED6" i="1"/>
  <c r="ED11" i="1"/>
  <c r="ED14" i="1"/>
  <c r="EB16" i="3"/>
  <c r="EC16" i="3" s="1"/>
  <c r="ED31" i="2"/>
  <c r="ED30" i="2"/>
  <c r="ED30" i="1"/>
  <c r="ED8" i="1"/>
  <c r="ED7" i="1"/>
  <c r="ED21" i="1"/>
  <c r="ED18" i="1"/>
  <c r="ED4" i="1"/>
  <c r="ED16" i="1"/>
  <c r="ED5" i="1"/>
  <c r="ED17" i="1"/>
  <c r="ED5" i="2"/>
  <c r="ED8" i="2"/>
  <c r="ED9" i="2"/>
  <c r="EB23" i="3"/>
  <c r="EC23" i="3" s="1"/>
  <c r="EB7" i="3"/>
  <c r="EC7" i="3" s="1"/>
  <c r="EB33" i="3"/>
  <c r="EB21" i="3"/>
  <c r="EC21" i="3" s="1"/>
  <c r="EB5" i="3"/>
  <c r="EC5" i="3" s="1"/>
  <c r="EB29" i="3"/>
  <c r="EC29" i="3" s="1"/>
  <c r="EB26" i="3"/>
  <c r="EC26" i="3" s="1"/>
  <c r="EB13" i="3"/>
  <c r="EC13" i="3" s="1"/>
  <c r="EB11" i="3"/>
  <c r="EC11" i="3" s="1"/>
  <c r="EB14" i="3"/>
  <c r="EC14" i="3" s="1"/>
  <c r="EB10" i="3"/>
  <c r="EC10" i="3" s="1"/>
  <c r="EB27" i="3"/>
  <c r="EC27" i="3" s="1"/>
  <c r="EB15" i="3"/>
  <c r="EC15" i="3" s="1"/>
  <c r="EB19" i="3"/>
  <c r="EC19" i="3" s="1"/>
  <c r="EB30" i="3"/>
  <c r="EC30" i="3" s="1"/>
  <c r="EB4" i="3"/>
  <c r="EC4" i="3" s="1"/>
  <c r="ED18" i="2"/>
  <c r="ED15" i="2"/>
  <c r="ED19" i="2"/>
  <c r="ED17" i="2"/>
  <c r="ED13" i="2"/>
  <c r="ED11" i="2"/>
  <c r="ED14" i="2"/>
  <c r="ED21" i="2"/>
  <c r="ED7" i="2"/>
  <c r="ED19" i="1"/>
  <c r="ED15" i="1"/>
  <c r="ED29" i="1"/>
  <c r="ED13" i="1"/>
  <c r="ED26" i="1"/>
  <c r="ED25" i="1"/>
  <c r="ED24" i="1"/>
  <c r="ED9" i="1"/>
  <c r="ED10" i="1"/>
  <c r="ED23" i="1"/>
  <c r="ED20" i="1"/>
</calcChain>
</file>

<file path=xl/comments1.xml><?xml version="1.0" encoding="utf-8"?>
<comments xmlns="http://schemas.openxmlformats.org/spreadsheetml/2006/main">
  <authors>
    <author>tetyana</author>
  </authors>
  <commentList>
    <comment ref="DP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рекомендаці на конкурс "коронавірус"</t>
        </r>
      </text>
    </comment>
    <comment ref="DZ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відвідуваність занять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W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A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AM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AZ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BA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A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W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підключення граф файлів</t>
        </r>
      </text>
    </comment>
    <comment ref="C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CT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D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BO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8/04/2021
</t>
        </r>
      </text>
    </comment>
    <comment ref="B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</t>
        </r>
      </text>
    </comment>
    <comment ref="BC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26/04/21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17/-5/21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 графм</t>
        </r>
      </text>
    </comment>
    <comment ref="L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Z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AO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C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O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N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додатковий сценарій</t>
        </r>
      </text>
    </comment>
    <comment ref="B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CM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CT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DA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A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</t>
        </r>
      </text>
    </comment>
    <comment ref="B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6/05/2021
</t>
        </r>
      </text>
    </comment>
    <comment ref="BW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DP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на конкурс смарт поліція</t>
        </r>
      </text>
    </comment>
    <comment ref="CF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 смарт-контракт!</t>
        </r>
      </text>
    </comment>
    <comment ref="CM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CT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DA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DP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реомендація на конкурс
 смарт контрак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C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EB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AO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C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O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</t>
        </r>
      </text>
    </comment>
    <comment ref="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AM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BA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B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BM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B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BW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DZ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5/04/2021
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
</t>
        </r>
      </text>
    </comment>
    <comment ref="EB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X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M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AQ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захища, виклав тільки коди</t>
        </r>
      </text>
    </comment>
    <comment ref="BA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DZ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Z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17/05/2021</t>
        </r>
      </text>
    </comment>
    <comment ref="BE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 надіслав VS проекти
</t>
        </r>
      </text>
    </comment>
    <comment ref="X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надісланий проект лаби, не звіт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BC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B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
</t>
        </r>
      </text>
    </comment>
    <comment ref="EB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DZ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DZ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A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гарно оформлені звіти - є назва та автор звіту</t>
        </r>
      </text>
    </comment>
    <comment ref="EB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J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X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29/04/2021</t>
        </r>
      </text>
    </comment>
    <comment ref="BC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</t>
        </r>
      </text>
    </comment>
    <comment ref="BL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заимствование у колег</t>
        </r>
      </text>
    </comment>
    <comment ref="B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BQ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R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A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E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F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G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H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Q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R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D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L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AM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doxygen без графики, код не отображается</t>
        </r>
      </text>
    </comment>
    <comment ref="AO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AQ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A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BA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doxygen без графики, код не отображается</t>
        </r>
      </text>
    </comment>
    <comment ref="BL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
Работа Давиденко</t>
        </r>
      </text>
    </comment>
    <comment ref="BV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
Работа Давиденко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CF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T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DA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EA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CF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T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DA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BO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A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D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Q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R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BE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AY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IEnumerable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20/05/2021</t>
        </r>
      </text>
    </comment>
    <comment ref="DZ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гарно оформлені звіти - є назва та автор звіту</t>
        </r>
      </text>
    </comment>
    <comment ref="EA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B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участь в олімпіадіIT-Universe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рекомендовано на конкурс</t>
        </r>
      </text>
    </comment>
    <comment ref="EB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участь в олімпіадіIT-Universe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CP24" authorId="0" shapeId="0">
      <text>
        <r>
          <rPr>
            <sz val="8"/>
            <color indexed="81"/>
            <rFont val="Tahoma"/>
            <family val="2"/>
            <charset val="204"/>
          </rPr>
          <t xml:space="preserve">
уточнить- команда с Ткачуком????</t>
        </r>
      </text>
    </comment>
    <comment ref="AQ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все в лдном файле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<sst xmlns="http://schemas.openxmlformats.org/spreadsheetml/2006/main" count="554" uniqueCount="148">
  <si>
    <t>№ п.п</t>
  </si>
  <si>
    <t>Прізвище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</si>
  <si>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</si>
  <si>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</si>
  <si>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</si>
  <si>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</si>
  <si>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</si>
  <si>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</si>
  <si>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</si>
  <si>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</si>
  <si>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</si>
  <si>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</si>
  <si>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</si>
  <si>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</si>
  <si>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</si>
  <si>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</si>
  <si>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</si>
  <si>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</si>
  <si>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</si>
  <si>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</si>
  <si>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</si>
  <si>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</si>
  <si>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</si>
  <si>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</si>
  <si>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</si>
  <si>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</si>
  <si>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</si>
  <si>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</si>
  <si>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</si>
  <si>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</si>
  <si>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</si>
  <si>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</si>
  <si>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</si>
  <si>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</si>
  <si>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</si>
  <si>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</si>
  <si>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</si>
  <si>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</si>
  <si>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</si>
  <si>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</si>
  <si>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</si>
  <si>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</si>
  <si>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</si>
  <si>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</si>
  <si>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</si>
  <si>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</si>
  <si>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</si>
  <si>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</si>
  <si>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</si>
  <si>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</si>
  <si>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</si>
  <si>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</si>
  <si>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</si>
  <si>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</si>
  <si>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</si>
  <si>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</si>
  <si>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</si>
  <si>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</si>
  <si>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</si>
  <si>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</si>
  <si>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</si>
  <si>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</si>
  <si>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</si>
  <si>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</si>
  <si>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</si>
  <si>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</si>
  <si>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</si>
  <si>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</si>
  <si>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</si>
  <si>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</si>
  <si>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</si>
  <si>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</si>
  <si>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</si>
  <si>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</si>
  <si>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</si>
  <si>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</si>
  <si>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</si>
  <si>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</si>
  <si>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</si>
  <si>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</si>
  <si>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</si>
  <si>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</si>
  <si>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</si>
  <si>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</si>
  <si>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</si>
  <si>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</si>
  <si>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</si>
  <si>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</si>
  <si>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</si>
  <si>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</si>
  <si>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</si>
  <si>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</si>
  <si>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</si>
  <si>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</si>
  <si>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</si>
  <si>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</si>
  <si>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</si>
  <si>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</si>
  <si>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</si>
  <si>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</si>
  <si>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</si>
  <si>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</si>
  <si>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</si>
  <si>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</si>
  <si>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</si>
  <si>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</si>
  <si>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</si>
  <si>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</si>
  <si>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</si>
  <si>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</si>
  <si>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</si>
  <si>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</si>
  <si>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</si>
  <si>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Всього за тести</t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</si>
  <si>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</si>
  <si>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</si>
  <si>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</si>
  <si>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</si>
  <si>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</si>
  <si>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</si>
  <si>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</si>
  <si>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</si>
  <si>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</si>
  <si>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</si>
  <si>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</si>
  <si>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</si>
  <si>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</si>
  <si>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</si>
  <si>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</si>
  <si>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</si>
  <si>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</si>
  <si>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</si>
  <si>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</si>
  <si>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rPr>
        <b/>
        <sz val="10"/>
        <color rgb="FFFF0000"/>
        <rFont val="Calibri"/>
        <family val="2"/>
        <charset val="204"/>
        <scheme val="minor"/>
      </rPr>
      <t>тест1</t>
    </r>
    <r>
      <rPr>
        <b/>
        <sz val="10"/>
        <color rgb="FF0000CC"/>
        <rFont val="Calibri"/>
        <family val="2"/>
        <charset val="204"/>
        <scheme val="minor"/>
      </rPr>
      <t xml:space="preserve">
основи С#</t>
    </r>
  </si>
  <si>
    <r>
      <rPr>
        <b/>
        <sz val="10"/>
        <color rgb="FFFF0000"/>
        <rFont val="Calibri"/>
        <family val="2"/>
        <charset val="204"/>
        <scheme val="minor"/>
      </rPr>
      <t>тест2</t>
    </r>
    <r>
      <rPr>
        <b/>
        <sz val="10"/>
        <color rgb="FF0000CC"/>
        <rFont val="Calibri"/>
        <family val="2"/>
        <charset val="204"/>
        <scheme val="minor"/>
      </rPr>
      <t xml:space="preserve">
Конструктори</t>
    </r>
  </si>
  <si>
    <r>
      <rPr>
        <b/>
        <sz val="10"/>
        <color rgb="FFFF0000"/>
        <rFont val="Calibri"/>
        <family val="2"/>
        <charset val="204"/>
        <scheme val="minor"/>
      </rPr>
      <t>тест3</t>
    </r>
    <r>
      <rPr>
        <b/>
        <sz val="10"/>
        <color rgb="FF0000CC"/>
        <rFont val="Calibri"/>
        <family val="2"/>
        <charset val="204"/>
        <scheme val="minor"/>
      </rPr>
      <t xml:space="preserve">
інкапсуляція</t>
    </r>
  </si>
  <si>
    <r>
      <rPr>
        <b/>
        <sz val="10"/>
        <color rgb="FFFF0000"/>
        <rFont val="Calibri"/>
        <family val="2"/>
        <charset val="204"/>
        <scheme val="minor"/>
      </rPr>
      <t>тест4</t>
    </r>
    <r>
      <rPr>
        <b/>
        <sz val="10"/>
        <color rgb="FF0000CC"/>
        <rFont val="Calibri"/>
        <family val="2"/>
        <charset val="204"/>
        <scheme val="minor"/>
      </rPr>
      <t xml:space="preserve">
успадкування</t>
    </r>
  </si>
  <si>
    <r>
      <rPr>
        <b/>
        <sz val="10"/>
        <color rgb="FFFF0000"/>
        <rFont val="Calibri"/>
        <family val="2"/>
        <charset val="204"/>
        <scheme val="minor"/>
      </rPr>
      <t>тест5</t>
    </r>
    <r>
      <rPr>
        <b/>
        <sz val="10"/>
        <color rgb="FF0000CC"/>
        <rFont val="Calibri"/>
        <family val="2"/>
        <charset val="204"/>
        <scheme val="minor"/>
      </rPr>
      <t xml:space="preserve">
поліморфізм</t>
    </r>
  </si>
  <si>
    <r>
      <rPr>
        <b/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b/>
        <sz val="11"/>
        <color rgb="FFFF0000"/>
        <rFont val="Calibri"/>
        <family val="2"/>
        <charset val="204"/>
        <scheme val="minor"/>
      </rPr>
      <t xml:space="preserve"> стар</t>
    </r>
  </si>
  <si>
    <t>Теми
проектів</t>
  </si>
  <si>
    <t>сценарий</t>
  </si>
  <si>
    <t>Код завдання</t>
  </si>
  <si>
    <t>Загальний
рейтинг
за семестр
заокруглення</t>
  </si>
  <si>
    <t xml:space="preserve">Для
 Бичкова О.С. </t>
  </si>
  <si>
    <t>лаби не здавав, на занняття не ходив, виклав тільки звіти та коди лаб</t>
  </si>
  <si>
    <t>?????</t>
  </si>
  <si>
    <t>+3</t>
  </si>
  <si>
    <t>не моя подгрупа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</si>
</sst>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0" x14ac:knownFonts="1">
    <font>
      <sz val="11"/>
      <color theme="1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0"/>
      <color rgb="FFFF0000"/>
      <name val="Arial Cyr"/>
      <family val="2"/>
      <charset val="204"/>
    </font>
    <font>
      <b/>
      <sz val="11"/>
      <color theme="0" tint="-0.3499862666707357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00000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60" fillId="0" borderId="0" applyFont="0" applyFill="0" applyBorder="0" applyAlignment="0" applyProtection="0"/>
  </cellStyleXfs>
  <cellXfs count="834">
    <xf numFmtId="0" fontId="0" fillId="0" borderId="0" xfId="0"/>
    <xf numFmtId="0" fontId="1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5" fillId="2" borderId="18" xfId="0" applyFont="1" applyFill="1" applyBorder="1"/>
    <xf numFmtId="0" fontId="0" fillId="0" borderId="18" xfId="0" applyFont="1" applyFill="1" applyBorder="1"/>
    <xf numFmtId="0" fontId="4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0" xfId="0" applyFont="1" applyFill="1" applyBorder="1"/>
    <xf numFmtId="0" fontId="14" fillId="5" borderId="39" xfId="0" applyFont="1" applyFill="1" applyBorder="1"/>
    <xf numFmtId="0" fontId="15" fillId="5" borderId="2" xfId="0" applyFont="1" applyFill="1" applyBorder="1"/>
    <xf numFmtId="0" fontId="14" fillId="5" borderId="26" xfId="0" applyFont="1" applyFill="1" applyBorder="1"/>
    <xf numFmtId="0" fontId="15" fillId="5" borderId="39" xfId="0" applyFont="1" applyFill="1" applyBorder="1"/>
    <xf numFmtId="2" fontId="17" fillId="0" borderId="25" xfId="0" applyNumberFormat="1" applyFont="1" applyFill="1" applyBorder="1"/>
    <xf numFmtId="2" fontId="17" fillId="0" borderId="1" xfId="0" applyNumberFormat="1" applyFont="1" applyFill="1" applyBorder="1"/>
    <xf numFmtId="2" fontId="18" fillId="0" borderId="42" xfId="0" applyNumberFormat="1" applyFont="1" applyFill="1" applyBorder="1"/>
    <xf numFmtId="2" fontId="13" fillId="2" borderId="26" xfId="0" applyNumberFormat="1" applyFont="1" applyFill="1" applyBorder="1"/>
    <xf numFmtId="1" fontId="19" fillId="2" borderId="17" xfId="0" applyNumberFormat="1" applyFont="1" applyFill="1" applyBorder="1" applyAlignment="1">
      <alignment horizontal="right"/>
    </xf>
    <xf numFmtId="1" fontId="19" fillId="2" borderId="18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/>
    </xf>
    <xf numFmtId="2" fontId="19" fillId="0" borderId="25" xfId="0" applyNumberFormat="1" applyFont="1" applyFill="1" applyBorder="1"/>
    <xf numFmtId="2" fontId="19" fillId="0" borderId="1" xfId="0" applyNumberFormat="1" applyFont="1" applyFill="1" applyBorder="1"/>
    <xf numFmtId="2" fontId="19" fillId="0" borderId="42" xfId="0" applyNumberFormat="1" applyFont="1" applyFill="1" applyBorder="1"/>
    <xf numFmtId="2" fontId="20" fillId="2" borderId="26" xfId="0" applyNumberFormat="1" applyFont="1" applyFill="1" applyBorder="1"/>
    <xf numFmtId="2" fontId="15" fillId="0" borderId="25" xfId="0" applyNumberFormat="1" applyFont="1" applyFill="1" applyBorder="1"/>
    <xf numFmtId="2" fontId="15" fillId="0" borderId="1" xfId="0" applyNumberFormat="1" applyFont="1" applyFill="1" applyBorder="1"/>
    <xf numFmtId="2" fontId="15" fillId="0" borderId="30" xfId="0" applyNumberFormat="1" applyFont="1" applyFill="1" applyBorder="1"/>
    <xf numFmtId="2" fontId="19" fillId="0" borderId="30" xfId="0" applyNumberFormat="1" applyFont="1" applyFill="1" applyBorder="1"/>
    <xf numFmtId="0" fontId="21" fillId="2" borderId="40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right"/>
    </xf>
    <xf numFmtId="1" fontId="21" fillId="2" borderId="17" xfId="0" applyNumberFormat="1" applyFont="1" applyFill="1" applyBorder="1" applyAlignment="1">
      <alignment horizontal="right"/>
    </xf>
    <xf numFmtId="1" fontId="21" fillId="2" borderId="18" xfId="0" applyNumberFormat="1" applyFont="1" applyFill="1" applyBorder="1" applyAlignment="1">
      <alignment horizontal="right"/>
    </xf>
    <xf numFmtId="1" fontId="21" fillId="2" borderId="25" xfId="0" applyNumberFormat="1" applyFont="1" applyFill="1" applyBorder="1" applyAlignment="1">
      <alignment horizontal="right"/>
    </xf>
    <xf numFmtId="1" fontId="21" fillId="2" borderId="1" xfId="0" applyNumberFormat="1" applyFont="1" applyFill="1" applyBorder="1" applyAlignment="1">
      <alignment horizontal="right"/>
    </xf>
    <xf numFmtId="1" fontId="21" fillId="2" borderId="41" xfId="0" applyNumberFormat="1" applyFont="1" applyFill="1" applyBorder="1" applyAlignment="1">
      <alignment horizontal="right"/>
    </xf>
    <xf numFmtId="1" fontId="21" fillId="2" borderId="31" xfId="0" applyNumberFormat="1" applyFont="1" applyFill="1" applyBorder="1" applyAlignment="1">
      <alignment horizontal="right"/>
    </xf>
    <xf numFmtId="0" fontId="22" fillId="5" borderId="32" xfId="0" applyFont="1" applyFill="1" applyBorder="1"/>
    <xf numFmtId="2" fontId="21" fillId="0" borderId="25" xfId="0" applyNumberFormat="1" applyFont="1" applyFill="1" applyBorder="1"/>
    <xf numFmtId="2" fontId="21" fillId="0" borderId="1" xfId="0" applyNumberFormat="1" applyFont="1" applyFill="1" applyBorder="1"/>
    <xf numFmtId="2" fontId="21" fillId="0" borderId="42" xfId="0" applyNumberFormat="1" applyFont="1" applyFill="1" applyBorder="1"/>
    <xf numFmtId="2" fontId="21" fillId="0" borderId="30" xfId="0" applyNumberFormat="1" applyFont="1" applyFill="1" applyBorder="1"/>
    <xf numFmtId="2" fontId="22" fillId="2" borderId="26" xfId="0" applyNumberFormat="1" applyFont="1" applyFill="1" applyBorder="1"/>
    <xf numFmtId="2" fontId="13" fillId="0" borderId="26" xfId="0" applyNumberFormat="1" applyFont="1" applyFill="1" applyBorder="1"/>
    <xf numFmtId="2" fontId="21" fillId="0" borderId="29" xfId="0" applyNumberFormat="1" applyFont="1" applyFill="1" applyBorder="1"/>
    <xf numFmtId="0" fontId="21" fillId="0" borderId="0" xfId="0" applyFont="1" applyFill="1" applyBorder="1"/>
    <xf numFmtId="2" fontId="19" fillId="0" borderId="29" xfId="0" applyNumberFormat="1" applyFont="1" applyFill="1" applyBorder="1"/>
    <xf numFmtId="1" fontId="23" fillId="2" borderId="22" xfId="0" applyNumberFormat="1" applyFont="1" applyFill="1" applyBorder="1" applyAlignment="1">
      <alignment horizontal="right"/>
    </xf>
    <xf numFmtId="1" fontId="23" fillId="2" borderId="17" xfId="0" applyNumberFormat="1" applyFont="1" applyFill="1" applyBorder="1" applyAlignment="1">
      <alignment horizontal="right"/>
    </xf>
    <xf numFmtId="0" fontId="24" fillId="5" borderId="39" xfId="0" applyFont="1" applyFill="1" applyBorder="1"/>
    <xf numFmtId="0" fontId="24" fillId="6" borderId="39" xfId="0" applyFont="1" applyFill="1" applyBorder="1"/>
    <xf numFmtId="1" fontId="23" fillId="2" borderId="25" xfId="0" applyNumberFormat="1" applyFont="1" applyFill="1" applyBorder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0" fontId="24" fillId="5" borderId="26" xfId="0" applyFont="1" applyFill="1" applyBorder="1"/>
    <xf numFmtId="1" fontId="23" fillId="2" borderId="41" xfId="0" applyNumberFormat="1" applyFont="1" applyFill="1" applyBorder="1" applyAlignment="1">
      <alignment horizontal="right"/>
    </xf>
    <xf numFmtId="0" fontId="25" fillId="2" borderId="34" xfId="0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right"/>
    </xf>
    <xf numFmtId="1" fontId="25" fillId="2" borderId="17" xfId="0" applyNumberFormat="1" applyFont="1" applyFill="1" applyBorder="1" applyAlignment="1">
      <alignment horizontal="right"/>
    </xf>
    <xf numFmtId="1" fontId="25" fillId="2" borderId="18" xfId="0" applyNumberFormat="1" applyFont="1" applyFill="1" applyBorder="1" applyAlignment="1">
      <alignment horizontal="right"/>
    </xf>
    <xf numFmtId="1" fontId="25" fillId="2" borderId="25" xfId="0" applyNumberFormat="1" applyFont="1" applyFill="1" applyBorder="1" applyAlignment="1">
      <alignment horizontal="right"/>
    </xf>
    <xf numFmtId="1" fontId="25" fillId="2" borderId="1" xfId="0" applyNumberFormat="1" applyFont="1" applyFill="1" applyBorder="1" applyAlignment="1">
      <alignment horizontal="right"/>
    </xf>
    <xf numFmtId="1" fontId="25" fillId="2" borderId="41" xfId="0" applyNumberFormat="1" applyFont="1" applyFill="1" applyBorder="1" applyAlignment="1">
      <alignment horizontal="right"/>
    </xf>
    <xf numFmtId="2" fontId="25" fillId="2" borderId="25" xfId="0" applyNumberFormat="1" applyFont="1" applyFill="1" applyBorder="1"/>
    <xf numFmtId="2" fontId="25" fillId="2" borderId="1" xfId="0" applyNumberFormat="1" applyFont="1" applyFill="1" applyBorder="1"/>
    <xf numFmtId="2" fontId="25" fillId="2" borderId="30" xfId="0" applyNumberFormat="1" applyFont="1" applyFill="1" applyBorder="1"/>
    <xf numFmtId="0" fontId="25" fillId="2" borderId="40" xfId="0" applyFont="1" applyFill="1" applyBorder="1" applyAlignment="1">
      <alignment horizontal="center" vertical="center"/>
    </xf>
    <xf numFmtId="2" fontId="25" fillId="0" borderId="25" xfId="0" applyNumberFormat="1" applyFont="1" applyFill="1" applyBorder="1"/>
    <xf numFmtId="2" fontId="25" fillId="0" borderId="1" xfId="0" applyNumberFormat="1" applyFont="1" applyFill="1" applyBorder="1"/>
    <xf numFmtId="2" fontId="25" fillId="0" borderId="30" xfId="0" applyNumberFormat="1" applyFont="1" applyFill="1" applyBorder="1"/>
    <xf numFmtId="2" fontId="25" fillId="0" borderId="29" xfId="0" applyNumberFormat="1" applyFont="1" applyFill="1" applyBorder="1"/>
    <xf numFmtId="0" fontId="25" fillId="0" borderId="0" xfId="0" applyFont="1"/>
    <xf numFmtId="1" fontId="26" fillId="2" borderId="1" xfId="0" applyNumberFormat="1" applyFont="1" applyFill="1" applyBorder="1" applyAlignment="1">
      <alignment horizontal="right"/>
    </xf>
    <xf numFmtId="1" fontId="23" fillId="2" borderId="52" xfId="0" applyNumberFormat="1" applyFont="1" applyFill="1" applyBorder="1" applyAlignment="1">
      <alignment horizontal="right"/>
    </xf>
    <xf numFmtId="2" fontId="24" fillId="5" borderId="26" xfId="0" applyNumberFormat="1" applyFont="1" applyFill="1" applyBorder="1"/>
    <xf numFmtId="0" fontId="10" fillId="0" borderId="0" xfId="1" applyFont="1" applyFill="1" applyBorder="1"/>
    <xf numFmtId="0" fontId="10" fillId="0" borderId="2" xfId="1" applyFont="1" applyFill="1" applyBorder="1"/>
    <xf numFmtId="0" fontId="10" fillId="0" borderId="37" xfId="1" applyFont="1" applyFill="1" applyBorder="1"/>
    <xf numFmtId="0" fontId="30" fillId="0" borderId="2" xfId="0" applyFont="1" applyFill="1" applyBorder="1"/>
    <xf numFmtId="2" fontId="24" fillId="5" borderId="2" xfId="0" applyNumberFormat="1" applyFont="1" applyFill="1" applyBorder="1"/>
    <xf numFmtId="1" fontId="23" fillId="2" borderId="33" xfId="0" applyNumberFormat="1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right"/>
    </xf>
    <xf numFmtId="0" fontId="30" fillId="0" borderId="37" xfId="0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2" fontId="17" fillId="0" borderId="30" xfId="0" applyNumberFormat="1" applyFont="1" applyFill="1" applyBorder="1"/>
    <xf numFmtId="2" fontId="11" fillId="2" borderId="26" xfId="0" applyNumberFormat="1" applyFont="1" applyFill="1" applyBorder="1"/>
    <xf numFmtId="2" fontId="11" fillId="0" borderId="26" xfId="0" applyNumberFormat="1" applyFont="1" applyFill="1" applyBorder="1"/>
    <xf numFmtId="2" fontId="25" fillId="0" borderId="42" xfId="0" applyNumberFormat="1" applyFont="1" applyFill="1" applyBorder="1"/>
    <xf numFmtId="0" fontId="34" fillId="2" borderId="40" xfId="0" applyFont="1" applyFill="1" applyBorder="1" applyAlignment="1">
      <alignment horizontal="center" vertical="center"/>
    </xf>
    <xf numFmtId="0" fontId="34" fillId="0" borderId="2" xfId="1" applyFont="1" applyFill="1" applyBorder="1"/>
    <xf numFmtId="1" fontId="35" fillId="2" borderId="1" xfId="0" applyNumberFormat="1" applyFont="1" applyFill="1" applyBorder="1" applyAlignment="1">
      <alignment horizontal="right"/>
    </xf>
    <xf numFmtId="2" fontId="36" fillId="5" borderId="26" xfId="0" applyNumberFormat="1" applyFont="1" applyFill="1" applyBorder="1"/>
    <xf numFmtId="1" fontId="35" fillId="2" borderId="22" xfId="0" applyNumberFormat="1" applyFont="1" applyFill="1" applyBorder="1" applyAlignment="1">
      <alignment horizontal="right"/>
    </xf>
    <xf numFmtId="1" fontId="35" fillId="2" borderId="17" xfId="0" applyNumberFormat="1" applyFont="1" applyFill="1" applyBorder="1" applyAlignment="1">
      <alignment horizontal="right"/>
    </xf>
    <xf numFmtId="0" fontId="36" fillId="5" borderId="39" xfId="0" applyFont="1" applyFill="1" applyBorder="1"/>
    <xf numFmtId="1" fontId="35" fillId="2" borderId="25" xfId="0" applyNumberFormat="1" applyFont="1" applyFill="1" applyBorder="1" applyAlignment="1">
      <alignment horizontal="right"/>
    </xf>
    <xf numFmtId="1" fontId="37" fillId="2" borderId="1" xfId="0" applyNumberFormat="1" applyFont="1" applyFill="1" applyBorder="1" applyAlignment="1">
      <alignment horizontal="right"/>
    </xf>
    <xf numFmtId="0" fontId="36" fillId="5" borderId="26" xfId="0" applyFont="1" applyFill="1" applyBorder="1"/>
    <xf numFmtId="1" fontId="35" fillId="2" borderId="41" xfId="0" applyNumberFormat="1" applyFont="1" applyFill="1" applyBorder="1" applyAlignment="1">
      <alignment horizontal="right"/>
    </xf>
    <xf numFmtId="1" fontId="35" fillId="2" borderId="52" xfId="0" applyNumberFormat="1" applyFont="1" applyFill="1" applyBorder="1" applyAlignment="1">
      <alignment horizontal="right"/>
    </xf>
    <xf numFmtId="0" fontId="36" fillId="6" borderId="39" xfId="0" applyFont="1" applyFill="1" applyBorder="1"/>
    <xf numFmtId="1" fontId="34" fillId="2" borderId="22" xfId="0" applyNumberFormat="1" applyFont="1" applyFill="1" applyBorder="1" applyAlignment="1">
      <alignment horizontal="right"/>
    </xf>
    <xf numFmtId="1" fontId="34" fillId="2" borderId="17" xfId="0" applyNumberFormat="1" applyFont="1" applyFill="1" applyBorder="1" applyAlignment="1">
      <alignment horizontal="right"/>
    </xf>
    <xf numFmtId="1" fontId="34" fillId="2" borderId="18" xfId="0" applyNumberFormat="1" applyFont="1" applyFill="1" applyBorder="1" applyAlignment="1">
      <alignment horizontal="right"/>
    </xf>
    <xf numFmtId="1" fontId="34" fillId="2" borderId="25" xfId="0" applyNumberFormat="1" applyFont="1" applyFill="1" applyBorder="1" applyAlignment="1">
      <alignment horizontal="right"/>
    </xf>
    <xf numFmtId="1" fontId="34" fillId="2" borderId="1" xfId="0" applyNumberFormat="1" applyFont="1" applyFill="1" applyBorder="1" applyAlignment="1">
      <alignment horizontal="right"/>
    </xf>
    <xf numFmtId="2" fontId="34" fillId="0" borderId="25" xfId="0" applyNumberFormat="1" applyFont="1" applyFill="1" applyBorder="1"/>
    <xf numFmtId="2" fontId="34" fillId="0" borderId="1" xfId="0" applyNumberFormat="1" applyFont="1" applyFill="1" applyBorder="1"/>
    <xf numFmtId="2" fontId="34" fillId="0" borderId="42" xfId="0" applyNumberFormat="1" applyFont="1" applyFill="1" applyBorder="1"/>
    <xf numFmtId="2" fontId="34" fillId="2" borderId="25" xfId="0" applyNumberFormat="1" applyFont="1" applyFill="1" applyBorder="1"/>
    <xf numFmtId="2" fontId="34" fillId="2" borderId="1" xfId="0" applyNumberFormat="1" applyFont="1" applyFill="1" applyBorder="1"/>
    <xf numFmtId="2" fontId="34" fillId="2" borderId="30" xfId="0" applyNumberFormat="1" applyFont="1" applyFill="1" applyBorder="1"/>
    <xf numFmtId="2" fontId="38" fillId="2" borderId="26" xfId="0" applyNumberFormat="1" applyFont="1" applyFill="1" applyBorder="1"/>
    <xf numFmtId="0" fontId="39" fillId="2" borderId="18" xfId="0" applyFont="1" applyFill="1" applyBorder="1"/>
    <xf numFmtId="0" fontId="21" fillId="0" borderId="2" xfId="1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5" borderId="26" xfId="0" applyNumberFormat="1" applyFont="1" applyFill="1" applyBorder="1"/>
    <xf numFmtId="1" fontId="40" fillId="2" borderId="22" xfId="0" applyNumberFormat="1" applyFont="1" applyFill="1" applyBorder="1" applyAlignment="1">
      <alignment horizontal="right"/>
    </xf>
    <xf numFmtId="1" fontId="40" fillId="2" borderId="17" xfId="0" applyNumberFormat="1" applyFont="1" applyFill="1" applyBorder="1" applyAlignment="1">
      <alignment horizontal="right"/>
    </xf>
    <xf numFmtId="0" fontId="41" fillId="5" borderId="39" xfId="0" applyFont="1" applyFill="1" applyBorder="1"/>
    <xf numFmtId="1" fontId="40" fillId="2" borderId="25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5" borderId="26" xfId="0" applyFont="1" applyFill="1" applyBorder="1"/>
    <xf numFmtId="1" fontId="40" fillId="2" borderId="41" xfId="0" applyNumberFormat="1" applyFont="1" applyFill="1" applyBorder="1" applyAlignment="1">
      <alignment horizontal="right"/>
    </xf>
    <xf numFmtId="1" fontId="40" fillId="2" borderId="52" xfId="0" applyNumberFormat="1" applyFont="1" applyFill="1" applyBorder="1" applyAlignment="1">
      <alignment horizontal="right"/>
    </xf>
    <xf numFmtId="0" fontId="41" fillId="6" borderId="39" xfId="0" applyFont="1" applyFill="1" applyBorder="1"/>
    <xf numFmtId="2" fontId="21" fillId="2" borderId="25" xfId="0" applyNumberFormat="1" applyFont="1" applyFill="1" applyBorder="1"/>
    <xf numFmtId="2" fontId="21" fillId="2" borderId="1" xfId="0" applyNumberFormat="1" applyFont="1" applyFill="1" applyBorder="1"/>
    <xf numFmtId="2" fontId="21" fillId="2" borderId="30" xfId="0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1" fontId="23" fillId="0" borderId="22" xfId="0" applyNumberFormat="1" applyFont="1" applyFill="1" applyBorder="1" applyAlignment="1">
      <alignment horizontal="right"/>
    </xf>
    <xf numFmtId="1" fontId="23" fillId="0" borderId="17" xfId="0" applyNumberFormat="1" applyFont="1" applyFill="1" applyBorder="1" applyAlignment="1">
      <alignment horizontal="right"/>
    </xf>
    <xf numFmtId="1" fontId="23" fillId="0" borderId="25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1" fontId="23" fillId="0" borderId="41" xfId="0" applyNumberFormat="1" applyFont="1" applyFill="1" applyBorder="1" applyAlignment="1">
      <alignment horizontal="right"/>
    </xf>
    <xf numFmtId="1" fontId="23" fillId="0" borderId="52" xfId="0" applyNumberFormat="1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/>
    </xf>
    <xf numFmtId="0" fontId="34" fillId="0" borderId="37" xfId="1" applyFont="1" applyFill="1" applyBorder="1"/>
    <xf numFmtId="1" fontId="35" fillId="0" borderId="1" xfId="0" applyNumberFormat="1" applyFont="1" applyFill="1" applyBorder="1" applyAlignment="1">
      <alignment horizontal="right"/>
    </xf>
    <xf numFmtId="2" fontId="36" fillId="0" borderId="26" xfId="0" applyNumberFormat="1" applyFont="1" applyFill="1" applyBorder="1"/>
    <xf numFmtId="1" fontId="35" fillId="0" borderId="22" xfId="0" applyNumberFormat="1" applyFont="1" applyFill="1" applyBorder="1" applyAlignment="1">
      <alignment horizontal="right"/>
    </xf>
    <xf numFmtId="1" fontId="35" fillId="0" borderId="17" xfId="0" applyNumberFormat="1" applyFont="1" applyFill="1" applyBorder="1" applyAlignment="1">
      <alignment horizontal="right"/>
    </xf>
    <xf numFmtId="0" fontId="36" fillId="0" borderId="39" xfId="0" applyFont="1" applyFill="1" applyBorder="1"/>
    <xf numFmtId="1" fontId="35" fillId="0" borderId="25" xfId="0" applyNumberFormat="1" applyFont="1" applyFill="1" applyBorder="1" applyAlignment="1">
      <alignment horizontal="right"/>
    </xf>
    <xf numFmtId="1" fontId="37" fillId="0" borderId="1" xfId="0" applyNumberFormat="1" applyFont="1" applyFill="1" applyBorder="1" applyAlignment="1">
      <alignment horizontal="right"/>
    </xf>
    <xf numFmtId="1" fontId="35" fillId="0" borderId="41" xfId="0" applyNumberFormat="1" applyFont="1" applyFill="1" applyBorder="1" applyAlignment="1">
      <alignment horizontal="right"/>
    </xf>
    <xf numFmtId="1" fontId="35" fillId="0" borderId="52" xfId="0" applyNumberFormat="1" applyFont="1" applyFill="1" applyBorder="1" applyAlignment="1">
      <alignment horizontal="right"/>
    </xf>
    <xf numFmtId="1" fontId="34" fillId="0" borderId="1" xfId="0" applyNumberFormat="1" applyFont="1" applyFill="1" applyBorder="1" applyAlignment="1">
      <alignment horizontal="right"/>
    </xf>
    <xf numFmtId="2" fontId="34" fillId="0" borderId="30" xfId="0" applyNumberFormat="1" applyFont="1" applyFill="1" applyBorder="1"/>
    <xf numFmtId="2" fontId="38" fillId="0" borderId="26" xfId="0" applyNumberFormat="1" applyFont="1" applyFill="1" applyBorder="1"/>
    <xf numFmtId="0" fontId="43" fillId="0" borderId="18" xfId="0" applyFont="1" applyFill="1" applyBorder="1"/>
    <xf numFmtId="0" fontId="33" fillId="0" borderId="39" xfId="0" applyFont="1" applyFill="1" applyBorder="1"/>
    <xf numFmtId="2" fontId="29" fillId="0" borderId="26" xfId="0" applyNumberFormat="1" applyFont="1" applyFill="1" applyBorder="1"/>
    <xf numFmtId="0" fontId="21" fillId="0" borderId="57" xfId="1" applyFont="1" applyFill="1" applyBorder="1"/>
    <xf numFmtId="2" fontId="16" fillId="11" borderId="2" xfId="0" applyNumberFormat="1" applyFont="1" applyFill="1" applyBorder="1"/>
    <xf numFmtId="0" fontId="13" fillId="0" borderId="57" xfId="1" applyFont="1" applyFill="1" applyBorder="1"/>
    <xf numFmtId="1" fontId="23" fillId="2" borderId="18" xfId="0" applyNumberFormat="1" applyFont="1" applyFill="1" applyBorder="1" applyAlignment="1">
      <alignment horizontal="right"/>
    </xf>
    <xf numFmtId="0" fontId="45" fillId="5" borderId="39" xfId="0" applyFont="1" applyFill="1" applyBorder="1"/>
    <xf numFmtId="1" fontId="46" fillId="2" borderId="17" xfId="0" applyNumberFormat="1" applyFont="1" applyFill="1" applyBorder="1" applyAlignment="1">
      <alignment horizontal="right"/>
    </xf>
    <xf numFmtId="1" fontId="46" fillId="2" borderId="18" xfId="0" applyNumberFormat="1" applyFont="1" applyFill="1" applyBorder="1" applyAlignment="1">
      <alignment horizontal="right"/>
    </xf>
    <xf numFmtId="1" fontId="46" fillId="2" borderId="22" xfId="0" applyNumberFormat="1" applyFont="1" applyFill="1" applyBorder="1" applyAlignment="1">
      <alignment horizontal="right"/>
    </xf>
    <xf numFmtId="1" fontId="35" fillId="2" borderId="18" xfId="0" applyNumberFormat="1" applyFont="1" applyFill="1" applyBorder="1" applyAlignment="1">
      <alignment horizontal="right"/>
    </xf>
    <xf numFmtId="1" fontId="35" fillId="2" borderId="31" xfId="0" applyNumberFormat="1" applyFont="1" applyFill="1" applyBorder="1" applyAlignment="1">
      <alignment horizontal="right"/>
    </xf>
    <xf numFmtId="0" fontId="36" fillId="5" borderId="32" xfId="0" applyFont="1" applyFill="1" applyBorder="1"/>
    <xf numFmtId="1" fontId="23" fillId="0" borderId="18" xfId="0" applyNumberFormat="1" applyFont="1" applyFill="1" applyBorder="1" applyAlignment="1">
      <alignment horizontal="right"/>
    </xf>
    <xf numFmtId="1" fontId="40" fillId="2" borderId="18" xfId="0" applyNumberFormat="1" applyFont="1" applyFill="1" applyBorder="1" applyAlignment="1">
      <alignment horizontal="right"/>
    </xf>
    <xf numFmtId="0" fontId="40" fillId="5" borderId="2" xfId="0" applyFont="1" applyFill="1" applyBorder="1"/>
    <xf numFmtId="0" fontId="40" fillId="5" borderId="39" xfId="0" applyFont="1" applyFill="1" applyBorder="1"/>
    <xf numFmtId="0" fontId="40" fillId="5" borderId="40" xfId="0" applyFont="1" applyFill="1" applyBorder="1"/>
    <xf numFmtId="1" fontId="40" fillId="2" borderId="31" xfId="0" applyNumberFormat="1" applyFont="1" applyFill="1" applyBorder="1" applyAlignment="1">
      <alignment horizontal="right"/>
    </xf>
    <xf numFmtId="0" fontId="41" fillId="5" borderId="32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ont="1" applyFill="1" applyBorder="1"/>
    <xf numFmtId="0" fontId="5" fillId="2" borderId="0" xfId="0" applyFont="1" applyFill="1" applyBorder="1"/>
    <xf numFmtId="0" fontId="39" fillId="2" borderId="0" xfId="0" applyFont="1" applyFill="1" applyBorder="1"/>
    <xf numFmtId="0" fontId="43" fillId="0" borderId="0" xfId="0" applyFont="1" applyFill="1" applyBorder="1"/>
    <xf numFmtId="0" fontId="4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22" fillId="5" borderId="1" xfId="0" applyFont="1" applyFill="1" applyBorder="1"/>
    <xf numFmtId="2" fontId="10" fillId="11" borderId="20" xfId="0" applyNumberFormat="1" applyFont="1" applyFill="1" applyBorder="1"/>
    <xf numFmtId="2" fontId="38" fillId="11" borderId="20" xfId="0" applyNumberFormat="1" applyFont="1" applyFill="1" applyBorder="1"/>
    <xf numFmtId="2" fontId="22" fillId="11" borderId="20" xfId="0" applyNumberFormat="1" applyFont="1" applyFill="1" applyBorder="1"/>
    <xf numFmtId="0" fontId="34" fillId="2" borderId="34" xfId="0" applyFont="1" applyFill="1" applyBorder="1" applyAlignment="1">
      <alignment horizontal="center" vertical="center"/>
    </xf>
    <xf numFmtId="2" fontId="38" fillId="11" borderId="2" xfId="0" applyNumberFormat="1" applyFont="1" applyFill="1" applyBorder="1"/>
    <xf numFmtId="0" fontId="21" fillId="0" borderId="36" xfId="0" applyFont="1" applyFill="1" applyBorder="1"/>
    <xf numFmtId="1" fontId="47" fillId="2" borderId="22" xfId="0" applyNumberFormat="1" applyFont="1" applyFill="1" applyBorder="1" applyAlignment="1">
      <alignment horizontal="right"/>
    </xf>
    <xf numFmtId="1" fontId="47" fillId="2" borderId="17" xfId="0" applyNumberFormat="1" applyFont="1" applyFill="1" applyBorder="1" applyAlignment="1">
      <alignment horizontal="right"/>
    </xf>
    <xf numFmtId="1" fontId="47" fillId="2" borderId="18" xfId="0" applyNumberFormat="1" applyFont="1" applyFill="1" applyBorder="1" applyAlignment="1">
      <alignment horizontal="right"/>
    </xf>
    <xf numFmtId="0" fontId="21" fillId="0" borderId="1" xfId="0" applyFont="1" applyFill="1" applyBorder="1"/>
    <xf numFmtId="0" fontId="21" fillId="2" borderId="34" xfId="0" applyFont="1" applyFill="1" applyBorder="1" applyAlignment="1">
      <alignment horizontal="center" vertical="center"/>
    </xf>
    <xf numFmtId="1" fontId="40" fillId="2" borderId="58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vertical="center" wrapText="1"/>
    </xf>
    <xf numFmtId="1" fontId="9" fillId="2" borderId="25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0" fontId="10" fillId="5" borderId="26" xfId="0" applyFont="1" applyFill="1" applyBorder="1"/>
    <xf numFmtId="1" fontId="9" fillId="2" borderId="17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0" fontId="39" fillId="0" borderId="2" xfId="0" applyFont="1" applyFill="1" applyBorder="1"/>
    <xf numFmtId="2" fontId="34" fillId="0" borderId="29" xfId="0" applyNumberFormat="1" applyFont="1" applyFill="1" applyBorder="1"/>
    <xf numFmtId="0" fontId="43" fillId="3" borderId="0" xfId="0" applyFont="1" applyFill="1" applyBorder="1"/>
    <xf numFmtId="2" fontId="34" fillId="0" borderId="45" xfId="0" applyNumberFormat="1" applyFont="1" applyFill="1" applyBorder="1"/>
    <xf numFmtId="2" fontId="34" fillId="0" borderId="46" xfId="0" applyNumberFormat="1" applyFont="1" applyFill="1" applyBorder="1"/>
    <xf numFmtId="2" fontId="34" fillId="0" borderId="51" xfId="0" applyNumberFormat="1" applyFont="1" applyFill="1" applyBorder="1"/>
    <xf numFmtId="1" fontId="25" fillId="0" borderId="0" xfId="0" applyNumberFormat="1" applyFont="1"/>
    <xf numFmtId="0" fontId="43" fillId="2" borderId="0" xfId="0" applyFont="1" applyFill="1" applyBorder="1"/>
    <xf numFmtId="0" fontId="49" fillId="5" borderId="39" xfId="0" applyFont="1" applyFill="1" applyBorder="1"/>
    <xf numFmtId="2" fontId="10" fillId="11" borderId="2" xfId="0" applyNumberFormat="1" applyFont="1" applyFill="1" applyBorder="1"/>
    <xf numFmtId="2" fontId="13" fillId="2" borderId="2" xfId="0" applyNumberFormat="1" applyFont="1" applyFill="1" applyBorder="1"/>
    <xf numFmtId="2" fontId="38" fillId="2" borderId="2" xfId="0" applyNumberFormat="1" applyFont="1" applyFill="1" applyBorder="1"/>
    <xf numFmtId="2" fontId="13" fillId="0" borderId="2" xfId="0" applyNumberFormat="1" applyFont="1" applyFill="1" applyBorder="1"/>
    <xf numFmtId="2" fontId="38" fillId="2" borderId="60" xfId="0" applyNumberFormat="1" applyFont="1" applyFill="1" applyBorder="1"/>
    <xf numFmtId="0" fontId="14" fillId="5" borderId="40" xfId="0" applyFont="1" applyFill="1" applyBorder="1"/>
    <xf numFmtId="0" fontId="27" fillId="2" borderId="0" xfId="0" applyFont="1" applyFill="1" applyBorder="1"/>
    <xf numFmtId="0" fontId="6" fillId="2" borderId="0" xfId="0" applyFont="1" applyFill="1" applyBorder="1"/>
    <xf numFmtId="0" fontId="27" fillId="0" borderId="0" xfId="0" applyFont="1" applyFill="1" applyBorder="1"/>
    <xf numFmtId="2" fontId="17" fillId="2" borderId="25" xfId="0" applyNumberFormat="1" applyFont="1" applyFill="1" applyBorder="1"/>
    <xf numFmtId="2" fontId="17" fillId="2" borderId="1" xfId="0" applyNumberFormat="1" applyFont="1" applyFill="1" applyBorder="1"/>
    <xf numFmtId="2" fontId="17" fillId="2" borderId="30" xfId="0" applyNumberFormat="1" applyFont="1" applyFill="1" applyBorder="1"/>
    <xf numFmtId="2" fontId="17" fillId="0" borderId="29" xfId="0" applyNumberFormat="1" applyFont="1" applyFill="1" applyBorder="1"/>
    <xf numFmtId="2" fontId="22" fillId="11" borderId="37" xfId="0" applyNumberFormat="1" applyFont="1" applyFill="1" applyBorder="1"/>
    <xf numFmtId="2" fontId="21" fillId="0" borderId="35" xfId="0" applyNumberFormat="1" applyFont="1" applyFill="1" applyBorder="1"/>
    <xf numFmtId="2" fontId="21" fillId="0" borderId="36" xfId="0" applyNumberFormat="1" applyFont="1" applyFill="1" applyBorder="1"/>
    <xf numFmtId="2" fontId="21" fillId="0" borderId="66" xfId="0" applyNumberFormat="1" applyFont="1" applyFill="1" applyBorder="1"/>
    <xf numFmtId="2" fontId="21" fillId="2" borderId="35" xfId="0" applyNumberFormat="1" applyFont="1" applyFill="1" applyBorder="1"/>
    <xf numFmtId="2" fontId="21" fillId="2" borderId="36" xfId="0" applyNumberFormat="1" applyFont="1" applyFill="1" applyBorder="1"/>
    <xf numFmtId="2" fontId="21" fillId="2" borderId="28" xfId="0" applyNumberFormat="1" applyFont="1" applyFill="1" applyBorder="1"/>
    <xf numFmtId="2" fontId="22" fillId="2" borderId="38" xfId="0" applyNumberFormat="1" applyFont="1" applyFill="1" applyBorder="1"/>
    <xf numFmtId="2" fontId="38" fillId="11" borderId="37" xfId="0" applyNumberFormat="1" applyFont="1" applyFill="1" applyBorder="1"/>
    <xf numFmtId="2" fontId="34" fillId="0" borderId="35" xfId="0" applyNumberFormat="1" applyFont="1" applyFill="1" applyBorder="1"/>
    <xf numFmtId="2" fontId="34" fillId="0" borderId="36" xfId="0" applyNumberFormat="1" applyFont="1" applyFill="1" applyBorder="1"/>
    <xf numFmtId="2" fontId="34" fillId="0" borderId="66" xfId="0" applyNumberFormat="1" applyFont="1" applyFill="1" applyBorder="1"/>
    <xf numFmtId="2" fontId="17" fillId="2" borderId="35" xfId="0" applyNumberFormat="1" applyFont="1" applyFill="1" applyBorder="1"/>
    <xf numFmtId="2" fontId="17" fillId="2" borderId="36" xfId="0" applyNumberFormat="1" applyFont="1" applyFill="1" applyBorder="1"/>
    <xf numFmtId="2" fontId="17" fillId="2" borderId="28" xfId="0" applyNumberFormat="1" applyFont="1" applyFill="1" applyBorder="1"/>
    <xf numFmtId="2" fontId="38" fillId="2" borderId="38" xfId="0" applyNumberFormat="1" applyFont="1" applyFill="1" applyBorder="1"/>
    <xf numFmtId="1" fontId="35" fillId="2" borderId="35" xfId="0" applyNumberFormat="1" applyFont="1" applyFill="1" applyBorder="1" applyAlignment="1">
      <alignment horizontal="right"/>
    </xf>
    <xf numFmtId="1" fontId="35" fillId="2" borderId="36" xfId="0" applyNumberFormat="1" applyFont="1" applyFill="1" applyBorder="1" applyAlignment="1">
      <alignment horizontal="right"/>
    </xf>
    <xf numFmtId="0" fontId="35" fillId="5" borderId="37" xfId="0" applyFont="1" applyFill="1" applyBorder="1"/>
    <xf numFmtId="0" fontId="36" fillId="5" borderId="38" xfId="0" applyFont="1" applyFill="1" applyBorder="1"/>
    <xf numFmtId="0" fontId="35" fillId="5" borderId="32" xfId="0" applyFont="1" applyFill="1" applyBorder="1"/>
    <xf numFmtId="0" fontId="10" fillId="5" borderId="61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 wrapText="1"/>
    </xf>
    <xf numFmtId="0" fontId="10" fillId="5" borderId="79" xfId="0" applyFont="1" applyFill="1" applyBorder="1" applyAlignment="1">
      <alignment horizontal="center" vertical="center"/>
    </xf>
    <xf numFmtId="2" fontId="36" fillId="5" borderId="38" xfId="0" applyNumberFormat="1" applyFont="1" applyFill="1" applyBorder="1"/>
    <xf numFmtId="1" fontId="37" fillId="2" borderId="36" xfId="0" applyNumberFormat="1" applyFont="1" applyFill="1" applyBorder="1" applyAlignment="1">
      <alignment horizontal="right"/>
    </xf>
    <xf numFmtId="1" fontId="34" fillId="2" borderId="36" xfId="0" applyNumberFormat="1" applyFont="1" applyFill="1" applyBorder="1" applyAlignment="1">
      <alignment horizontal="right"/>
    </xf>
    <xf numFmtId="2" fontId="38" fillId="11" borderId="59" xfId="0" applyNumberFormat="1" applyFont="1" applyFill="1" applyBorder="1"/>
    <xf numFmtId="0" fontId="11" fillId="2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10" fillId="5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10" fillId="5" borderId="86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1" fontId="40" fillId="2" borderId="90" xfId="0" applyNumberFormat="1" applyFont="1" applyFill="1" applyBorder="1" applyAlignment="1">
      <alignment horizontal="right"/>
    </xf>
    <xf numFmtId="1" fontId="40" fillId="2" borderId="36" xfId="0" applyNumberFormat="1" applyFont="1" applyFill="1" applyBorder="1" applyAlignment="1">
      <alignment horizontal="right"/>
    </xf>
    <xf numFmtId="2" fontId="41" fillId="5" borderId="38" xfId="0" applyNumberFormat="1" applyFont="1" applyFill="1" applyBorder="1"/>
    <xf numFmtId="1" fontId="40" fillId="2" borderId="35" xfId="0" applyNumberFormat="1" applyFont="1" applyFill="1" applyBorder="1" applyAlignment="1">
      <alignment horizontal="right"/>
    </xf>
    <xf numFmtId="1" fontId="42" fillId="2" borderId="36" xfId="0" applyNumberFormat="1" applyFont="1" applyFill="1" applyBorder="1" applyAlignment="1">
      <alignment horizontal="right"/>
    </xf>
    <xf numFmtId="0" fontId="41" fillId="5" borderId="38" xfId="0" applyFont="1" applyFill="1" applyBorder="1"/>
    <xf numFmtId="1" fontId="47" fillId="2" borderId="41" xfId="0" applyNumberFormat="1" applyFont="1" applyFill="1" applyBorder="1" applyAlignment="1">
      <alignment horizontal="right"/>
    </xf>
    <xf numFmtId="1" fontId="47" fillId="2" borderId="52" xfId="0" applyNumberFormat="1" applyFont="1" applyFill="1" applyBorder="1" applyAlignment="1">
      <alignment horizontal="right"/>
    </xf>
    <xf numFmtId="0" fontId="48" fillId="5" borderId="32" xfId="0" applyFont="1" applyFill="1" applyBorder="1"/>
    <xf numFmtId="1" fontId="47" fillId="2" borderId="31" xfId="0" applyNumberFormat="1" applyFont="1" applyFill="1" applyBorder="1" applyAlignment="1">
      <alignment horizontal="right"/>
    </xf>
    <xf numFmtId="2" fontId="22" fillId="11" borderId="59" xfId="0" applyNumberFormat="1" applyFont="1" applyFill="1" applyBorder="1"/>
    <xf numFmtId="1" fontId="21" fillId="2" borderId="52" xfId="0" applyNumberFormat="1" applyFont="1" applyFill="1" applyBorder="1" applyAlignment="1">
      <alignment horizontal="right"/>
    </xf>
    <xf numFmtId="1" fontId="21" fillId="2" borderId="35" xfId="0" applyNumberFormat="1" applyFont="1" applyFill="1" applyBorder="1" applyAlignment="1">
      <alignment horizontal="right"/>
    </xf>
    <xf numFmtId="1" fontId="21" fillId="2" borderId="36" xfId="0" applyNumberFormat="1" applyFont="1" applyFill="1" applyBorder="1" applyAlignment="1">
      <alignment horizontal="right"/>
    </xf>
    <xf numFmtId="0" fontId="21" fillId="5" borderId="37" xfId="0" applyFont="1" applyFill="1" applyBorder="1"/>
    <xf numFmtId="0" fontId="22" fillId="5" borderId="38" xfId="0" applyFont="1" applyFill="1" applyBorder="1"/>
    <xf numFmtId="0" fontId="21" fillId="5" borderId="32" xfId="0" applyFont="1" applyFill="1" applyBorder="1"/>
    <xf numFmtId="0" fontId="9" fillId="3" borderId="46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93" xfId="0" applyFont="1" applyFill="1" applyBorder="1" applyAlignment="1">
      <alignment horizontal="center" vertical="center"/>
    </xf>
    <xf numFmtId="0" fontId="24" fillId="5" borderId="2" xfId="0" applyFont="1" applyFill="1" applyBorder="1"/>
    <xf numFmtId="1" fontId="35" fillId="2" borderId="94" xfId="0" applyNumberFormat="1" applyFont="1" applyFill="1" applyBorder="1" applyAlignment="1">
      <alignment horizontal="right"/>
    </xf>
    <xf numFmtId="1" fontId="35" fillId="2" borderId="85" xfId="0" applyNumberFormat="1" applyFont="1" applyFill="1" applyBorder="1" applyAlignment="1">
      <alignment horizontal="right"/>
    </xf>
    <xf numFmtId="1" fontId="35" fillId="2" borderId="7" xfId="0" applyNumberFormat="1" applyFont="1" applyFill="1" applyBorder="1" applyAlignment="1">
      <alignment horizontal="right"/>
    </xf>
    <xf numFmtId="0" fontId="17" fillId="0" borderId="2" xfId="1" applyFont="1" applyFill="1" applyBorder="1"/>
    <xf numFmtId="1" fontId="51" fillId="2" borderId="1" xfId="0" applyNumberFormat="1" applyFont="1" applyFill="1" applyBorder="1" applyAlignment="1">
      <alignment horizontal="right"/>
    </xf>
    <xf numFmtId="2" fontId="52" fillId="5" borderId="26" xfId="0" applyNumberFormat="1" applyFont="1" applyFill="1" applyBorder="1"/>
    <xf numFmtId="1" fontId="51" fillId="2" borderId="22" xfId="0" applyNumberFormat="1" applyFont="1" applyFill="1" applyBorder="1" applyAlignment="1">
      <alignment horizontal="right"/>
    </xf>
    <xf numFmtId="1" fontId="51" fillId="2" borderId="17" xfId="0" applyNumberFormat="1" applyFont="1" applyFill="1" applyBorder="1" applyAlignment="1">
      <alignment horizontal="right"/>
    </xf>
    <xf numFmtId="0" fontId="52" fillId="5" borderId="39" xfId="0" applyFont="1" applyFill="1" applyBorder="1"/>
    <xf numFmtId="1" fontId="51" fillId="2" borderId="25" xfId="0" applyNumberFormat="1" applyFont="1" applyFill="1" applyBorder="1" applyAlignment="1">
      <alignment horizontal="right"/>
    </xf>
    <xf numFmtId="1" fontId="53" fillId="2" borderId="1" xfId="0" applyNumberFormat="1" applyFont="1" applyFill="1" applyBorder="1" applyAlignment="1">
      <alignment horizontal="right"/>
    </xf>
    <xf numFmtId="0" fontId="52" fillId="5" borderId="26" xfId="0" applyFont="1" applyFill="1" applyBorder="1"/>
    <xf numFmtId="1" fontId="51" fillId="2" borderId="41" xfId="0" applyNumberFormat="1" applyFont="1" applyFill="1" applyBorder="1" applyAlignment="1">
      <alignment horizontal="right"/>
    </xf>
    <xf numFmtId="1" fontId="51" fillId="2" borderId="52" xfId="0" applyNumberFormat="1" applyFont="1" applyFill="1" applyBorder="1" applyAlignment="1">
      <alignment horizontal="right"/>
    </xf>
    <xf numFmtId="1" fontId="17" fillId="2" borderId="1" xfId="0" applyNumberFormat="1" applyFont="1" applyFill="1" applyBorder="1" applyAlignment="1">
      <alignment horizontal="right"/>
    </xf>
    <xf numFmtId="2" fontId="11" fillId="11" borderId="20" xfId="0" applyNumberFormat="1" applyFont="1" applyFill="1" applyBorder="1"/>
    <xf numFmtId="1" fontId="51" fillId="2" borderId="18" xfId="0" applyNumberFormat="1" applyFont="1" applyFill="1" applyBorder="1" applyAlignment="1">
      <alignment horizontal="right"/>
    </xf>
    <xf numFmtId="1" fontId="54" fillId="12" borderId="17" xfId="0" applyNumberFormat="1" applyFont="1" applyFill="1" applyBorder="1" applyAlignment="1">
      <alignment horizontal="center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22" fillId="5" borderId="40" xfId="0" applyFont="1" applyFill="1" applyBorder="1"/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2" fontId="41" fillId="5" borderId="32" xfId="0" applyNumberFormat="1" applyFont="1" applyFill="1" applyBorder="1"/>
    <xf numFmtId="2" fontId="41" fillId="5" borderId="39" xfId="0" applyNumberFormat="1" applyFont="1" applyFill="1" applyBorder="1"/>
    <xf numFmtId="2" fontId="24" fillId="5" borderId="39" xfId="0" applyNumberFormat="1" applyFont="1" applyFill="1" applyBorder="1"/>
    <xf numFmtId="1" fontId="23" fillId="2" borderId="58" xfId="0" applyNumberFormat="1" applyFont="1" applyFill="1" applyBorder="1" applyAlignment="1">
      <alignment horizontal="right"/>
    </xf>
    <xf numFmtId="2" fontId="24" fillId="5" borderId="40" xfId="0" applyNumberFormat="1" applyFont="1" applyFill="1" applyBorder="1"/>
    <xf numFmtId="2" fontId="21" fillId="0" borderId="90" xfId="0" applyNumberFormat="1" applyFont="1" applyFill="1" applyBorder="1"/>
    <xf numFmtId="2" fontId="21" fillId="0" borderId="58" xfId="0" applyNumberFormat="1" applyFont="1" applyFill="1" applyBorder="1"/>
    <xf numFmtId="2" fontId="17" fillId="0" borderId="58" xfId="0" applyNumberFormat="1" applyFont="1" applyFill="1" applyBorder="1"/>
    <xf numFmtId="2" fontId="34" fillId="0" borderId="90" xfId="0" applyNumberFormat="1" applyFont="1" applyFill="1" applyBorder="1"/>
    <xf numFmtId="2" fontId="34" fillId="0" borderId="58" xfId="0" applyNumberFormat="1" applyFont="1" applyFill="1" applyBorder="1"/>
    <xf numFmtId="2" fontId="34" fillId="0" borderId="93" xfId="0" applyNumberFormat="1" applyFont="1" applyFill="1" applyBorder="1"/>
    <xf numFmtId="0" fontId="36" fillId="5" borderId="37" xfId="0" applyFont="1" applyFill="1" applyBorder="1"/>
    <xf numFmtId="0" fontId="36" fillId="5" borderId="2" xfId="0" applyFont="1" applyFill="1" applyBorder="1"/>
    <xf numFmtId="0" fontId="36" fillId="0" borderId="2" xfId="0" applyFont="1" applyFill="1" applyBorder="1"/>
    <xf numFmtId="0" fontId="33" fillId="0" borderId="2" xfId="0" applyFont="1" applyFill="1" applyBorder="1"/>
    <xf numFmtId="0" fontId="41" fillId="5" borderId="2" xfId="0" applyFont="1" applyFill="1" applyBorder="1"/>
    <xf numFmtId="0" fontId="52" fillId="5" borderId="2" xfId="0" applyFont="1" applyFill="1" applyBorder="1"/>
    <xf numFmtId="1" fontId="34" fillId="2" borderId="90" xfId="0" applyNumberFormat="1" applyFont="1" applyFill="1" applyBorder="1" applyAlignment="1">
      <alignment horizontal="right"/>
    </xf>
    <xf numFmtId="1" fontId="25" fillId="2" borderId="58" xfId="0" applyNumberFormat="1" applyFont="1" applyFill="1" applyBorder="1" applyAlignment="1">
      <alignment horizontal="right"/>
    </xf>
    <xf numFmtId="1" fontId="34" fillId="2" borderId="58" xfId="0" applyNumberFormat="1" applyFont="1" applyFill="1" applyBorder="1" applyAlignment="1">
      <alignment horizontal="right"/>
    </xf>
    <xf numFmtId="1" fontId="34" fillId="0" borderId="58" xfId="0" applyNumberFormat="1" applyFont="1" applyFill="1" applyBorder="1" applyAlignment="1">
      <alignment horizontal="right"/>
    </xf>
    <xf numFmtId="1" fontId="25" fillId="0" borderId="58" xfId="0" applyNumberFormat="1" applyFont="1" applyFill="1" applyBorder="1" applyAlignment="1">
      <alignment horizontal="right"/>
    </xf>
    <xf numFmtId="1" fontId="21" fillId="2" borderId="58" xfId="0" applyNumberFormat="1" applyFont="1" applyFill="1" applyBorder="1" applyAlignment="1">
      <alignment horizontal="right"/>
    </xf>
    <xf numFmtId="1" fontId="17" fillId="2" borderId="58" xfId="0" applyNumberFormat="1" applyFont="1" applyFill="1" applyBorder="1" applyAlignment="1">
      <alignment horizontal="right"/>
    </xf>
    <xf numFmtId="0" fontId="36" fillId="6" borderId="32" xfId="0" applyFont="1" applyFill="1" applyBorder="1"/>
    <xf numFmtId="0" fontId="52" fillId="6" borderId="39" xfId="0" applyFont="1" applyFill="1" applyBorder="1"/>
    <xf numFmtId="1" fontId="40" fillId="2" borderId="48" xfId="0" applyNumberFormat="1" applyFont="1" applyFill="1" applyBorder="1" applyAlignment="1">
      <alignment horizontal="right"/>
    </xf>
    <xf numFmtId="1" fontId="40" fillId="2" borderId="53" xfId="0" applyNumberFormat="1" applyFont="1" applyFill="1" applyBorder="1" applyAlignment="1">
      <alignment horizontal="right"/>
    </xf>
    <xf numFmtId="1" fontId="40" fillId="2" borderId="43" xfId="0" applyNumberFormat="1" applyFont="1" applyFill="1" applyBorder="1" applyAlignment="1">
      <alignment horizontal="right"/>
    </xf>
    <xf numFmtId="0" fontId="41" fillId="6" borderId="44" xfId="0" applyFont="1" applyFill="1" applyBorder="1"/>
    <xf numFmtId="0" fontId="22" fillId="5" borderId="36" xfId="0" applyFont="1" applyFill="1" applyBorder="1"/>
    <xf numFmtId="2" fontId="17" fillId="13" borderId="58" xfId="0" applyNumberFormat="1" applyFont="1" applyFill="1" applyBorder="1"/>
    <xf numFmtId="2" fontId="17" fillId="13" borderId="25" xfId="0" applyNumberFormat="1" applyFont="1" applyFill="1" applyBorder="1"/>
    <xf numFmtId="2" fontId="57" fillId="12" borderId="1" xfId="0" applyNumberFormat="1" applyFont="1" applyFill="1" applyBorder="1" applyAlignment="1">
      <alignment horizontal="center"/>
    </xf>
    <xf numFmtId="0" fontId="55" fillId="0" borderId="2" xfId="0" applyFont="1" applyFill="1" applyBorder="1"/>
    <xf numFmtId="2" fontId="54" fillId="12" borderId="56" xfId="0" applyNumberFormat="1" applyFont="1" applyFill="1" applyBorder="1" applyAlignment="1">
      <alignment horizontal="center"/>
    </xf>
    <xf numFmtId="2" fontId="54" fillId="12" borderId="63" xfId="0" applyNumberFormat="1" applyFont="1" applyFill="1" applyBorder="1" applyAlignment="1">
      <alignment horizontal="center"/>
    </xf>
    <xf numFmtId="2" fontId="34" fillId="13" borderId="58" xfId="0" applyNumberFormat="1" applyFont="1" applyFill="1" applyBorder="1"/>
    <xf numFmtId="2" fontId="17" fillId="14" borderId="58" xfId="0" applyNumberFormat="1" applyFont="1" applyFill="1" applyBorder="1"/>
    <xf numFmtId="1" fontId="54" fillId="12" borderId="59" xfId="0" applyNumberFormat="1" applyFont="1" applyFill="1" applyBorder="1" applyAlignment="1">
      <alignment horizontal="center"/>
    </xf>
    <xf numFmtId="1" fontId="54" fillId="12" borderId="20" xfId="0" applyNumberFormat="1" applyFont="1" applyFill="1" applyBorder="1" applyAlignment="1">
      <alignment horizontal="center"/>
    </xf>
    <xf numFmtId="1" fontId="50" fillId="12" borderId="20" xfId="0" applyNumberFormat="1" applyFont="1" applyFill="1" applyBorder="1" applyAlignment="1">
      <alignment horizontal="center"/>
    </xf>
    <xf numFmtId="0" fontId="34" fillId="2" borderId="1" xfId="0" applyFont="1" applyFill="1" applyBorder="1"/>
    <xf numFmtId="0" fontId="17" fillId="2" borderId="1" xfId="0" applyFont="1" applyFill="1" applyBorder="1"/>
    <xf numFmtId="0" fontId="17" fillId="0" borderId="1" xfId="0" applyFont="1" applyFill="1" applyBorder="1"/>
    <xf numFmtId="2" fontId="18" fillId="0" borderId="104" xfId="0" applyNumberFormat="1" applyFont="1" applyFill="1" applyBorder="1"/>
    <xf numFmtId="0" fontId="17" fillId="15" borderId="1" xfId="0" applyFont="1" applyFill="1" applyBorder="1"/>
    <xf numFmtId="0" fontId="17" fillId="16" borderId="1" xfId="0" applyFont="1" applyFill="1" applyBorder="1"/>
    <xf numFmtId="0" fontId="12" fillId="3" borderId="60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10" fillId="17" borderId="81" xfId="0" applyFont="1" applyFill="1" applyBorder="1" applyAlignment="1">
      <alignment horizontal="center" vertical="center"/>
    </xf>
    <xf numFmtId="0" fontId="9" fillId="17" borderId="72" xfId="0" applyFont="1" applyFill="1" applyBorder="1" applyAlignment="1">
      <alignment vertical="center"/>
    </xf>
    <xf numFmtId="0" fontId="9" fillId="17" borderId="73" xfId="0" applyFont="1" applyFill="1" applyBorder="1" applyAlignment="1">
      <alignment horizontal="center" vertical="center"/>
    </xf>
    <xf numFmtId="0" fontId="10" fillId="17" borderId="75" xfId="0" applyFont="1" applyFill="1" applyBorder="1" applyAlignment="1">
      <alignment horizontal="center" vertical="center"/>
    </xf>
    <xf numFmtId="0" fontId="10" fillId="17" borderId="88" xfId="0" applyFont="1" applyFill="1" applyBorder="1" applyAlignment="1">
      <alignment horizontal="center" vertical="center"/>
    </xf>
    <xf numFmtId="0" fontId="9" fillId="17" borderId="27" xfId="0" applyFont="1" applyFill="1" applyBorder="1" applyAlignment="1">
      <alignment vertical="center"/>
    </xf>
    <xf numFmtId="0" fontId="9" fillId="17" borderId="0" xfId="0" applyFont="1" applyFill="1" applyBorder="1" applyAlignment="1">
      <alignment horizontal="center" vertical="center"/>
    </xf>
    <xf numFmtId="0" fontId="10" fillId="17" borderId="62" xfId="0" applyFont="1" applyFill="1" applyBorder="1" applyAlignment="1">
      <alignment horizontal="center" vertical="center"/>
    </xf>
    <xf numFmtId="0" fontId="35" fillId="17" borderId="34" xfId="0" applyFont="1" applyFill="1" applyBorder="1"/>
    <xf numFmtId="1" fontId="35" fillId="17" borderId="41" xfId="0" applyNumberFormat="1" applyFont="1" applyFill="1" applyBorder="1" applyAlignment="1">
      <alignment horizontal="right"/>
    </xf>
    <xf numFmtId="1" fontId="35" fillId="17" borderId="31" xfId="0" applyNumberFormat="1" applyFont="1" applyFill="1" applyBorder="1" applyAlignment="1">
      <alignment horizontal="right"/>
    </xf>
    <xf numFmtId="0" fontId="36" fillId="17" borderId="32" xfId="0" applyFont="1" applyFill="1" applyBorder="1"/>
    <xf numFmtId="0" fontId="35" fillId="17" borderId="40" xfId="0" applyFont="1" applyFill="1" applyBorder="1"/>
    <xf numFmtId="0" fontId="46" fillId="17" borderId="40" xfId="0" applyFont="1" applyFill="1" applyBorder="1"/>
    <xf numFmtId="1" fontId="46" fillId="17" borderId="41" xfId="0" applyNumberFormat="1" applyFont="1" applyFill="1" applyBorder="1" applyAlignment="1">
      <alignment horizontal="right"/>
    </xf>
    <xf numFmtId="1" fontId="46" fillId="17" borderId="31" xfId="0" applyNumberFormat="1" applyFont="1" applyFill="1" applyBorder="1" applyAlignment="1">
      <alignment horizontal="right"/>
    </xf>
    <xf numFmtId="0" fontId="45" fillId="17" borderId="32" xfId="0" applyFont="1" applyFill="1" applyBorder="1"/>
    <xf numFmtId="0" fontId="44" fillId="17" borderId="40" xfId="0" applyFont="1" applyFill="1" applyBorder="1"/>
    <xf numFmtId="1" fontId="23" fillId="17" borderId="41" xfId="0" applyNumberFormat="1" applyFont="1" applyFill="1" applyBorder="1" applyAlignment="1">
      <alignment horizontal="right"/>
    </xf>
    <xf numFmtId="1" fontId="23" fillId="17" borderId="31" xfId="0" applyNumberFormat="1" applyFont="1" applyFill="1" applyBorder="1" applyAlignment="1">
      <alignment horizontal="right"/>
    </xf>
    <xf numFmtId="0" fontId="24" fillId="17" borderId="32" xfId="0" applyFont="1" applyFill="1" applyBorder="1"/>
    <xf numFmtId="0" fontId="45" fillId="17" borderId="39" xfId="0" applyFont="1" applyFill="1" applyBorder="1"/>
    <xf numFmtId="0" fontId="40" fillId="17" borderId="40" xfId="0" applyFont="1" applyFill="1" applyBorder="1"/>
    <xf numFmtId="1" fontId="40" fillId="17" borderId="41" xfId="0" applyNumberFormat="1" applyFont="1" applyFill="1" applyBorder="1" applyAlignment="1">
      <alignment horizontal="right"/>
    </xf>
    <xf numFmtId="1" fontId="40" fillId="17" borderId="31" xfId="0" applyNumberFormat="1" applyFont="1" applyFill="1" applyBorder="1" applyAlignment="1">
      <alignment horizontal="right"/>
    </xf>
    <xf numFmtId="0" fontId="41" fillId="17" borderId="32" xfId="0" applyFont="1" applyFill="1" applyBorder="1"/>
    <xf numFmtId="0" fontId="51" fillId="17" borderId="40" xfId="0" applyFont="1" applyFill="1" applyBorder="1"/>
    <xf numFmtId="1" fontId="51" fillId="17" borderId="41" xfId="0" applyNumberFormat="1" applyFont="1" applyFill="1" applyBorder="1" applyAlignment="1">
      <alignment horizontal="right"/>
    </xf>
    <xf numFmtId="1" fontId="51" fillId="17" borderId="31" xfId="0" applyNumberFormat="1" applyFont="1" applyFill="1" applyBorder="1" applyAlignment="1">
      <alignment horizontal="right"/>
    </xf>
    <xf numFmtId="0" fontId="52" fillId="17" borderId="32" xfId="0" applyFont="1" applyFill="1" applyBorder="1"/>
    <xf numFmtId="1" fontId="21" fillId="17" borderId="41" xfId="0" applyNumberFormat="1" applyFont="1" applyFill="1" applyBorder="1" applyAlignment="1">
      <alignment horizontal="right"/>
    </xf>
    <xf numFmtId="1" fontId="21" fillId="17" borderId="52" xfId="0" applyNumberFormat="1" applyFont="1" applyFill="1" applyBorder="1" applyAlignment="1">
      <alignment horizontal="right"/>
    </xf>
    <xf numFmtId="1" fontId="21" fillId="17" borderId="31" xfId="0" applyNumberFormat="1" applyFont="1" applyFill="1" applyBorder="1" applyAlignment="1">
      <alignment horizontal="right"/>
    </xf>
    <xf numFmtId="0" fontId="21" fillId="17" borderId="34" xfId="0" applyFont="1" applyFill="1" applyBorder="1"/>
    <xf numFmtId="0" fontId="22" fillId="17" borderId="32" xfId="0" applyFont="1" applyFill="1" applyBorder="1"/>
    <xf numFmtId="1" fontId="21" fillId="17" borderId="22" xfId="0" applyNumberFormat="1" applyFont="1" applyFill="1" applyBorder="1" applyAlignment="1">
      <alignment horizontal="right"/>
    </xf>
    <xf numFmtId="1" fontId="21" fillId="17" borderId="17" xfId="0" applyNumberFormat="1" applyFont="1" applyFill="1" applyBorder="1" applyAlignment="1">
      <alignment horizontal="right"/>
    </xf>
    <xf numFmtId="1" fontId="21" fillId="17" borderId="18" xfId="0" applyNumberFormat="1" applyFont="1" applyFill="1" applyBorder="1" applyAlignment="1">
      <alignment horizontal="right"/>
    </xf>
    <xf numFmtId="0" fontId="21" fillId="17" borderId="40" xfId="0" applyFont="1" applyFill="1" applyBorder="1"/>
    <xf numFmtId="1" fontId="25" fillId="17" borderId="22" xfId="0" applyNumberFormat="1" applyFont="1" applyFill="1" applyBorder="1" applyAlignment="1">
      <alignment horizontal="right"/>
    </xf>
    <xf numFmtId="1" fontId="25" fillId="17" borderId="17" xfId="0" applyNumberFormat="1" applyFont="1" applyFill="1" applyBorder="1" applyAlignment="1">
      <alignment horizontal="right"/>
    </xf>
    <xf numFmtId="1" fontId="25" fillId="17" borderId="18" xfId="0" applyNumberFormat="1" applyFont="1" applyFill="1" applyBorder="1" applyAlignment="1">
      <alignment horizontal="right"/>
    </xf>
    <xf numFmtId="0" fontId="15" fillId="17" borderId="40" xfId="0" applyFont="1" applyFill="1" applyBorder="1"/>
    <xf numFmtId="1" fontId="25" fillId="17" borderId="41" xfId="0" applyNumberFormat="1" applyFont="1" applyFill="1" applyBorder="1" applyAlignment="1">
      <alignment horizontal="right"/>
    </xf>
    <xf numFmtId="1" fontId="25" fillId="17" borderId="31" xfId="0" applyNumberFormat="1" applyFont="1" applyFill="1" applyBorder="1" applyAlignment="1">
      <alignment horizontal="right"/>
    </xf>
    <xf numFmtId="0" fontId="14" fillId="17" borderId="32" xfId="0" applyFont="1" applyFill="1" applyBorder="1"/>
    <xf numFmtId="1" fontId="9" fillId="17" borderId="22" xfId="0" applyNumberFormat="1" applyFont="1" applyFill="1" applyBorder="1" applyAlignment="1">
      <alignment horizontal="right"/>
    </xf>
    <xf numFmtId="1" fontId="9" fillId="17" borderId="17" xfId="0" applyNumberFormat="1" applyFont="1" applyFill="1" applyBorder="1" applyAlignment="1">
      <alignment horizontal="right"/>
    </xf>
    <xf numFmtId="1" fontId="9" fillId="17" borderId="18" xfId="0" applyNumberFormat="1" applyFont="1" applyFill="1" applyBorder="1" applyAlignment="1">
      <alignment horizontal="right"/>
    </xf>
    <xf numFmtId="0" fontId="9" fillId="17" borderId="40" xfId="0" applyFont="1" applyFill="1" applyBorder="1"/>
    <xf numFmtId="1" fontId="9" fillId="17" borderId="41" xfId="0" applyNumberFormat="1" applyFont="1" applyFill="1" applyBorder="1" applyAlignment="1">
      <alignment horizontal="right"/>
    </xf>
    <xf numFmtId="1" fontId="9" fillId="17" borderId="31" xfId="0" applyNumberFormat="1" applyFont="1" applyFill="1" applyBorder="1" applyAlignment="1">
      <alignment horizontal="right"/>
    </xf>
    <xf numFmtId="0" fontId="10" fillId="17" borderId="32" xfId="0" applyFont="1" applyFill="1" applyBorder="1"/>
    <xf numFmtId="1" fontId="19" fillId="17" borderId="22" xfId="0" applyNumberFormat="1" applyFont="1" applyFill="1" applyBorder="1" applyAlignment="1">
      <alignment horizontal="right"/>
    </xf>
    <xf numFmtId="1" fontId="19" fillId="17" borderId="17" xfId="0" applyNumberFormat="1" applyFont="1" applyFill="1" applyBorder="1" applyAlignment="1">
      <alignment horizontal="right"/>
    </xf>
    <xf numFmtId="1" fontId="19" fillId="17" borderId="18" xfId="0" applyNumberFormat="1" applyFont="1" applyFill="1" applyBorder="1" applyAlignment="1">
      <alignment horizontal="right"/>
    </xf>
    <xf numFmtId="0" fontId="19" fillId="17" borderId="40" xfId="0" applyFont="1" applyFill="1" applyBorder="1"/>
    <xf numFmtId="1" fontId="19" fillId="17" borderId="41" xfId="0" applyNumberFormat="1" applyFont="1" applyFill="1" applyBorder="1" applyAlignment="1">
      <alignment horizontal="right"/>
    </xf>
    <xf numFmtId="1" fontId="19" fillId="17" borderId="31" xfId="0" applyNumberFormat="1" applyFont="1" applyFill="1" applyBorder="1" applyAlignment="1">
      <alignment horizontal="right"/>
    </xf>
    <xf numFmtId="0" fontId="20" fillId="17" borderId="32" xfId="0" applyFont="1" applyFill="1" applyBorder="1"/>
    <xf numFmtId="1" fontId="34" fillId="17" borderId="22" xfId="0" applyNumberFormat="1" applyFont="1" applyFill="1" applyBorder="1" applyAlignment="1">
      <alignment horizontal="right"/>
    </xf>
    <xf numFmtId="1" fontId="34" fillId="17" borderId="18" xfId="0" applyNumberFormat="1" applyFont="1" applyFill="1" applyBorder="1" applyAlignment="1">
      <alignment horizontal="right"/>
    </xf>
    <xf numFmtId="1" fontId="34" fillId="17" borderId="41" xfId="0" applyNumberFormat="1" applyFont="1" applyFill="1" applyBorder="1" applyAlignment="1">
      <alignment horizontal="right"/>
    </xf>
    <xf numFmtId="1" fontId="34" fillId="17" borderId="31" xfId="0" applyNumberFormat="1" applyFont="1" applyFill="1" applyBorder="1" applyAlignment="1">
      <alignment horizontal="right"/>
    </xf>
    <xf numFmtId="0" fontId="38" fillId="17" borderId="32" xfId="0" applyFont="1" applyFill="1" applyBorder="1"/>
    <xf numFmtId="1" fontId="35" fillId="2" borderId="37" xfId="0" applyNumberFormat="1" applyFont="1" applyFill="1" applyBorder="1" applyAlignment="1">
      <alignment horizontal="right"/>
    </xf>
    <xf numFmtId="1" fontId="40" fillId="2" borderId="2" xfId="0" applyNumberFormat="1" applyFont="1" applyFill="1" applyBorder="1" applyAlignment="1">
      <alignment horizontal="right"/>
    </xf>
    <xf numFmtId="0" fontId="49" fillId="5" borderId="32" xfId="0" applyFont="1" applyFill="1" applyBorder="1"/>
    <xf numFmtId="0" fontId="12" fillId="5" borderId="37" xfId="0" applyFont="1" applyFill="1" applyBorder="1"/>
    <xf numFmtId="1" fontId="17" fillId="2" borderId="25" xfId="0" applyNumberFormat="1" applyFont="1" applyFill="1" applyBorder="1" applyAlignment="1">
      <alignment horizontal="right"/>
    </xf>
    <xf numFmtId="0" fontId="10" fillId="5" borderId="32" xfId="0" applyFont="1" applyFill="1" applyBorder="1"/>
    <xf numFmtId="0" fontId="9" fillId="5" borderId="37" xfId="0" applyFont="1" applyFill="1" applyBorder="1"/>
    <xf numFmtId="0" fontId="38" fillId="5" borderId="37" xfId="0" applyFont="1" applyFill="1" applyBorder="1"/>
    <xf numFmtId="0" fontId="10" fillId="5" borderId="37" xfId="0" applyFont="1" applyFill="1" applyBorder="1"/>
    <xf numFmtId="0" fontId="22" fillId="5" borderId="37" xfId="0" applyFont="1" applyFill="1" applyBorder="1"/>
    <xf numFmtId="1" fontId="34" fillId="2" borderId="35" xfId="0" applyNumberFormat="1" applyFont="1" applyFill="1" applyBorder="1" applyAlignment="1">
      <alignment horizontal="right"/>
    </xf>
    <xf numFmtId="1" fontId="34" fillId="0" borderId="25" xfId="0" applyNumberFormat="1" applyFont="1" applyFill="1" applyBorder="1" applyAlignment="1">
      <alignment horizontal="right"/>
    </xf>
    <xf numFmtId="1" fontId="25" fillId="0" borderId="25" xfId="0" applyNumberFormat="1" applyFont="1" applyFill="1" applyBorder="1" applyAlignment="1">
      <alignment horizontal="right"/>
    </xf>
    <xf numFmtId="1" fontId="25" fillId="2" borderId="45" xfId="0" applyNumberFormat="1" applyFont="1" applyFill="1" applyBorder="1" applyAlignment="1">
      <alignment horizontal="right"/>
    </xf>
    <xf numFmtId="1" fontId="25" fillId="2" borderId="46" xfId="0" applyNumberFormat="1" applyFont="1" applyFill="1" applyBorder="1" applyAlignment="1">
      <alignment horizontal="right"/>
    </xf>
    <xf numFmtId="0" fontId="10" fillId="5" borderId="47" xfId="0" applyFont="1" applyFill="1" applyBorder="1"/>
    <xf numFmtId="0" fontId="22" fillId="0" borderId="2" xfId="1" applyFont="1" applyFill="1" applyBorder="1"/>
    <xf numFmtId="0" fontId="22" fillId="5" borderId="26" xfId="0" applyFont="1" applyFill="1" applyBorder="1"/>
    <xf numFmtId="0" fontId="40" fillId="5" borderId="37" xfId="0" applyFont="1" applyFill="1" applyBorder="1"/>
    <xf numFmtId="0" fontId="49" fillId="5" borderId="38" xfId="0" applyFont="1" applyFill="1" applyBorder="1"/>
    <xf numFmtId="2" fontId="17" fillId="14" borderId="1" xfId="0" applyNumberFormat="1" applyFont="1" applyFill="1" applyBorder="1"/>
    <xf numFmtId="0" fontId="9" fillId="3" borderId="46" xfId="0" applyFont="1" applyFill="1" applyBorder="1" applyAlignment="1">
      <alignment horizontal="center" vertical="center"/>
    </xf>
    <xf numFmtId="0" fontId="17" fillId="0" borderId="37" xfId="1" applyFont="1" applyFill="1" applyBorder="1"/>
    <xf numFmtId="1" fontId="51" fillId="0" borderId="17" xfId="0" applyNumberFormat="1" applyFont="1" applyFill="1" applyBorder="1" applyAlignment="1">
      <alignment horizontal="right"/>
    </xf>
    <xf numFmtId="1" fontId="51" fillId="0" borderId="18" xfId="0" applyNumberFormat="1" applyFont="1" applyFill="1" applyBorder="1" applyAlignment="1">
      <alignment horizontal="right"/>
    </xf>
    <xf numFmtId="0" fontId="51" fillId="5" borderId="106" xfId="0" applyFont="1" applyFill="1" applyBorder="1"/>
    <xf numFmtId="0" fontId="51" fillId="5" borderId="1" xfId="0" applyFont="1" applyFill="1" applyBorder="1"/>
    <xf numFmtId="1" fontId="61" fillId="2" borderId="17" xfId="0" applyNumberFormat="1" applyFont="1" applyFill="1" applyBorder="1" applyAlignment="1">
      <alignment horizontal="right"/>
    </xf>
    <xf numFmtId="1" fontId="49" fillId="2" borderId="17" xfId="0" applyNumberFormat="1" applyFont="1" applyFill="1" applyBorder="1" applyAlignment="1">
      <alignment horizontal="right"/>
    </xf>
    <xf numFmtId="2" fontId="13" fillId="11" borderId="2" xfId="0" applyNumberFormat="1" applyFont="1" applyFill="1" applyBorder="1"/>
    <xf numFmtId="1" fontId="23" fillId="7" borderId="1" xfId="0" applyNumberFormat="1" applyFont="1" applyFill="1" applyBorder="1" applyAlignment="1">
      <alignment horizontal="right"/>
    </xf>
    <xf numFmtId="0" fontId="49" fillId="0" borderId="38" xfId="0" applyFont="1" applyFill="1" applyBorder="1"/>
    <xf numFmtId="1" fontId="40" fillId="0" borderId="18" xfId="0" applyNumberFormat="1" applyFont="1" applyFill="1" applyBorder="1" applyAlignment="1">
      <alignment horizontal="right"/>
    </xf>
    <xf numFmtId="1" fontId="25" fillId="2" borderId="107" xfId="0" applyNumberFormat="1" applyFont="1" applyFill="1" applyBorder="1" applyAlignment="1">
      <alignment horizontal="right"/>
    </xf>
    <xf numFmtId="1" fontId="25" fillId="2" borderId="19" xfId="0" applyNumberFormat="1" applyFont="1" applyFill="1" applyBorder="1" applyAlignment="1">
      <alignment horizontal="right"/>
    </xf>
    <xf numFmtId="1" fontId="34" fillId="2" borderId="19" xfId="0" applyNumberFormat="1" applyFont="1" applyFill="1" applyBorder="1" applyAlignment="1">
      <alignment horizontal="right"/>
    </xf>
    <xf numFmtId="0" fontId="12" fillId="3" borderId="30" xfId="0" applyFont="1" applyFill="1" applyBorder="1" applyAlignment="1">
      <alignment horizontal="center" vertical="center"/>
    </xf>
    <xf numFmtId="1" fontId="51" fillId="15" borderId="22" xfId="0" applyNumberFormat="1" applyFont="1" applyFill="1" applyBorder="1" applyAlignment="1">
      <alignment horizontal="right"/>
    </xf>
    <xf numFmtId="1" fontId="51" fillId="15" borderId="17" xfId="0" applyNumberFormat="1" applyFont="1" applyFill="1" applyBorder="1" applyAlignment="1">
      <alignment horizontal="right"/>
    </xf>
    <xf numFmtId="1" fontId="51" fillId="15" borderId="18" xfId="0" applyNumberFormat="1" applyFont="1" applyFill="1" applyBorder="1" applyAlignment="1">
      <alignment horizontal="right"/>
    </xf>
    <xf numFmtId="0" fontId="52" fillId="15" borderId="34" xfId="0" applyFont="1" applyFill="1" applyBorder="1"/>
    <xf numFmtId="0" fontId="51" fillId="15" borderId="1" xfId="0" applyFont="1" applyFill="1" applyBorder="1"/>
    <xf numFmtId="0" fontId="51" fillId="15" borderId="105" xfId="0" applyFont="1" applyFill="1" applyBorder="1"/>
    <xf numFmtId="1" fontId="51" fillId="15" borderId="1" xfId="0" applyNumberFormat="1" applyFont="1" applyFill="1" applyBorder="1" applyAlignment="1">
      <alignment horizontal="right"/>
    </xf>
    <xf numFmtId="0" fontId="52" fillId="15" borderId="37" xfId="0" applyFont="1" applyFill="1" applyBorder="1"/>
    <xf numFmtId="2" fontId="20" fillId="11" borderId="2" xfId="0" applyNumberFormat="1" applyFont="1" applyFill="1" applyBorder="1"/>
    <xf numFmtId="2" fontId="10" fillId="0" borderId="37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64" fillId="11" borderId="2" xfId="0" applyNumberFormat="1" applyFont="1" applyFill="1" applyBorder="1"/>
    <xf numFmtId="0" fontId="63" fillId="18" borderId="1" xfId="0" applyFont="1" applyFill="1" applyBorder="1"/>
    <xf numFmtId="0" fontId="2" fillId="18" borderId="1" xfId="0" applyFont="1" applyFill="1" applyBorder="1"/>
    <xf numFmtId="2" fontId="17" fillId="0" borderId="46" xfId="0" applyNumberFormat="1" applyFont="1" applyFill="1" applyBorder="1"/>
    <xf numFmtId="0" fontId="17" fillId="0" borderId="0" xfId="0" applyFont="1"/>
    <xf numFmtId="0" fontId="24" fillId="6" borderId="40" xfId="0" applyFont="1" applyFill="1" applyBorder="1"/>
    <xf numFmtId="0" fontId="41" fillId="6" borderId="40" xfId="0" applyFont="1" applyFill="1" applyBorder="1"/>
    <xf numFmtId="0" fontId="52" fillId="6" borderId="40" xfId="0" applyFont="1" applyFill="1" applyBorder="1"/>
    <xf numFmtId="1" fontId="47" fillId="2" borderId="94" xfId="0" applyNumberFormat="1" applyFont="1" applyFill="1" applyBorder="1" applyAlignment="1">
      <alignment horizontal="right"/>
    </xf>
    <xf numFmtId="1" fontId="31" fillId="2" borderId="1" xfId="0" applyNumberFormat="1" applyFont="1" applyFill="1" applyBorder="1" applyAlignment="1">
      <alignment horizontal="right"/>
    </xf>
    <xf numFmtId="1" fontId="47" fillId="2" borderId="1" xfId="0" applyNumberFormat="1" applyFont="1" applyFill="1" applyBorder="1" applyAlignment="1">
      <alignment horizontal="right"/>
    </xf>
    <xf numFmtId="1" fontId="59" fillId="2" borderId="1" xfId="0" applyNumberFormat="1" applyFont="1" applyFill="1" applyBorder="1" applyAlignment="1">
      <alignment horizontal="right"/>
    </xf>
    <xf numFmtId="0" fontId="41" fillId="6" borderId="34" xfId="0" applyFont="1" applyFill="1" applyBorder="1"/>
    <xf numFmtId="1" fontId="31" fillId="2" borderId="25" xfId="0" applyNumberFormat="1" applyFont="1" applyFill="1" applyBorder="1" applyAlignment="1">
      <alignment horizontal="right"/>
    </xf>
    <xf numFmtId="1" fontId="47" fillId="2" borderId="25" xfId="0" applyNumberFormat="1" applyFont="1" applyFill="1" applyBorder="1" applyAlignment="1">
      <alignment horizontal="right"/>
    </xf>
    <xf numFmtId="1" fontId="59" fillId="2" borderId="25" xfId="0" applyNumberFormat="1" applyFont="1" applyFill="1" applyBorder="1" applyAlignment="1">
      <alignment horizontal="right"/>
    </xf>
    <xf numFmtId="1" fontId="31" fillId="2" borderId="46" xfId="0" applyNumberFormat="1" applyFont="1" applyFill="1" applyBorder="1" applyAlignment="1">
      <alignment horizontal="right"/>
    </xf>
    <xf numFmtId="2" fontId="48" fillId="5" borderId="34" xfId="0" applyNumberFormat="1" applyFont="1" applyFill="1" applyBorder="1"/>
    <xf numFmtId="0" fontId="32" fillId="5" borderId="106" xfId="0" applyFont="1" applyFill="1" applyBorder="1"/>
    <xf numFmtId="0" fontId="48" fillId="5" borderId="106" xfId="0" applyFont="1" applyFill="1" applyBorder="1"/>
    <xf numFmtId="0" fontId="58" fillId="5" borderId="106" xfId="0" applyFont="1" applyFill="1" applyBorder="1"/>
    <xf numFmtId="1" fontId="47" fillId="2" borderId="33" xfId="0" applyNumberFormat="1" applyFont="1" applyFill="1" applyBorder="1" applyAlignment="1">
      <alignment horizontal="right"/>
    </xf>
    <xf numFmtId="1" fontId="47" fillId="2" borderId="7" xfId="0" applyNumberFormat="1" applyFont="1" applyFill="1" applyBorder="1" applyAlignment="1">
      <alignment horizontal="right"/>
    </xf>
    <xf numFmtId="1" fontId="47" fillId="2" borderId="8" xfId="0" applyNumberFormat="1" applyFont="1" applyFill="1" applyBorder="1" applyAlignment="1">
      <alignment horizontal="right"/>
    </xf>
    <xf numFmtId="0" fontId="32" fillId="5" borderId="83" xfId="0" applyFont="1" applyFill="1" applyBorder="1"/>
    <xf numFmtId="0" fontId="21" fillId="7" borderId="40" xfId="0" applyFont="1" applyFill="1" applyBorder="1" applyAlignment="1">
      <alignment horizontal="center" vertical="center"/>
    </xf>
    <xf numFmtId="0" fontId="18" fillId="0" borderId="1" xfId="0" applyFont="1" applyFill="1" applyBorder="1"/>
    <xf numFmtId="1" fontId="61" fillId="2" borderId="25" xfId="0" applyNumberFormat="1" applyFont="1" applyFill="1" applyBorder="1" applyAlignment="1">
      <alignment horizontal="right"/>
    </xf>
    <xf numFmtId="1" fontId="61" fillId="2" borderId="1" xfId="0" applyNumberFormat="1" applyFont="1" applyFill="1" applyBorder="1" applyAlignment="1">
      <alignment horizontal="right"/>
    </xf>
    <xf numFmtId="1" fontId="65" fillId="2" borderId="1" xfId="0" applyNumberFormat="1" applyFont="1" applyFill="1" applyBorder="1" applyAlignment="1">
      <alignment horizontal="right"/>
    </xf>
    <xf numFmtId="0" fontId="62" fillId="5" borderId="26" xfId="0" applyFont="1" applyFill="1" applyBorder="1"/>
    <xf numFmtId="1" fontId="61" fillId="2" borderId="41" xfId="0" applyNumberFormat="1" applyFont="1" applyFill="1" applyBorder="1" applyAlignment="1">
      <alignment horizontal="right"/>
    </xf>
    <xf numFmtId="1" fontId="61" fillId="2" borderId="52" xfId="0" applyNumberFormat="1" applyFont="1" applyFill="1" applyBorder="1" applyAlignment="1">
      <alignment horizontal="right"/>
    </xf>
    <xf numFmtId="0" fontId="62" fillId="6" borderId="40" xfId="0" applyFont="1" applyFill="1" applyBorder="1"/>
    <xf numFmtId="2" fontId="13" fillId="11" borderId="20" xfId="0" applyNumberFormat="1" applyFont="1" applyFill="1" applyBorder="1"/>
    <xf numFmtId="1" fontId="56" fillId="12" borderId="63" xfId="0" applyNumberFormat="1" applyFont="1" applyFill="1" applyBorder="1" applyAlignment="1">
      <alignment horizontal="center"/>
    </xf>
    <xf numFmtId="1" fontId="54" fillId="12" borderId="63" xfId="0" applyNumberFormat="1" applyFont="1" applyFill="1" applyBorder="1" applyAlignment="1">
      <alignment horizontal="center"/>
    </xf>
    <xf numFmtId="1" fontId="56" fillId="12" borderId="64" xfId="0" applyNumberFormat="1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66" fillId="0" borderId="0" xfId="0" applyFont="1" applyFill="1" applyBorder="1"/>
    <xf numFmtId="1" fontId="23" fillId="2" borderId="30" xfId="0" applyNumberFormat="1" applyFont="1" applyFill="1" applyBorder="1" applyAlignment="1">
      <alignment horizontal="right"/>
    </xf>
    <xf numFmtId="1" fontId="23" fillId="2" borderId="109" xfId="0" applyNumberFormat="1" applyFont="1" applyFill="1" applyBorder="1" applyAlignment="1">
      <alignment horizontal="right"/>
    </xf>
    <xf numFmtId="1" fontId="23" fillId="2" borderId="107" xfId="0" applyNumberFormat="1" applyFont="1" applyFill="1" applyBorder="1" applyAlignment="1">
      <alignment horizontal="right"/>
    </xf>
    <xf numFmtId="1" fontId="51" fillId="2" borderId="85" xfId="0" applyNumberFormat="1" applyFont="1" applyFill="1" applyBorder="1" applyAlignment="1">
      <alignment horizontal="right"/>
    </xf>
    <xf numFmtId="1" fontId="51" fillId="2" borderId="7" xfId="0" applyNumberFormat="1" applyFont="1" applyFill="1" applyBorder="1" applyAlignment="1">
      <alignment horizontal="right"/>
    </xf>
    <xf numFmtId="2" fontId="10" fillId="5" borderId="34" xfId="0" applyNumberFormat="1" applyFont="1" applyFill="1" applyBorder="1"/>
    <xf numFmtId="2" fontId="22" fillId="5" borderId="34" xfId="0" applyNumberFormat="1" applyFont="1" applyFill="1" applyBorder="1"/>
    <xf numFmtId="1" fontId="18" fillId="2" borderId="25" xfId="0" applyNumberFormat="1" applyFont="1" applyFill="1" applyBorder="1" applyAlignment="1">
      <alignment horizontal="right"/>
    </xf>
    <xf numFmtId="1" fontId="18" fillId="2" borderId="1" xfId="0" applyNumberFormat="1" applyFont="1" applyFill="1" applyBorder="1" applyAlignment="1">
      <alignment horizontal="right"/>
    </xf>
    <xf numFmtId="1" fontId="18" fillId="2" borderId="17" xfId="0" applyNumberFormat="1" applyFont="1" applyFill="1" applyBorder="1" applyAlignment="1">
      <alignment horizontal="right"/>
    </xf>
    <xf numFmtId="2" fontId="13" fillId="5" borderId="34" xfId="0" applyNumberFormat="1" applyFont="1" applyFill="1" applyBorder="1"/>
    <xf numFmtId="1" fontId="17" fillId="2" borderId="17" xfId="0" applyNumberFormat="1" applyFont="1" applyFill="1" applyBorder="1" applyAlignment="1">
      <alignment horizontal="right"/>
    </xf>
    <xf numFmtId="2" fontId="11" fillId="5" borderId="34" xfId="0" applyNumberFormat="1" applyFont="1" applyFill="1" applyBorder="1"/>
    <xf numFmtId="1" fontId="25" fillId="2" borderId="109" xfId="0" applyNumberFormat="1" applyFont="1" applyFill="1" applyBorder="1" applyAlignment="1">
      <alignment horizontal="right"/>
    </xf>
    <xf numFmtId="1" fontId="25" fillId="2" borderId="43" xfId="0" applyNumberFormat="1" applyFont="1" applyFill="1" applyBorder="1" applyAlignment="1">
      <alignment horizontal="right"/>
    </xf>
    <xf numFmtId="2" fontId="10" fillId="5" borderId="101" xfId="0" applyNumberFormat="1" applyFont="1" applyFill="1" applyBorder="1"/>
    <xf numFmtId="2" fontId="10" fillId="11" borderId="37" xfId="0" applyNumberFormat="1" applyFont="1" applyFill="1" applyBorder="1"/>
    <xf numFmtId="0" fontId="10" fillId="5" borderId="38" xfId="0" applyFont="1" applyFill="1" applyBorder="1"/>
    <xf numFmtId="0" fontId="9" fillId="5" borderId="32" xfId="0" applyFont="1" applyFill="1" applyBorder="1"/>
    <xf numFmtId="2" fontId="34" fillId="14" borderId="58" xfId="0" applyNumberFormat="1" applyFont="1" applyFill="1" applyBorder="1"/>
    <xf numFmtId="2" fontId="67" fillId="11" borderId="2" xfId="0" applyNumberFormat="1" applyFont="1" applyFill="1" applyBorder="1"/>
    <xf numFmtId="2" fontId="22" fillId="0" borderId="2" xfId="0" applyNumberFormat="1" applyFont="1" applyFill="1" applyBorder="1" applyAlignment="1">
      <alignment horizontal="center"/>
    </xf>
    <xf numFmtId="2" fontId="17" fillId="14" borderId="25" xfId="0" applyNumberFormat="1" applyFont="1" applyFill="1" applyBorder="1"/>
    <xf numFmtId="0" fontId="25" fillId="0" borderId="40" xfId="0" applyFont="1" applyFill="1" applyBorder="1" applyAlignment="1">
      <alignment horizontal="center" vertical="center"/>
    </xf>
    <xf numFmtId="2" fontId="24" fillId="0" borderId="26" xfId="0" applyNumberFormat="1" applyFont="1" applyFill="1" applyBorder="1"/>
    <xf numFmtId="0" fontId="24" fillId="0" borderId="39" xfId="0" applyFont="1" applyFill="1" applyBorder="1"/>
    <xf numFmtId="0" fontId="24" fillId="0" borderId="26" xfId="0" applyFont="1" applyFill="1" applyBorder="1"/>
    <xf numFmtId="1" fontId="25" fillId="0" borderId="19" xfId="0" applyNumberFormat="1" applyFont="1" applyFill="1" applyBorder="1" applyAlignment="1">
      <alignment horizontal="right"/>
    </xf>
    <xf numFmtId="1" fontId="25" fillId="0" borderId="17" xfId="0" applyNumberFormat="1" applyFont="1" applyFill="1" applyBorder="1" applyAlignment="1">
      <alignment horizontal="right"/>
    </xf>
    <xf numFmtId="0" fontId="14" fillId="0" borderId="40" xfId="0" applyFont="1" applyFill="1" applyBorder="1"/>
    <xf numFmtId="0" fontId="10" fillId="0" borderId="26" xfId="0" applyFont="1" applyFill="1" applyBorder="1"/>
    <xf numFmtId="2" fontId="10" fillId="0" borderId="20" xfId="0" applyNumberFormat="1" applyFont="1" applyFill="1" applyBorder="1"/>
    <xf numFmtId="1" fontId="25" fillId="0" borderId="22" xfId="0" applyNumberFormat="1" applyFont="1" applyFill="1" applyBorder="1" applyAlignment="1">
      <alignment horizontal="right"/>
    </xf>
    <xf numFmtId="1" fontId="25" fillId="0" borderId="18" xfId="0" applyNumberFormat="1" applyFont="1" applyFill="1" applyBorder="1" applyAlignment="1">
      <alignment horizontal="right"/>
    </xf>
    <xf numFmtId="0" fontId="14" fillId="0" borderId="39" xfId="0" applyFont="1" applyFill="1" applyBorder="1"/>
    <xf numFmtId="0" fontId="15" fillId="0" borderId="2" xfId="0" applyFont="1" applyFill="1" applyBorder="1"/>
    <xf numFmtId="0" fontId="14" fillId="0" borderId="26" xfId="0" applyFont="1" applyFill="1" applyBorder="1"/>
    <xf numFmtId="0" fontId="15" fillId="0" borderId="39" xfId="0" applyFont="1" applyFill="1" applyBorder="1"/>
    <xf numFmtId="0" fontId="15" fillId="0" borderId="40" xfId="0" applyFont="1" applyFill="1" applyBorder="1"/>
    <xf numFmtId="1" fontId="25" fillId="0" borderId="41" xfId="0" applyNumberFormat="1" applyFont="1" applyFill="1" applyBorder="1" applyAlignment="1">
      <alignment horizontal="right"/>
    </xf>
    <xf numFmtId="1" fontId="25" fillId="0" borderId="31" xfId="0" applyNumberFormat="1" applyFont="1" applyFill="1" applyBorder="1" applyAlignment="1">
      <alignment horizontal="right"/>
    </xf>
    <xf numFmtId="0" fontId="14" fillId="0" borderId="32" xfId="0" applyFont="1" applyFill="1" applyBorder="1"/>
    <xf numFmtId="2" fontId="10" fillId="0" borderId="2" xfId="0" applyNumberFormat="1" applyFont="1" applyFill="1" applyBorder="1"/>
    <xf numFmtId="2" fontId="64" fillId="0" borderId="2" xfId="0" applyNumberFormat="1" applyFont="1" applyFill="1" applyBorder="1"/>
    <xf numFmtId="0" fontId="63" fillId="0" borderId="1" xfId="0" applyFont="1" applyFill="1" applyBorder="1"/>
    <xf numFmtId="0" fontId="17" fillId="0" borderId="40" xfId="0" applyFont="1" applyFill="1" applyBorder="1" applyAlignment="1">
      <alignment horizontal="center" vertical="center"/>
    </xf>
    <xf numFmtId="2" fontId="24" fillId="0" borderId="39" xfId="0" applyNumberFormat="1" applyFont="1" applyFill="1" applyBorder="1"/>
    <xf numFmtId="0" fontId="24" fillId="0" borderId="40" xfId="0" applyFont="1" applyFill="1" applyBorder="1"/>
    <xf numFmtId="2" fontId="10" fillId="0" borderId="34" xfId="0" applyNumberFormat="1" applyFont="1" applyFill="1" applyBorder="1"/>
    <xf numFmtId="1" fontId="31" fillId="0" borderId="25" xfId="0" applyNumberFormat="1" applyFont="1" applyFill="1" applyBorder="1" applyAlignment="1">
      <alignment horizontal="right"/>
    </xf>
    <xf numFmtId="1" fontId="31" fillId="0" borderId="1" xfId="0" applyNumberFormat="1" applyFont="1" applyFill="1" applyBorder="1" applyAlignment="1">
      <alignment horizontal="right"/>
    </xf>
    <xf numFmtId="0" fontId="32" fillId="0" borderId="106" xfId="0" applyFont="1" applyFill="1" applyBorder="1"/>
    <xf numFmtId="0" fontId="10" fillId="0" borderId="32" xfId="0" applyFont="1" applyFill="1" applyBorder="1"/>
    <xf numFmtId="1" fontId="17" fillId="0" borderId="25" xfId="0" applyNumberFormat="1" applyFont="1" applyFill="1" applyBorder="1" applyAlignment="1">
      <alignment horizontal="right"/>
    </xf>
    <xf numFmtId="1" fontId="17" fillId="0" borderId="1" xfId="0" applyNumberFormat="1" applyFont="1" applyFill="1" applyBorder="1" applyAlignment="1">
      <alignment horizontal="right"/>
    </xf>
    <xf numFmtId="0" fontId="9" fillId="0" borderId="37" xfId="0" applyFont="1" applyFill="1" applyBorder="1"/>
    <xf numFmtId="1" fontId="9" fillId="0" borderId="1" xfId="0" applyNumberFormat="1" applyFont="1" applyFill="1" applyBorder="1" applyAlignment="1">
      <alignment horizontal="right"/>
    </xf>
    <xf numFmtId="0" fontId="10" fillId="0" borderId="38" xfId="0" applyFont="1" applyFill="1" applyBorder="1"/>
    <xf numFmtId="1" fontId="21" fillId="0" borderId="18" xfId="0" applyNumberFormat="1" applyFont="1" applyFill="1" applyBorder="1" applyAlignment="1">
      <alignment horizontal="right"/>
    </xf>
    <xf numFmtId="0" fontId="9" fillId="0" borderId="32" xfId="0" applyFont="1" applyFill="1" applyBorder="1"/>
    <xf numFmtId="1" fontId="21" fillId="0" borderId="22" xfId="0" applyNumberFormat="1" applyFont="1" applyFill="1" applyBorder="1" applyAlignment="1">
      <alignment horizontal="right"/>
    </xf>
    <xf numFmtId="1" fontId="21" fillId="0" borderId="17" xfId="0" applyNumberFormat="1" applyFont="1" applyFill="1" applyBorder="1" applyAlignment="1">
      <alignment horizontal="right"/>
    </xf>
    <xf numFmtId="0" fontId="21" fillId="0" borderId="40" xfId="0" applyFont="1" applyFill="1" applyBorder="1"/>
    <xf numFmtId="1" fontId="21" fillId="0" borderId="41" xfId="0" applyNumberFormat="1" applyFont="1" applyFill="1" applyBorder="1" applyAlignment="1">
      <alignment horizontal="right"/>
    </xf>
    <xf numFmtId="1" fontId="21" fillId="0" borderId="31" xfId="0" applyNumberFormat="1" applyFont="1" applyFill="1" applyBorder="1" applyAlignment="1">
      <alignment horizontal="right"/>
    </xf>
    <xf numFmtId="0" fontId="22" fillId="0" borderId="32" xfId="0" applyFont="1" applyFill="1" applyBorder="1"/>
    <xf numFmtId="2" fontId="10" fillId="0" borderId="37" xfId="0" applyNumberFormat="1" applyFont="1" applyFill="1" applyBorder="1"/>
    <xf numFmtId="1" fontId="56" fillId="0" borderId="63" xfId="0" applyNumberFormat="1" applyFont="1" applyFill="1" applyBorder="1" applyAlignment="1">
      <alignment horizontal="center"/>
    </xf>
    <xf numFmtId="0" fontId="10" fillId="0" borderId="37" xfId="0" applyFont="1" applyFill="1" applyBorder="1"/>
    <xf numFmtId="2" fontId="29" fillId="0" borderId="20" xfId="0" applyNumberFormat="1" applyFont="1" applyFill="1" applyBorder="1"/>
    <xf numFmtId="0" fontId="49" fillId="0" borderId="32" xfId="0" applyFont="1" applyFill="1" applyBorder="1"/>
    <xf numFmtId="0" fontId="12" fillId="0" borderId="37" xfId="0" applyFont="1" applyFill="1" applyBorder="1"/>
    <xf numFmtId="1" fontId="23" fillId="0" borderId="31" xfId="0" applyNumberFormat="1" applyFont="1" applyFill="1" applyBorder="1" applyAlignment="1">
      <alignment horizontal="right"/>
    </xf>
    <xf numFmtId="0" fontId="44" fillId="0" borderId="40" xfId="0" applyFont="1" applyFill="1" applyBorder="1"/>
    <xf numFmtId="0" fontId="24" fillId="0" borderId="32" xfId="0" applyFont="1" applyFill="1" applyBorder="1"/>
    <xf numFmtId="1" fontId="50" fillId="0" borderId="20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0" fontId="24" fillId="0" borderId="2" xfId="0" applyFont="1" applyFill="1" applyBorder="1"/>
    <xf numFmtId="1" fontId="40" fillId="0" borderId="1" xfId="0" applyNumberFormat="1" applyFont="1" applyFill="1" applyBorder="1" applyAlignment="1">
      <alignment horizontal="right"/>
    </xf>
    <xf numFmtId="2" fontId="41" fillId="0" borderId="26" xfId="0" applyNumberFormat="1" applyFont="1" applyFill="1" applyBorder="1"/>
    <xf numFmtId="1" fontId="51" fillId="0" borderId="25" xfId="0" applyNumberFormat="1" applyFont="1" applyFill="1" applyBorder="1" applyAlignment="1">
      <alignment horizontal="right"/>
    </xf>
    <xf numFmtId="1" fontId="51" fillId="0" borderId="1" xfId="0" applyNumberFormat="1" applyFont="1" applyFill="1" applyBorder="1" applyAlignment="1">
      <alignment horizontal="right"/>
    </xf>
    <xf numFmtId="0" fontId="51" fillId="0" borderId="37" xfId="0" applyFont="1" applyFill="1" applyBorder="1"/>
    <xf numFmtId="1" fontId="51" fillId="0" borderId="36" xfId="0" applyNumberFormat="1" applyFont="1" applyFill="1" applyBorder="1" applyAlignment="1">
      <alignment horizontal="right"/>
    </xf>
    <xf numFmtId="1" fontId="51" fillId="0" borderId="37" xfId="0" applyNumberFormat="1" applyFont="1" applyFill="1" applyBorder="1" applyAlignment="1">
      <alignment horizontal="right"/>
    </xf>
    <xf numFmtId="0" fontId="52" fillId="0" borderId="38" xfId="0" applyFont="1" applyFill="1" applyBorder="1"/>
    <xf numFmtId="0" fontId="51" fillId="0" borderId="32" xfId="0" applyFont="1" applyFill="1" applyBorder="1"/>
    <xf numFmtId="1" fontId="40" fillId="0" borderId="22" xfId="0" applyNumberFormat="1" applyFont="1" applyFill="1" applyBorder="1" applyAlignment="1">
      <alignment horizontal="right"/>
    </xf>
    <xf numFmtId="1" fontId="40" fillId="0" borderId="17" xfId="0" applyNumberFormat="1" applyFont="1" applyFill="1" applyBorder="1" applyAlignment="1">
      <alignment horizontal="right"/>
    </xf>
    <xf numFmtId="0" fontId="40" fillId="0" borderId="40" xfId="0" applyFont="1" applyFill="1" applyBorder="1"/>
    <xf numFmtId="1" fontId="40" fillId="0" borderId="41" xfId="0" applyNumberFormat="1" applyFont="1" applyFill="1" applyBorder="1" applyAlignment="1">
      <alignment horizontal="right"/>
    </xf>
    <xf numFmtId="1" fontId="40" fillId="0" borderId="31" xfId="0" applyNumberFormat="1" applyFont="1" applyFill="1" applyBorder="1" applyAlignment="1">
      <alignment horizontal="right"/>
    </xf>
    <xf numFmtId="0" fontId="41" fillId="0" borderId="32" xfId="0" applyFont="1" applyFill="1" applyBorder="1"/>
    <xf numFmtId="2" fontId="50" fillId="11" borderId="2" xfId="0" applyNumberFormat="1" applyFont="1" applyFill="1" applyBorder="1" applyAlignment="1">
      <alignment horizontal="center" vertical="center" wrapText="1"/>
    </xf>
    <xf numFmtId="44" fontId="1" fillId="18" borderId="1" xfId="2" applyFont="1" applyFill="1" applyBorder="1" applyAlignment="1">
      <alignment horizontal="center" vertical="center" wrapText="1"/>
    </xf>
    <xf numFmtId="0" fontId="9" fillId="17" borderId="8" xfId="0" applyFont="1" applyFill="1" applyBorder="1" applyAlignment="1">
      <alignment horizontal="center" vertical="center"/>
    </xf>
    <xf numFmtId="0" fontId="9" fillId="17" borderId="31" xfId="0" applyFont="1" applyFill="1" applyBorder="1" applyAlignment="1">
      <alignment horizontal="center" vertical="center"/>
    </xf>
    <xf numFmtId="0" fontId="10" fillId="17" borderId="21" xfId="0" applyFont="1" applyFill="1" applyBorder="1" applyAlignment="1">
      <alignment horizontal="center" vertical="center"/>
    </xf>
    <xf numFmtId="0" fontId="10" fillId="17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17" borderId="7" xfId="0" applyFont="1" applyFill="1" applyBorder="1" applyAlignment="1">
      <alignment horizontal="center" vertical="center" wrapText="1"/>
    </xf>
    <xf numFmtId="0" fontId="9" fillId="17" borderId="52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/>
    </xf>
    <xf numFmtId="0" fontId="10" fillId="0" borderId="91" xfId="0" applyFont="1" applyFill="1" applyBorder="1" applyAlignment="1">
      <alignment horizontal="center" vertical="center" wrapText="1"/>
    </xf>
    <xf numFmtId="0" fontId="10" fillId="0" borderId="103" xfId="0" applyFont="1" applyFill="1" applyBorder="1" applyAlignment="1">
      <alignment horizontal="center" vertical="center" wrapText="1"/>
    </xf>
    <xf numFmtId="0" fontId="10" fillId="0" borderId="95" xfId="0" applyFont="1" applyFill="1" applyBorder="1" applyAlignment="1">
      <alignment horizontal="center" vertical="center" wrapText="1"/>
    </xf>
    <xf numFmtId="0" fontId="10" fillId="0" borderId="96" xfId="0" applyFont="1" applyFill="1" applyBorder="1" applyAlignment="1">
      <alignment horizontal="center" vertical="center" wrapText="1"/>
    </xf>
    <xf numFmtId="0" fontId="12" fillId="3" borderId="102" xfId="0" applyFont="1" applyFill="1" applyBorder="1" applyAlignment="1">
      <alignment horizontal="center" vertical="center" wrapText="1"/>
    </xf>
    <xf numFmtId="0" fontId="12" fillId="3" borderId="10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2" fillId="3" borderId="85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89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49" fillId="5" borderId="32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7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 wrapText="1"/>
    </xf>
    <xf numFmtId="0" fontId="9" fillId="3" borderId="76" xfId="0" applyFont="1" applyFill="1" applyBorder="1" applyAlignment="1">
      <alignment horizontal="center" vertical="center" wrapText="1"/>
    </xf>
    <xf numFmtId="0" fontId="9" fillId="3" borderId="77" xfId="0" applyFont="1" applyFill="1" applyBorder="1" applyAlignment="1">
      <alignment horizontal="center" vertical="center" wrapText="1"/>
    </xf>
    <xf numFmtId="0" fontId="9" fillId="3" borderId="80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 wrapText="1"/>
    </xf>
    <xf numFmtId="0" fontId="10" fillId="5" borderId="84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2" borderId="70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2" fontId="10" fillId="0" borderId="14" xfId="0" applyNumberFormat="1" applyFont="1" applyFill="1" applyBorder="1" applyAlignment="1">
      <alignment horizontal="center" vertical="center" wrapText="1"/>
    </xf>
    <xf numFmtId="2" fontId="10" fillId="0" borderId="27" xfId="0" applyNumberFormat="1" applyFont="1" applyFill="1" applyBorder="1" applyAlignment="1">
      <alignment horizontal="center" vertical="center" wrapText="1"/>
    </xf>
    <xf numFmtId="2" fontId="10" fillId="0" borderId="82" xfId="0" applyNumberFormat="1" applyFont="1" applyFill="1" applyBorder="1" applyAlignment="1">
      <alignment horizontal="center" vertical="center" wrapText="1"/>
    </xf>
    <xf numFmtId="0" fontId="10" fillId="0" borderId="91" xfId="0" applyFont="1" applyFill="1" applyBorder="1" applyAlignment="1">
      <alignment horizontal="center" vertical="top" wrapText="1"/>
    </xf>
    <xf numFmtId="0" fontId="10" fillId="0" borderId="67" xfId="0" applyFont="1" applyFill="1" applyBorder="1" applyAlignment="1">
      <alignment horizontal="center" vertical="top" wrapText="1"/>
    </xf>
    <xf numFmtId="0" fontId="10" fillId="0" borderId="95" xfId="0" applyFont="1" applyFill="1" applyBorder="1" applyAlignment="1">
      <alignment horizontal="center" vertical="top" wrapText="1"/>
    </xf>
    <xf numFmtId="0" fontId="10" fillId="0" borderId="68" xfId="0" applyFont="1" applyFill="1" applyBorder="1" applyAlignment="1">
      <alignment horizontal="center" vertical="top" wrapText="1"/>
    </xf>
    <xf numFmtId="0" fontId="13" fillId="0" borderId="96" xfId="0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11" fillId="3" borderId="91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horizontal="center" vertical="center" wrapText="1"/>
    </xf>
    <xf numFmtId="0" fontId="11" fillId="3" borderId="95" xfId="0" applyFont="1" applyFill="1" applyBorder="1" applyAlignment="1">
      <alignment horizontal="center" vertical="center" wrapText="1"/>
    </xf>
    <xf numFmtId="0" fontId="11" fillId="3" borderId="68" xfId="0" applyFont="1" applyFill="1" applyBorder="1" applyAlignment="1">
      <alignment horizontal="center" vertical="center" wrapText="1"/>
    </xf>
    <xf numFmtId="0" fontId="51" fillId="3" borderId="95" xfId="0" applyFont="1" applyFill="1" applyBorder="1" applyAlignment="1">
      <alignment horizontal="center" wrapText="1"/>
    </xf>
    <xf numFmtId="0" fontId="51" fillId="3" borderId="68" xfId="0" applyFont="1" applyFill="1" applyBorder="1" applyAlignment="1">
      <alignment horizontal="center" wrapText="1"/>
    </xf>
    <xf numFmtId="0" fontId="13" fillId="3" borderId="96" xfId="0" applyFont="1" applyFill="1" applyBorder="1" applyAlignment="1">
      <alignment horizontal="center" vertical="center" wrapText="1"/>
    </xf>
    <xf numFmtId="0" fontId="13" fillId="3" borderId="69" xfId="0" applyFont="1" applyFill="1" applyBorder="1" applyAlignment="1">
      <alignment horizontal="center" vertical="center" wrapText="1"/>
    </xf>
    <xf numFmtId="0" fontId="10" fillId="3" borderId="91" xfId="0" applyFont="1" applyFill="1" applyBorder="1" applyAlignment="1">
      <alignment horizontal="center" vertical="center" wrapText="1"/>
    </xf>
    <xf numFmtId="0" fontId="10" fillId="3" borderId="95" xfId="0" applyFont="1" applyFill="1" applyBorder="1" applyAlignment="1">
      <alignment horizontal="center" vertical="center"/>
    </xf>
    <xf numFmtId="0" fontId="10" fillId="3" borderId="96" xfId="0" applyFont="1" applyFill="1" applyBorder="1" applyAlignment="1">
      <alignment horizontal="center" vertical="center"/>
    </xf>
    <xf numFmtId="0" fontId="25" fillId="2" borderId="54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5" fillId="2" borderId="65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16" fillId="11" borderId="98" xfId="0" applyFont="1" applyFill="1" applyBorder="1" applyAlignment="1">
      <alignment horizontal="center" vertical="center" wrapText="1"/>
    </xf>
    <xf numFmtId="0" fontId="16" fillId="11" borderId="55" xfId="0" applyFont="1" applyFill="1" applyBorder="1" applyAlignment="1">
      <alignment horizontal="center" vertical="center" wrapText="1"/>
    </xf>
    <xf numFmtId="0" fontId="16" fillId="11" borderId="99" xfId="0" applyFont="1" applyFill="1" applyBorder="1" applyAlignment="1">
      <alignment horizontal="center" vertical="center" wrapText="1"/>
    </xf>
    <xf numFmtId="0" fontId="9" fillId="11" borderId="5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59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01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8" borderId="7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9" fillId="9" borderId="7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0" fillId="9" borderId="71" xfId="0" applyFont="1" applyFill="1" applyBorder="1" applyAlignment="1">
      <alignment horizontal="center" vertical="center"/>
    </xf>
    <xf numFmtId="0" fontId="49" fillId="5" borderId="71" xfId="0" applyFont="1" applyFill="1" applyBorder="1" applyAlignment="1">
      <alignment horizontal="center" vertical="center"/>
    </xf>
    <xf numFmtId="0" fontId="49" fillId="5" borderId="10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textRotation="1"/>
    </xf>
    <xf numFmtId="0" fontId="10" fillId="5" borderId="108" xfId="0" applyFont="1" applyFill="1" applyBorder="1" applyAlignment="1">
      <alignment horizontal="center" vertical="center" textRotation="1"/>
    </xf>
    <xf numFmtId="0" fontId="9" fillId="3" borderId="45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horizontal="center" vertical="center" wrapText="1"/>
    </xf>
    <xf numFmtId="0" fontId="10" fillId="11" borderId="55" xfId="0" applyFont="1" applyFill="1" applyBorder="1" applyAlignment="1">
      <alignment horizontal="center" vertical="center" wrapText="1"/>
    </xf>
    <xf numFmtId="0" fontId="10" fillId="11" borderId="65" xfId="0" applyFont="1" applyFill="1" applyBorder="1" applyAlignment="1">
      <alignment horizontal="center" vertical="center" wrapText="1"/>
    </xf>
    <xf numFmtId="0" fontId="10" fillId="17" borderId="50" xfId="0" applyFont="1" applyFill="1" applyBorder="1" applyAlignment="1">
      <alignment horizontal="center" vertical="center"/>
    </xf>
    <xf numFmtId="2" fontId="50" fillId="12" borderId="54" xfId="0" applyNumberFormat="1" applyFont="1" applyFill="1" applyBorder="1" applyAlignment="1">
      <alignment horizontal="center" vertical="center" wrapText="1"/>
    </xf>
    <xf numFmtId="2" fontId="50" fillId="12" borderId="55" xfId="0" applyNumberFormat="1" applyFont="1" applyFill="1" applyBorder="1" applyAlignment="1">
      <alignment horizontal="center" vertical="center" wrapText="1"/>
    </xf>
    <xf numFmtId="2" fontId="50" fillId="12" borderId="65" xfId="0" applyNumberFormat="1" applyFont="1" applyFill="1" applyBorder="1" applyAlignment="1">
      <alignment horizontal="center" vertical="center" wrapText="1"/>
    </xf>
    <xf numFmtId="0" fontId="23" fillId="3" borderId="95" xfId="0" applyFont="1" applyFill="1" applyBorder="1" applyAlignment="1">
      <alignment horizontal="center" wrapText="1"/>
    </xf>
    <xf numFmtId="0" fontId="23" fillId="3" borderId="68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/>
    </xf>
    <xf numFmtId="0" fontId="10" fillId="17" borderId="7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5" borderId="71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9" fillId="3" borderId="97" xfId="0" applyFont="1" applyFill="1" applyBorder="1" applyAlignment="1">
      <alignment horizontal="center" vertical="center" wrapText="1"/>
    </xf>
    <xf numFmtId="2" fontId="50" fillId="12" borderId="14" xfId="0" applyNumberFormat="1" applyFont="1" applyFill="1" applyBorder="1" applyAlignment="1">
      <alignment horizontal="center" vertical="center" wrapText="1"/>
    </xf>
    <xf numFmtId="2" fontId="50" fillId="12" borderId="27" xfId="0" applyNumberFormat="1" applyFont="1" applyFill="1" applyBorder="1" applyAlignment="1">
      <alignment horizontal="center" vertical="center" wrapText="1"/>
    </xf>
    <xf numFmtId="2" fontId="50" fillId="12" borderId="82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8" fillId="11" borderId="54" xfId="0" applyFont="1" applyFill="1" applyBorder="1" applyAlignment="1">
      <alignment horizontal="center" vertical="center" wrapText="1"/>
    </xf>
    <xf numFmtId="0" fontId="28" fillId="11" borderId="55" xfId="0" applyFont="1" applyFill="1" applyBorder="1" applyAlignment="1">
      <alignment horizontal="center" vertical="center" wrapText="1"/>
    </xf>
    <xf numFmtId="0" fontId="28" fillId="11" borderId="6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62" xfId="0" applyFont="1" applyFill="1" applyBorder="1" applyAlignment="1">
      <alignment horizontal="center" vertical="center" wrapText="1"/>
    </xf>
    <xf numFmtId="0" fontId="3" fillId="11" borderId="83" xfId="0" applyFont="1" applyFill="1" applyBorder="1" applyAlignment="1">
      <alignment horizontal="center" vertical="center" wrapText="1"/>
    </xf>
    <xf numFmtId="1" fontId="23" fillId="19" borderId="41" xfId="0" applyNumberFormat="1" applyFont="1" applyFill="1" applyBorder="1" applyAlignment="1">
      <alignment horizontal="right"/>
    </xf>
    <xf numFmtId="1" fontId="25" fillId="19" borderId="45" xfId="0" applyNumberFormat="1" applyFont="1" applyFill="1" applyBorder="1" applyAlignment="1">
      <alignment horizontal="right"/>
    </xf>
    <xf numFmtId="1" fontId="25" fillId="19" borderId="46" xfId="0" applyNumberFormat="1" applyFont="1" applyFill="1" applyBorder="1" applyAlignment="1">
      <alignment horizontal="right"/>
    </xf>
    <xf numFmtId="1" fontId="31" fillId="19" borderId="45" xfId="0" applyNumberFormat="1" applyFont="1" applyFill="1" applyBorder="1" applyAlignment="1">
      <alignment horizontal="right"/>
    </xf>
    <xf numFmtId="1" fontId="31" fillId="19" borderId="46" xfId="0" applyNumberFormat="1" applyFont="1" applyFill="1" applyBorder="1" applyAlignment="1">
      <alignment horizontal="right"/>
    </xf>
    <xf numFmtId="2" fontId="29" fillId="2" borderId="26" xfId="0" applyNumberFormat="1" applyFont="1" applyFill="1" applyBorder="1"/>
    <xf numFmtId="2" fontId="10" fillId="2" borderId="26" xfId="0" applyNumberFormat="1" applyFont="1" applyFill="1" applyBorder="1"/>
    <xf numFmtId="2" fontId="10" fillId="0" borderId="26" xfId="0" applyNumberFormat="1" applyFont="1" applyFill="1" applyBorder="1"/>
    <xf numFmtId="0" fontId="33" fillId="3" borderId="95" xfId="0" applyFont="1" applyFill="1" applyBorder="1" applyAlignment="1">
      <alignment horizontal="center" wrapText="1"/>
    </xf>
    <xf numFmtId="0" fontId="33" fillId="3" borderId="68" xfId="0" applyFont="1" applyFill="1" applyBorder="1" applyAlignment="1">
      <alignment horizontal="center" wrapText="1"/>
    </xf>
    <xf numFmtId="0" fontId="52" fillId="3" borderId="91" xfId="0" applyFont="1" applyFill="1" applyBorder="1" applyAlignment="1">
      <alignment horizontal="center" vertical="center" wrapText="1"/>
    </xf>
    <xf numFmtId="0" fontId="52" fillId="3" borderId="95" xfId="0" applyFont="1" applyFill="1" applyBorder="1" applyAlignment="1">
      <alignment horizontal="center" vertical="center" wrapText="1"/>
    </xf>
    <xf numFmtId="0" fontId="52" fillId="3" borderId="67" xfId="0" applyFont="1" applyFill="1" applyBorder="1" applyAlignment="1">
      <alignment horizontal="center" vertical="center" wrapText="1"/>
    </xf>
    <xf numFmtId="0" fontId="52" fillId="3" borderId="68" xfId="0" applyFont="1" applyFill="1" applyBorder="1" applyAlignment="1">
      <alignment horizontal="center" vertical="center" wrapText="1"/>
    </xf>
    <xf numFmtId="1" fontId="68" fillId="12" borderId="20" xfId="0" applyNumberFormat="1" applyFont="1" applyFill="1" applyBorder="1" applyAlignment="1">
      <alignment horizontal="center"/>
    </xf>
    <xf numFmtId="1" fontId="56" fillId="12" borderId="20" xfId="0" applyNumberFormat="1" applyFont="1" applyFill="1" applyBorder="1" applyAlignment="1">
      <alignment horizontal="center"/>
    </xf>
    <xf numFmtId="0" fontId="25" fillId="0" borderId="37" xfId="1" applyFont="1" applyFill="1" applyBorder="1"/>
    <xf numFmtId="2" fontId="33" fillId="5" borderId="26" xfId="0" applyNumberFormat="1" applyFont="1" applyFill="1" applyBorder="1"/>
    <xf numFmtId="0" fontId="33" fillId="5" borderId="39" xfId="0" applyFont="1" applyFill="1" applyBorder="1"/>
    <xf numFmtId="0" fontId="33" fillId="5" borderId="2" xfId="0" applyFont="1" applyFill="1" applyBorder="1"/>
    <xf numFmtId="0" fontId="33" fillId="6" borderId="39" xfId="0" applyFont="1" applyFill="1" applyBorder="1"/>
    <xf numFmtId="0" fontId="29" fillId="5" borderId="37" xfId="0" applyFont="1" applyFill="1" applyBorder="1"/>
    <xf numFmtId="0" fontId="29" fillId="5" borderId="26" xfId="0" applyFont="1" applyFill="1" applyBorder="1"/>
    <xf numFmtId="2" fontId="29" fillId="11" borderId="20" xfId="0" applyNumberFormat="1" applyFont="1" applyFill="1" applyBorder="1"/>
    <xf numFmtId="0" fontId="33" fillId="5" borderId="32" xfId="0" applyFont="1" applyFill="1" applyBorder="1"/>
    <xf numFmtId="0" fontId="23" fillId="5" borderId="37" xfId="0" applyFont="1" applyFill="1" applyBorder="1"/>
    <xf numFmtId="1" fontId="23" fillId="2" borderId="36" xfId="0" applyNumberFormat="1" applyFont="1" applyFill="1" applyBorder="1" applyAlignment="1">
      <alignment horizontal="right"/>
    </xf>
    <xf numFmtId="1" fontId="23" fillId="2" borderId="37" xfId="0" applyNumberFormat="1" applyFont="1" applyFill="1" applyBorder="1" applyAlignment="1">
      <alignment horizontal="right"/>
    </xf>
    <xf numFmtId="0" fontId="33" fillId="5" borderId="38" xfId="0" applyFont="1" applyFill="1" applyBorder="1"/>
    <xf numFmtId="0" fontId="23" fillId="5" borderId="32" xfId="0" applyFont="1" applyFill="1" applyBorder="1"/>
    <xf numFmtId="0" fontId="23" fillId="17" borderId="40" xfId="0" applyFont="1" applyFill="1" applyBorder="1"/>
    <xf numFmtId="0" fontId="33" fillId="17" borderId="32" xfId="0" applyFont="1" applyFill="1" applyBorder="1"/>
    <xf numFmtId="2" fontId="29" fillId="11" borderId="2" xfId="0" applyNumberFormat="1" applyFont="1" applyFill="1" applyBorder="1"/>
    <xf numFmtId="2" fontId="25" fillId="0" borderId="58" xfId="0" applyNumberFormat="1" applyFont="1" applyFill="1" applyBorder="1"/>
    <xf numFmtId="0" fontId="25" fillId="0" borderId="1" xfId="0" applyFont="1" applyFill="1" applyBorder="1"/>
    <xf numFmtId="0" fontId="69" fillId="0" borderId="0" xfId="0" applyFont="1" applyFill="1" applyBorder="1"/>
    <xf numFmtId="0" fontId="69" fillId="0" borderId="18" xfId="0" applyFont="1" applyFill="1" applyBorder="1"/>
    <xf numFmtId="0" fontId="25" fillId="20" borderId="40" xfId="0" applyFont="1" applyFill="1" applyBorder="1" applyAlignment="1">
      <alignment horizontal="center" vertical="center"/>
    </xf>
    <xf numFmtId="0" fontId="25" fillId="0" borderId="2" xfId="1" applyFont="1" applyFill="1" applyBorder="1"/>
    <xf numFmtId="0" fontId="33" fillId="0" borderId="38" xfId="0" applyFont="1" applyFill="1" applyBorder="1"/>
    <xf numFmtId="0" fontId="25" fillId="16" borderId="1" xfId="0" applyFont="1" applyFill="1" applyBorder="1"/>
    <xf numFmtId="0" fontId="34" fillId="20" borderId="40" xfId="0" applyFont="1" applyFill="1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B7FFFF"/>
      <color rgb="FFEAFFD5"/>
      <color rgb="FFFF7171"/>
      <color rgb="FFE1FFFF"/>
      <color rgb="FFCDFFFF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048574"/>
  <sheetViews>
    <sheetView zoomScale="115" zoomScaleNormal="115" workbookViewId="0">
      <pane xSplit="2" ySplit="2" topLeftCell="BQ11" activePane="bottomRight" state="frozen"/>
      <selection pane="topRight" activeCell="C1" sqref="C1"/>
      <selection pane="bottomLeft" activeCell="A3" sqref="A3"/>
      <selection pane="bottomRight" activeCell="A22" sqref="A22:XFD22"/>
    </sheetView>
  </sheetViews>
  <sheetFormatPr defaultRowHeight="15" outlineLevelRow="1" outlineLevelCol="3" x14ac:dyDescent="0.25"/>
  <cols>
    <col min="1" max="1" width="9.140625" style="73"/>
    <col min="2" max="2" width="30.7109375" style="73" customWidth="1"/>
    <col min="3" max="10" width="4.140625" style="73" customWidth="1" outlineLevel="2"/>
    <col min="11" max="11" width="5.7109375" style="73" customWidth="1" outlineLevel="2"/>
    <col min="12" max="12" width="4.140625" style="73" customWidth="1" outlineLevel="2"/>
    <col min="13" max="13" width="5.5703125" style="73" customWidth="1" outlineLevel="1"/>
    <col min="14" max="24" width="4.140625" style="73" customWidth="1" outlineLevel="2"/>
    <col min="25" max="25" width="5.28515625" style="73" customWidth="1" outlineLevel="2"/>
    <col min="26" max="26" width="4.140625" style="73" customWidth="1" outlineLevel="2"/>
    <col min="27" max="27" width="5.140625" style="73" customWidth="1" outlineLevel="1"/>
    <col min="28" max="39" width="4.140625" style="73" customWidth="1" outlineLevel="2"/>
    <col min="40" max="40" width="5.5703125" style="73" customWidth="1" outlineLevel="2"/>
    <col min="41" max="41" width="4.140625" style="73" customWidth="1" outlineLevel="2"/>
    <col min="42" max="42" width="4.140625" style="73" customWidth="1" outlineLevel="1"/>
    <col min="43" max="53" width="4.140625" style="73" customWidth="1" outlineLevel="2"/>
    <col min="54" max="54" width="5.7109375" style="73" customWidth="1" outlineLevel="2"/>
    <col min="55" max="55" width="4.140625" style="73" customWidth="1" outlineLevel="2"/>
    <col min="56" max="56" width="4.140625" style="73" customWidth="1" outlineLevel="1"/>
    <col min="57" max="67" width="4.140625" style="73" customWidth="1" outlineLevel="2"/>
    <col min="68" max="68" width="4.42578125" style="73" customWidth="1" outlineLevel="1"/>
    <col min="69" max="73" width="4.140625" style="73" customWidth="1" outlineLevel="2"/>
    <col min="74" max="74" width="4.5703125" style="73" customWidth="1" outlineLevel="2"/>
    <col min="75" max="75" width="4.7109375" style="73" customWidth="1" outlineLevel="2"/>
    <col min="76" max="77" width="6" style="73" customWidth="1" outlineLevel="2"/>
    <col min="78" max="78" width="6" style="73" customWidth="1" outlineLevel="1"/>
    <col min="79" max="79" width="7.28515625" style="73" customWidth="1" outlineLevel="1"/>
    <col min="80" max="80" width="6.28515625" style="73" customWidth="1" outlineLevel="3"/>
    <col min="81" max="85" width="4.7109375" style="73" customWidth="1" outlineLevel="3"/>
    <col min="86" max="86" width="6" style="73" customWidth="1" outlineLevel="2"/>
    <col min="87" max="87" width="6.42578125" style="73" customWidth="1" outlineLevel="3"/>
    <col min="88" max="92" width="4.5703125" style="73" customWidth="1" outlineLevel="3"/>
    <col min="93" max="93" width="6" style="73" customWidth="1" outlineLevel="2"/>
    <col min="94" max="94" width="5.7109375" style="73" customWidth="1" outlineLevel="3"/>
    <col min="95" max="99" width="4.140625" style="73" customWidth="1" outlineLevel="3"/>
    <col min="100" max="100" width="6" style="73" customWidth="1" outlineLevel="2"/>
    <col min="101" max="101" width="7.28515625" style="73" customWidth="1" outlineLevel="3"/>
    <col min="102" max="106" width="5.42578125" style="73" customWidth="1" outlineLevel="3"/>
    <col min="107" max="107" width="6" style="73" customWidth="1" outlineLevel="2"/>
    <col min="108" max="112" width="6" style="73" hidden="1" customWidth="1" outlineLevel="3"/>
    <col min="113" max="113" width="6" style="73" customWidth="1" outlineLevel="2" collapsed="1"/>
    <col min="114" max="118" width="6" style="73" hidden="1" customWidth="1" outlineLevel="3"/>
    <col min="119" max="119" width="6" style="73" customWidth="1" outlineLevel="2" collapsed="1"/>
    <col min="120" max="120" width="7.85546875" style="73" customWidth="1" outlineLevel="1"/>
    <col min="121" max="126" width="6" style="73" customWidth="1" outlineLevel="1"/>
    <col min="127" max="129" width="6" style="73" customWidth="1" outlineLevel="2"/>
    <col min="130" max="130" width="7" style="476" customWidth="1" outlineLevel="2"/>
    <col min="131" max="131" width="6" style="73" customWidth="1" outlineLevel="1"/>
    <col min="132" max="132" width="9.140625" style="73"/>
    <col min="133" max="16384" width="9.140625" style="182"/>
  </cols>
  <sheetData>
    <row r="1" spans="1:134" s="174" customFormat="1" ht="57.75" customHeight="1" thickBot="1" x14ac:dyDescent="0.25">
      <c r="A1" s="703" t="s">
        <v>0</v>
      </c>
      <c r="B1" s="706" t="s">
        <v>1</v>
      </c>
      <c r="C1" s="719" t="s">
        <v>126</v>
      </c>
      <c r="D1" s="719"/>
      <c r="E1" s="719"/>
      <c r="F1" s="719"/>
      <c r="G1" s="719"/>
      <c r="H1" s="719"/>
      <c r="I1" s="720"/>
      <c r="J1" s="720"/>
      <c r="K1" s="720"/>
      <c r="L1" s="720"/>
      <c r="M1" s="721"/>
      <c r="N1" s="722" t="s">
        <v>127</v>
      </c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4"/>
      <c r="AB1" s="660" t="s">
        <v>128</v>
      </c>
      <c r="AC1" s="661"/>
      <c r="AD1" s="661"/>
      <c r="AE1" s="661"/>
      <c r="AF1" s="661"/>
      <c r="AG1" s="661"/>
      <c r="AH1" s="661"/>
      <c r="AI1" s="661"/>
      <c r="AJ1" s="661"/>
      <c r="AK1" s="661"/>
      <c r="AL1" s="662"/>
      <c r="AM1" s="662"/>
      <c r="AN1" s="662"/>
      <c r="AO1" s="662"/>
      <c r="AP1" s="663"/>
      <c r="AQ1" s="660" t="s">
        <v>129</v>
      </c>
      <c r="AR1" s="661"/>
      <c r="AS1" s="661"/>
      <c r="AT1" s="661"/>
      <c r="AU1" s="661"/>
      <c r="AV1" s="661"/>
      <c r="AW1" s="661"/>
      <c r="AX1" s="661"/>
      <c r="AY1" s="661"/>
      <c r="AZ1" s="662"/>
      <c r="BA1" s="662"/>
      <c r="BB1" s="662"/>
      <c r="BC1" s="662"/>
      <c r="BD1" s="663"/>
      <c r="BE1" s="635" t="s">
        <v>130</v>
      </c>
      <c r="BF1" s="636"/>
      <c r="BG1" s="636"/>
      <c r="BH1" s="636"/>
      <c r="BI1" s="636"/>
      <c r="BJ1" s="636"/>
      <c r="BK1" s="637"/>
      <c r="BL1" s="638"/>
      <c r="BM1" s="638"/>
      <c r="BN1" s="638"/>
      <c r="BO1" s="638"/>
      <c r="BP1" s="639"/>
      <c r="BQ1" s="640" t="s">
        <v>131</v>
      </c>
      <c r="BR1" s="641"/>
      <c r="BS1" s="641"/>
      <c r="BT1" s="641"/>
      <c r="BU1" s="641"/>
      <c r="BV1" s="642"/>
      <c r="BW1" s="642"/>
      <c r="BX1" s="642"/>
      <c r="BY1" s="642"/>
      <c r="BZ1" s="643"/>
      <c r="CA1" s="712" t="s">
        <v>52</v>
      </c>
      <c r="CB1" s="644" t="s">
        <v>46</v>
      </c>
      <c r="CC1" s="645"/>
      <c r="CD1" s="632"/>
      <c r="CE1" s="632"/>
      <c r="CF1" s="632"/>
      <c r="CG1" s="632"/>
      <c r="CH1" s="633"/>
      <c r="CI1" s="646" t="s">
        <v>47</v>
      </c>
      <c r="CJ1" s="646"/>
      <c r="CK1" s="647"/>
      <c r="CL1" s="647"/>
      <c r="CM1" s="647"/>
      <c r="CN1" s="647"/>
      <c r="CO1" s="648"/>
      <c r="CP1" s="644" t="s">
        <v>48</v>
      </c>
      <c r="CQ1" s="649"/>
      <c r="CR1" s="650"/>
      <c r="CS1" s="650"/>
      <c r="CT1" s="650"/>
      <c r="CU1" s="650"/>
      <c r="CV1" s="651"/>
      <c r="CW1" s="631" t="s">
        <v>49</v>
      </c>
      <c r="CX1" s="631"/>
      <c r="CY1" s="632"/>
      <c r="CZ1" s="632"/>
      <c r="DA1" s="632"/>
      <c r="DB1" s="632"/>
      <c r="DC1" s="633"/>
      <c r="DD1" s="621" t="s">
        <v>50</v>
      </c>
      <c r="DE1" s="623"/>
      <c r="DF1" s="623"/>
      <c r="DG1" s="623"/>
      <c r="DH1" s="623"/>
      <c r="DI1" s="634"/>
      <c r="DJ1" s="621" t="s">
        <v>51</v>
      </c>
      <c r="DK1" s="622"/>
      <c r="DL1" s="623"/>
      <c r="DM1" s="623"/>
      <c r="DN1" s="623"/>
      <c r="DO1" s="623"/>
      <c r="DP1" s="709" t="s">
        <v>53</v>
      </c>
      <c r="DQ1" s="624" t="s">
        <v>112</v>
      </c>
      <c r="DR1" s="625"/>
      <c r="DS1" s="625"/>
      <c r="DT1" s="625"/>
      <c r="DU1" s="626"/>
      <c r="DV1" s="627"/>
      <c r="DW1" s="700" t="s">
        <v>54</v>
      </c>
      <c r="DX1" s="701"/>
      <c r="DY1" s="701"/>
      <c r="DZ1" s="701"/>
      <c r="EA1" s="702"/>
      <c r="EB1" s="683" t="s">
        <v>2</v>
      </c>
      <c r="EC1" s="606" t="s">
        <v>142</v>
      </c>
      <c r="ED1" s="607" t="s">
        <v>143</v>
      </c>
    </row>
    <row r="2" spans="1:134" s="175" customFormat="1" ht="39.75" customHeight="1" thickBot="1" x14ac:dyDescent="0.3">
      <c r="A2" s="704"/>
      <c r="B2" s="707"/>
      <c r="C2" s="664" t="s">
        <v>3</v>
      </c>
      <c r="D2" s="665"/>
      <c r="E2" s="665"/>
      <c r="F2" s="665"/>
      <c r="G2" s="665"/>
      <c r="H2" s="665"/>
      <c r="I2" s="665" t="s">
        <v>4</v>
      </c>
      <c r="J2" s="665" t="s">
        <v>5</v>
      </c>
      <c r="K2" s="673" t="s">
        <v>6</v>
      </c>
      <c r="L2" s="665" t="s">
        <v>7</v>
      </c>
      <c r="M2" s="675" t="s">
        <v>8</v>
      </c>
      <c r="N2" s="666" t="s">
        <v>3</v>
      </c>
      <c r="O2" s="667"/>
      <c r="P2" s="667"/>
      <c r="Q2" s="667"/>
      <c r="R2" s="667"/>
      <c r="S2" s="667"/>
      <c r="T2" s="667"/>
      <c r="U2" s="667"/>
      <c r="V2" s="668"/>
      <c r="W2" s="677" t="s">
        <v>4</v>
      </c>
      <c r="X2" s="679" t="s">
        <v>5</v>
      </c>
      <c r="Y2" s="681" t="s">
        <v>6</v>
      </c>
      <c r="Z2" s="679" t="s">
        <v>7</v>
      </c>
      <c r="AA2" s="715" t="s">
        <v>8</v>
      </c>
      <c r="AB2" s="669" t="s">
        <v>3</v>
      </c>
      <c r="AC2" s="670"/>
      <c r="AD2" s="670"/>
      <c r="AE2" s="670"/>
      <c r="AF2" s="670"/>
      <c r="AG2" s="670"/>
      <c r="AH2" s="670"/>
      <c r="AI2" s="670"/>
      <c r="AJ2" s="670"/>
      <c r="AK2" s="671"/>
      <c r="AL2" s="677" t="s">
        <v>4</v>
      </c>
      <c r="AM2" s="679" t="s">
        <v>5</v>
      </c>
      <c r="AN2" s="681" t="s">
        <v>6</v>
      </c>
      <c r="AO2" s="679" t="s">
        <v>7</v>
      </c>
      <c r="AP2" s="715" t="s">
        <v>8</v>
      </c>
      <c r="AQ2" s="666" t="s">
        <v>3</v>
      </c>
      <c r="AR2" s="667"/>
      <c r="AS2" s="667"/>
      <c r="AT2" s="667"/>
      <c r="AU2" s="667"/>
      <c r="AV2" s="667"/>
      <c r="AW2" s="667"/>
      <c r="AX2" s="667"/>
      <c r="AY2" s="668"/>
      <c r="AZ2" s="677" t="s">
        <v>4</v>
      </c>
      <c r="BA2" s="679" t="s">
        <v>5</v>
      </c>
      <c r="BB2" s="681" t="s">
        <v>6</v>
      </c>
      <c r="BC2" s="679" t="s">
        <v>7</v>
      </c>
      <c r="BD2" s="715" t="s">
        <v>8</v>
      </c>
      <c r="BE2" s="628" t="s">
        <v>3</v>
      </c>
      <c r="BF2" s="629"/>
      <c r="BG2" s="629"/>
      <c r="BH2" s="629"/>
      <c r="BI2" s="629"/>
      <c r="BJ2" s="629"/>
      <c r="BK2" s="630"/>
      <c r="BL2" s="630" t="s">
        <v>4</v>
      </c>
      <c r="BM2" s="655" t="s">
        <v>5</v>
      </c>
      <c r="BN2" s="655" t="s">
        <v>10</v>
      </c>
      <c r="BO2" s="655" t="s">
        <v>7</v>
      </c>
      <c r="BP2" s="658" t="s">
        <v>8</v>
      </c>
      <c r="BQ2" s="652" t="s">
        <v>3</v>
      </c>
      <c r="BR2" s="653"/>
      <c r="BS2" s="653"/>
      <c r="BT2" s="653"/>
      <c r="BU2" s="653"/>
      <c r="BV2" s="618" t="s">
        <v>4</v>
      </c>
      <c r="BW2" s="618" t="s">
        <v>5</v>
      </c>
      <c r="BX2" s="618" t="s">
        <v>10</v>
      </c>
      <c r="BY2" s="618" t="s">
        <v>7</v>
      </c>
      <c r="BZ2" s="718" t="s">
        <v>8</v>
      </c>
      <c r="CA2" s="713"/>
      <c r="CB2" s="618" t="s">
        <v>140</v>
      </c>
      <c r="CC2" s="612" t="s">
        <v>141</v>
      </c>
      <c r="CD2" s="619" t="s">
        <v>4</v>
      </c>
      <c r="CE2" s="619" t="s">
        <v>5</v>
      </c>
      <c r="CF2" s="619" t="s">
        <v>10</v>
      </c>
      <c r="CG2" s="619" t="s">
        <v>7</v>
      </c>
      <c r="CH2" s="616" t="s">
        <v>8</v>
      </c>
      <c r="CI2" s="618" t="s">
        <v>140</v>
      </c>
      <c r="CJ2" s="612" t="s">
        <v>141</v>
      </c>
      <c r="CK2" s="619" t="s">
        <v>4</v>
      </c>
      <c r="CL2" s="619" t="s">
        <v>5</v>
      </c>
      <c r="CM2" s="619" t="s">
        <v>10</v>
      </c>
      <c r="CN2" s="619" t="s">
        <v>7</v>
      </c>
      <c r="CO2" s="616" t="s">
        <v>8</v>
      </c>
      <c r="CP2" s="618" t="s">
        <v>140</v>
      </c>
      <c r="CQ2" s="612" t="s">
        <v>141</v>
      </c>
      <c r="CR2" s="619" t="s">
        <v>4</v>
      </c>
      <c r="CS2" s="619" t="s">
        <v>5</v>
      </c>
      <c r="CT2" s="619" t="s">
        <v>10</v>
      </c>
      <c r="CU2" s="619" t="s">
        <v>7</v>
      </c>
      <c r="CV2" s="616" t="s">
        <v>8</v>
      </c>
      <c r="CW2" s="618" t="s">
        <v>140</v>
      </c>
      <c r="CX2" s="612" t="s">
        <v>141</v>
      </c>
      <c r="CY2" s="619" t="s">
        <v>4</v>
      </c>
      <c r="CZ2" s="619" t="s">
        <v>5</v>
      </c>
      <c r="DA2" s="619" t="s">
        <v>10</v>
      </c>
      <c r="DB2" s="619" t="s">
        <v>7</v>
      </c>
      <c r="DC2" s="616" t="s">
        <v>8</v>
      </c>
      <c r="DD2" s="614" t="s">
        <v>141</v>
      </c>
      <c r="DE2" s="608" t="s">
        <v>4</v>
      </c>
      <c r="DF2" s="608" t="s">
        <v>5</v>
      </c>
      <c r="DG2" s="608" t="s">
        <v>10</v>
      </c>
      <c r="DH2" s="608" t="s">
        <v>7</v>
      </c>
      <c r="DI2" s="610" t="s">
        <v>8</v>
      </c>
      <c r="DJ2" s="614" t="s">
        <v>141</v>
      </c>
      <c r="DK2" s="608" t="s">
        <v>4</v>
      </c>
      <c r="DL2" s="608" t="s">
        <v>5</v>
      </c>
      <c r="DM2" s="608" t="s">
        <v>10</v>
      </c>
      <c r="DN2" s="608" t="s">
        <v>7</v>
      </c>
      <c r="DO2" s="610" t="s">
        <v>8</v>
      </c>
      <c r="DP2" s="710"/>
      <c r="DQ2" s="686" t="s">
        <v>133</v>
      </c>
      <c r="DR2" s="688" t="s">
        <v>134</v>
      </c>
      <c r="DS2" s="688" t="s">
        <v>135</v>
      </c>
      <c r="DT2" s="688" t="s">
        <v>136</v>
      </c>
      <c r="DU2" s="688" t="s">
        <v>137</v>
      </c>
      <c r="DV2" s="690" t="s">
        <v>113</v>
      </c>
      <c r="DW2" s="692" t="s">
        <v>12</v>
      </c>
      <c r="DX2" s="694" t="s">
        <v>13</v>
      </c>
      <c r="DY2" s="694" t="s">
        <v>14</v>
      </c>
      <c r="DZ2" s="696" t="s">
        <v>111</v>
      </c>
      <c r="EA2" s="698" t="s">
        <v>15</v>
      </c>
      <c r="EB2" s="684"/>
      <c r="EC2" s="606"/>
      <c r="ED2" s="607"/>
    </row>
    <row r="3" spans="1:134" s="175" customFormat="1" ht="18.75" customHeight="1" thickBot="1" x14ac:dyDescent="0.3">
      <c r="A3" s="705"/>
      <c r="B3" s="708"/>
      <c r="C3" s="284" t="s">
        <v>118</v>
      </c>
      <c r="D3" s="282" t="s">
        <v>115</v>
      </c>
      <c r="E3" s="282" t="s">
        <v>116</v>
      </c>
      <c r="F3" s="282" t="s">
        <v>117</v>
      </c>
      <c r="G3" s="282" t="s">
        <v>119</v>
      </c>
      <c r="H3" s="282" t="s">
        <v>120</v>
      </c>
      <c r="I3" s="672"/>
      <c r="J3" s="672"/>
      <c r="K3" s="674"/>
      <c r="L3" s="672"/>
      <c r="M3" s="676"/>
      <c r="N3" s="283" t="s">
        <v>118</v>
      </c>
      <c r="O3" s="282" t="s">
        <v>115</v>
      </c>
      <c r="P3" s="282" t="s">
        <v>116</v>
      </c>
      <c r="Q3" s="282" t="s">
        <v>117</v>
      </c>
      <c r="R3" s="282" t="s">
        <v>119</v>
      </c>
      <c r="S3" s="282" t="s">
        <v>120</v>
      </c>
      <c r="T3" s="284" t="s">
        <v>121</v>
      </c>
      <c r="U3" s="282" t="s">
        <v>122</v>
      </c>
      <c r="V3" s="282" t="s">
        <v>123</v>
      </c>
      <c r="W3" s="678"/>
      <c r="X3" s="680"/>
      <c r="Y3" s="682"/>
      <c r="Z3" s="680"/>
      <c r="AA3" s="717"/>
      <c r="AB3" s="283" t="s">
        <v>118</v>
      </c>
      <c r="AC3" s="282" t="s">
        <v>115</v>
      </c>
      <c r="AD3" s="282" t="s">
        <v>116</v>
      </c>
      <c r="AE3" s="282" t="s">
        <v>117</v>
      </c>
      <c r="AF3" s="282" t="s">
        <v>119</v>
      </c>
      <c r="AG3" s="282" t="s">
        <v>120</v>
      </c>
      <c r="AH3" s="284" t="s">
        <v>121</v>
      </c>
      <c r="AI3" s="282" t="s">
        <v>122</v>
      </c>
      <c r="AJ3" s="282" t="s">
        <v>123</v>
      </c>
      <c r="AK3" s="283" t="s">
        <v>124</v>
      </c>
      <c r="AL3" s="678"/>
      <c r="AM3" s="680"/>
      <c r="AN3" s="682"/>
      <c r="AO3" s="680"/>
      <c r="AP3" s="717"/>
      <c r="AQ3" s="283" t="s">
        <v>118</v>
      </c>
      <c r="AR3" s="282" t="s">
        <v>115</v>
      </c>
      <c r="AS3" s="282" t="s">
        <v>116</v>
      </c>
      <c r="AT3" s="282" t="s">
        <v>117</v>
      </c>
      <c r="AU3" s="282" t="s">
        <v>119</v>
      </c>
      <c r="AV3" s="282" t="s">
        <v>120</v>
      </c>
      <c r="AW3" s="284" t="s">
        <v>121</v>
      </c>
      <c r="AX3" s="282" t="s">
        <v>122</v>
      </c>
      <c r="AY3" s="282" t="s">
        <v>123</v>
      </c>
      <c r="AZ3" s="678"/>
      <c r="BA3" s="680"/>
      <c r="BB3" s="682"/>
      <c r="BC3" s="680"/>
      <c r="BD3" s="716"/>
      <c r="BE3" s="307" t="s">
        <v>118</v>
      </c>
      <c r="BF3" s="460" t="s">
        <v>115</v>
      </c>
      <c r="BG3" s="460" t="s">
        <v>116</v>
      </c>
      <c r="BH3" s="460" t="s">
        <v>117</v>
      </c>
      <c r="BI3" s="460" t="s">
        <v>119</v>
      </c>
      <c r="BJ3" s="460" t="s">
        <v>120</v>
      </c>
      <c r="BK3" s="460" t="s">
        <v>121</v>
      </c>
      <c r="BL3" s="654"/>
      <c r="BM3" s="656"/>
      <c r="BN3" s="657"/>
      <c r="BO3" s="657"/>
      <c r="BP3" s="659"/>
      <c r="BQ3" s="307" t="s">
        <v>118</v>
      </c>
      <c r="BR3" s="308" t="s">
        <v>115</v>
      </c>
      <c r="BS3" s="308" t="s">
        <v>116</v>
      </c>
      <c r="BT3" s="308" t="s">
        <v>117</v>
      </c>
      <c r="BU3" s="357" t="s">
        <v>119</v>
      </c>
      <c r="BV3" s="618"/>
      <c r="BW3" s="618"/>
      <c r="BX3" s="618"/>
      <c r="BY3" s="618"/>
      <c r="BZ3" s="718"/>
      <c r="CA3" s="714"/>
      <c r="CB3" s="618"/>
      <c r="CC3" s="613"/>
      <c r="CD3" s="620"/>
      <c r="CE3" s="620"/>
      <c r="CF3" s="620"/>
      <c r="CG3" s="620"/>
      <c r="CH3" s="617"/>
      <c r="CI3" s="618"/>
      <c r="CJ3" s="613"/>
      <c r="CK3" s="620"/>
      <c r="CL3" s="620"/>
      <c r="CM3" s="620"/>
      <c r="CN3" s="620"/>
      <c r="CO3" s="617"/>
      <c r="CP3" s="618"/>
      <c r="CQ3" s="613"/>
      <c r="CR3" s="620"/>
      <c r="CS3" s="620"/>
      <c r="CT3" s="620"/>
      <c r="CU3" s="620"/>
      <c r="CV3" s="617"/>
      <c r="CW3" s="618"/>
      <c r="CX3" s="613"/>
      <c r="CY3" s="620"/>
      <c r="CZ3" s="620"/>
      <c r="DA3" s="620"/>
      <c r="DB3" s="620"/>
      <c r="DC3" s="617"/>
      <c r="DD3" s="615"/>
      <c r="DE3" s="609"/>
      <c r="DF3" s="609"/>
      <c r="DG3" s="609"/>
      <c r="DH3" s="609"/>
      <c r="DI3" s="611"/>
      <c r="DJ3" s="615"/>
      <c r="DK3" s="609"/>
      <c r="DL3" s="609"/>
      <c r="DM3" s="609"/>
      <c r="DN3" s="609"/>
      <c r="DO3" s="611"/>
      <c r="DP3" s="711"/>
      <c r="DQ3" s="687"/>
      <c r="DR3" s="689"/>
      <c r="DS3" s="689"/>
      <c r="DT3" s="689"/>
      <c r="DU3" s="689"/>
      <c r="DV3" s="691"/>
      <c r="DW3" s="693"/>
      <c r="DX3" s="695"/>
      <c r="DY3" s="695"/>
      <c r="DZ3" s="697"/>
      <c r="EA3" s="699"/>
      <c r="EB3" s="685"/>
      <c r="EC3" s="606"/>
      <c r="ED3" s="607"/>
    </row>
    <row r="4" spans="1:134" s="176" customFormat="1" ht="18.75" customHeight="1" x14ac:dyDescent="0.25">
      <c r="A4" s="58">
        <v>1</v>
      </c>
      <c r="B4" s="84" t="s">
        <v>16</v>
      </c>
      <c r="C4" s="54">
        <v>0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30</v>
      </c>
      <c r="L4" s="55">
        <v>0</v>
      </c>
      <c r="M4" s="76">
        <f>4-(0.5*C4/100+0.5*D4/100+0.5*E4/100+0.5*F4/100+0.5*G4/100+0.5*H4/100+0.5*I4/100+0.5*J4/100)+0.5*K4/100-(4-(0.5*C4/100+0.5*D4/100+0.5*E4/100+0.5*F4/100+0.5*G4/100+0.5*H4/100+0.5*I4/100+0.5*J4/100)+0.5*K4/100)*L4/100</f>
        <v>4.1500000000000004</v>
      </c>
      <c r="N4" s="50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30</v>
      </c>
      <c r="Z4" s="51">
        <v>0</v>
      </c>
      <c r="AA4" s="52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5.65</v>
      </c>
      <c r="AB4" s="54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74">
        <v>0</v>
      </c>
      <c r="AN4" s="55">
        <v>50</v>
      </c>
      <c r="AO4" s="55">
        <v>0</v>
      </c>
      <c r="AP4" s="56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6.25</v>
      </c>
      <c r="AQ4" s="57">
        <v>0</v>
      </c>
      <c r="AR4" s="75">
        <v>0</v>
      </c>
      <c r="AS4" s="75">
        <v>0</v>
      </c>
      <c r="AT4" s="75">
        <v>0</v>
      </c>
      <c r="AU4" s="75">
        <v>0</v>
      </c>
      <c r="AV4" s="75">
        <v>0</v>
      </c>
      <c r="AW4" s="75">
        <v>0</v>
      </c>
      <c r="AX4" s="75">
        <v>0</v>
      </c>
      <c r="AY4" s="75">
        <v>0</v>
      </c>
      <c r="AZ4" s="51">
        <v>0</v>
      </c>
      <c r="BA4" s="51">
        <v>0</v>
      </c>
      <c r="BB4" s="51">
        <v>0</v>
      </c>
      <c r="BC4" s="51">
        <v>0</v>
      </c>
      <c r="BD4" s="53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5.5</v>
      </c>
      <c r="BE4" s="457">
        <v>0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63">
        <v>0</v>
      </c>
      <c r="BN4" s="60">
        <v>0</v>
      </c>
      <c r="BO4" s="60">
        <v>0</v>
      </c>
      <c r="BP4" s="216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4.5</v>
      </c>
      <c r="BQ4" s="62">
        <v>0</v>
      </c>
      <c r="BR4" s="63">
        <v>0</v>
      </c>
      <c r="BS4" s="63">
        <v>0</v>
      </c>
      <c r="BT4" s="63">
        <v>0</v>
      </c>
      <c r="BU4" s="63">
        <v>0</v>
      </c>
      <c r="BV4" s="63">
        <v>0</v>
      </c>
      <c r="BW4" s="63">
        <v>0</v>
      </c>
      <c r="BX4" s="63">
        <v>0</v>
      </c>
      <c r="BY4" s="63">
        <v>0</v>
      </c>
      <c r="BZ4" s="199">
        <f>3.5-(0.5*BQ4/100+0.5*BR4/100+0.5*BS4/100+0.5*BT4/100+0.5*BU4/100+0.5*BV4/100+0.5*BW4/100)+0.5*BX4/100-(3.5-(0.5*BQ4/100+0.5*BR4/100+0.5*BS4/100+0.5*BT4/100+0.5*BU4/100+0.5*BV4/100+0.5*BW4/100)+0.5*BX4/100)*BY4/100</f>
        <v>3.5</v>
      </c>
      <c r="CA4" s="184">
        <f t="shared" ref="CA4:CA31" si="0">SUM(M4,AA4,AP4,BD4,BP4,BZ4)</f>
        <v>29.55</v>
      </c>
      <c r="CB4" s="64">
        <v>0</v>
      </c>
      <c r="CC4" s="60">
        <v>0</v>
      </c>
      <c r="CD4" s="60">
        <v>0</v>
      </c>
      <c r="CE4" s="60">
        <v>0</v>
      </c>
      <c r="CF4" s="61">
        <v>100</v>
      </c>
      <c r="CG4" s="61">
        <v>0</v>
      </c>
      <c r="CH4" s="13">
        <f>6-(2*CB4/100+2*CC4/100+1*CD4/100+1*CE4/100)+1*CF4/100-(6-(2*CB4/100+2*CC4/100+1*CD4/100+1*CE4/100)+1*CF4/100)*CG4/100</f>
        <v>7</v>
      </c>
      <c r="CI4" s="62">
        <v>0</v>
      </c>
      <c r="CJ4" s="63">
        <v>0</v>
      </c>
      <c r="CK4" s="63">
        <v>0</v>
      </c>
      <c r="CL4" s="63">
        <v>0</v>
      </c>
      <c r="CM4" s="63">
        <v>100</v>
      </c>
      <c r="CN4" s="63">
        <v>0</v>
      </c>
      <c r="CO4" s="14">
        <f>6-(2*CI4/100+2*CJ4/100+1*CK4/100+1*CL4/100)+1*CM4/100-(6-(2*CI4/100+2*CJ4/100+1*CK4/100+1*CL4/100)+1*CM4/100)*CN4/100</f>
        <v>7</v>
      </c>
      <c r="CP4" s="62">
        <v>0</v>
      </c>
      <c r="CQ4" s="62">
        <v>0</v>
      </c>
      <c r="CR4" s="63">
        <v>0</v>
      </c>
      <c r="CS4" s="63">
        <v>0</v>
      </c>
      <c r="CT4" s="63">
        <v>100</v>
      </c>
      <c r="CU4" s="63">
        <v>0</v>
      </c>
      <c r="CV4" s="15">
        <f t="shared" ref="CV4:CV31" si="1">6-(2*CP4/100+2*CQ4/100+1*CR4/100+1*CS4/100)+1*CT4/100-(6-(2*CP4/100+2*CQ4/100+1*CR4/100+1*CS4/100)+1*CT4/100)*CU4/100</f>
        <v>7</v>
      </c>
      <c r="CW4" s="60">
        <v>0</v>
      </c>
      <c r="CX4" s="60">
        <v>0</v>
      </c>
      <c r="CY4" s="61">
        <v>0</v>
      </c>
      <c r="CZ4" s="61">
        <v>0</v>
      </c>
      <c r="DA4" s="61">
        <v>100</v>
      </c>
      <c r="DB4" s="61">
        <v>0</v>
      </c>
      <c r="DC4" s="16">
        <f>6-(2*CW4/100+2*CX4/100+1*CY4/100+1*CZ4/100)+1*DA4/100-(6-(2*CW4/100+2*CX4/100+1*CY4/100+1*CZ4/100)+1*DA4/100)*DB4/100</f>
        <v>7</v>
      </c>
      <c r="DD4" s="398">
        <v>100</v>
      </c>
      <c r="DE4" s="400">
        <v>100</v>
      </c>
      <c r="DF4" s="400">
        <v>100</v>
      </c>
      <c r="DG4" s="400">
        <v>0</v>
      </c>
      <c r="DH4" s="400">
        <v>0</v>
      </c>
      <c r="DI4" s="401">
        <f>3.5-(1.5*DD4/100+1*DE4/100+1*DF4/100)+0.5*DG4/100-(3.5-(1.5*DD4/100+1*DE4/100+1*DF4/100)+0.5*DG4/100+DH4/100)*DH4/100</f>
        <v>0</v>
      </c>
      <c r="DJ4" s="402">
        <v>100</v>
      </c>
      <c r="DK4" s="403">
        <v>100</v>
      </c>
      <c r="DL4" s="403">
        <v>100</v>
      </c>
      <c r="DM4" s="403">
        <v>0</v>
      </c>
      <c r="DN4" s="403">
        <v>0</v>
      </c>
      <c r="DO4" s="404">
        <f>2-(1*DJ4/100+0.5*DK4/100+0.5*DL4/100)+0.5*DM4/100-(2-(1*DJ4/100+0.5*DK4/100+0.5*DL4/100)+0.5*DM4/100)*DN4/100</f>
        <v>0</v>
      </c>
      <c r="DP4" s="453">
        <f>SUM(CH4,CO4,CV4,DC4)</f>
        <v>28</v>
      </c>
      <c r="DQ4" s="17">
        <f>5/10</f>
        <v>0.5</v>
      </c>
      <c r="DR4" s="316">
        <f>6/10</f>
        <v>0.6</v>
      </c>
      <c r="DS4" s="316">
        <f>6/11</f>
        <v>0.54545454545454541</v>
      </c>
      <c r="DT4" s="316">
        <f>4/10</f>
        <v>0.4</v>
      </c>
      <c r="DU4" s="18">
        <f>5/10</f>
        <v>0.5</v>
      </c>
      <c r="DV4" s="19">
        <f t="shared" ref="DV4:DV33" si="2">SUM(DQ4:DU4)</f>
        <v>2.5454545454545454</v>
      </c>
      <c r="DW4" s="65"/>
      <c r="DX4" s="66"/>
      <c r="DY4" s="67"/>
      <c r="DZ4" s="221">
        <v>1</v>
      </c>
      <c r="EA4" s="212">
        <f t="shared" ref="EA4:EA33" si="3">SUM(DW4:DZ4)</f>
        <v>1</v>
      </c>
      <c r="EB4" s="470">
        <f t="shared" ref="EB4:EB33" si="4">SUM(CA4,DP4,DV4,EA4)</f>
        <v>61.095454545454544</v>
      </c>
      <c r="EC4" s="472">
        <f>ROUND(EB4,0)</f>
        <v>61</v>
      </c>
      <c r="ED4" s="473"/>
    </row>
    <row r="5" spans="1:134" s="176" customFormat="1" ht="19.5" customHeight="1" x14ac:dyDescent="0.25">
      <c r="A5" s="68">
        <v>2</v>
      </c>
      <c r="B5" s="80" t="s">
        <v>17</v>
      </c>
      <c r="C5" s="54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1">
        <v>30</v>
      </c>
      <c r="K5" s="55">
        <v>0</v>
      </c>
      <c r="L5" s="55">
        <v>30</v>
      </c>
      <c r="M5" s="76">
        <f t="shared" ref="M5:M31" si="5">4-(0.5*C5/100+0.5*D5/100+0.5*E5/100+0.5*F5/100+0.5*G5/100+0.5*H5/100+0.5*I5/100+0.5*J5/100)+0.5*K5/100-(4-(0.5*C5/100+0.5*D5/100+0.5*E5/100+0.5*F5/100+0.5*G5/100+0.5*H5/100+0.5*I5/100+0.5*J5/100)+0.5*K5/100)*L5/100</f>
        <v>2.6950000000000003</v>
      </c>
      <c r="N5" s="50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100</v>
      </c>
      <c r="X5" s="51">
        <v>100</v>
      </c>
      <c r="Y5" s="51">
        <v>0</v>
      </c>
      <c r="Z5" s="51">
        <v>0</v>
      </c>
      <c r="AA5" s="210">
        <f t="shared" ref="AA5:AA31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4.5</v>
      </c>
      <c r="AB5" s="54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1">
        <v>100</v>
      </c>
      <c r="AM5" s="51">
        <v>30</v>
      </c>
      <c r="AN5" s="55">
        <v>0</v>
      </c>
      <c r="AO5" s="55">
        <v>0</v>
      </c>
      <c r="AP5" s="56">
        <f t="shared" ref="AP5:AP31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5.35</v>
      </c>
      <c r="AQ5" s="57">
        <v>0</v>
      </c>
      <c r="AR5" s="75">
        <v>0</v>
      </c>
      <c r="AS5" s="75">
        <v>0</v>
      </c>
      <c r="AT5" s="75">
        <v>0</v>
      </c>
      <c r="AU5" s="75">
        <v>0</v>
      </c>
      <c r="AV5" s="75">
        <v>0</v>
      </c>
      <c r="AW5" s="75">
        <v>0</v>
      </c>
      <c r="AX5" s="75">
        <v>0</v>
      </c>
      <c r="AY5" s="75">
        <v>0</v>
      </c>
      <c r="AZ5" s="51">
        <v>100</v>
      </c>
      <c r="BA5" s="51">
        <v>30</v>
      </c>
      <c r="BB5" s="51">
        <v>0</v>
      </c>
      <c r="BC5" s="51">
        <v>0</v>
      </c>
      <c r="BD5" s="53">
        <f t="shared" ref="BD5:BD31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4.8499999999999996</v>
      </c>
      <c r="BE5" s="458">
        <v>100</v>
      </c>
      <c r="BF5" s="63">
        <v>100</v>
      </c>
      <c r="BG5" s="63">
        <v>100</v>
      </c>
      <c r="BH5" s="63">
        <v>100</v>
      </c>
      <c r="BI5" s="63">
        <v>100</v>
      </c>
      <c r="BJ5" s="63">
        <v>100</v>
      </c>
      <c r="BK5" s="63">
        <v>100</v>
      </c>
      <c r="BL5" s="63">
        <v>100</v>
      </c>
      <c r="BM5" s="63">
        <v>100</v>
      </c>
      <c r="BN5" s="60">
        <v>0</v>
      </c>
      <c r="BO5" s="60">
        <v>0</v>
      </c>
      <c r="BP5" s="216">
        <f t="shared" ref="BP5:BP31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62">
        <v>100</v>
      </c>
      <c r="BR5" s="63">
        <v>100</v>
      </c>
      <c r="BS5" s="63">
        <v>100</v>
      </c>
      <c r="BT5" s="63">
        <v>100</v>
      </c>
      <c r="BU5" s="63">
        <v>100</v>
      </c>
      <c r="BV5" s="63">
        <v>100</v>
      </c>
      <c r="BW5" s="63">
        <v>100</v>
      </c>
      <c r="BX5" s="63">
        <v>0</v>
      </c>
      <c r="BY5" s="63">
        <v>0</v>
      </c>
      <c r="BZ5" s="199">
        <f t="shared" ref="BZ5:BZ31" si="10">3.5-(0.5*BQ5/100+0.5*BR5/100+0.5*BS5/100+0.5*BT5/100+0.5*BU5/100+0.5*BV5/100+0.5*BW5/100)+0.5*BX5/100-(3.5-(0.5*BQ5/100+0.5*BR5/100+0.5*BS5/100+0.5*BT5/100+0.5*BU5/100+0.5*BV5/100+0.5*BW5/100)+0.5*BX5/100)*BY5/100</f>
        <v>0</v>
      </c>
      <c r="CA5" s="184">
        <f t="shared" si="0"/>
        <v>17.395</v>
      </c>
      <c r="CB5" s="59">
        <v>100</v>
      </c>
      <c r="CC5" s="60">
        <v>100</v>
      </c>
      <c r="CD5" s="60">
        <v>100</v>
      </c>
      <c r="CE5" s="60">
        <v>100</v>
      </c>
      <c r="CF5" s="61">
        <v>0</v>
      </c>
      <c r="CG5" s="61">
        <v>0</v>
      </c>
      <c r="CH5" s="13">
        <f t="shared" ref="CH5:CH31" si="11">6-(2*CB5/100+2*CC5/100+1*CD5/100+1*CE5/100)+1*CF5/100-(6-(2*CB5/100+2*CC5/100+1*CD5/100+1*CE5/100)+1*CF5/100)*CG5/100</f>
        <v>0</v>
      </c>
      <c r="CI5" s="62">
        <v>100</v>
      </c>
      <c r="CJ5" s="63">
        <v>100</v>
      </c>
      <c r="CK5" s="63">
        <v>100</v>
      </c>
      <c r="CL5" s="63">
        <v>100</v>
      </c>
      <c r="CM5" s="63">
        <v>0</v>
      </c>
      <c r="CN5" s="63">
        <v>0</v>
      </c>
      <c r="CO5" s="14">
        <f t="shared" ref="CO5:CO31" si="12">6-(2*CI5/100+2*CJ5/100+1*CK5/100+1*CL5/100)+1*CM5/100-(6-(2*CI5/100+2*CJ5/100+1*CK5/100+1*CL5/100)+1*CM5/100)*CN5/100</f>
        <v>0</v>
      </c>
      <c r="CP5" s="62">
        <v>100</v>
      </c>
      <c r="CQ5" s="62">
        <v>100</v>
      </c>
      <c r="CR5" s="63">
        <v>100</v>
      </c>
      <c r="CS5" s="63">
        <v>100</v>
      </c>
      <c r="CT5" s="63">
        <v>0</v>
      </c>
      <c r="CU5" s="63">
        <v>0</v>
      </c>
      <c r="CV5" s="15">
        <f t="shared" si="1"/>
        <v>0</v>
      </c>
      <c r="CW5" s="60">
        <v>100</v>
      </c>
      <c r="CX5" s="60">
        <v>100</v>
      </c>
      <c r="CY5" s="61">
        <v>100</v>
      </c>
      <c r="CZ5" s="61">
        <v>100</v>
      </c>
      <c r="DA5" s="61">
        <v>0</v>
      </c>
      <c r="DB5" s="61">
        <v>0</v>
      </c>
      <c r="DC5" s="16">
        <f t="shared" ref="DC5:DC31" si="13">6-(2*CW5/100+2*CX5/100+1*CY5/100+1*CZ5/100)+1*DA5/100-(6-(2*CW5/100+2*CX5/100+1*CY5/100+1*CZ5/100)+1*DA5/100)*DB5/100</f>
        <v>0</v>
      </c>
      <c r="DD5" s="398">
        <v>100</v>
      </c>
      <c r="DE5" s="400">
        <v>100</v>
      </c>
      <c r="DF5" s="400">
        <v>100</v>
      </c>
      <c r="DG5" s="400">
        <v>0</v>
      </c>
      <c r="DH5" s="400">
        <v>0</v>
      </c>
      <c r="DI5" s="401">
        <f t="shared" ref="DI5:DI31" si="14">3.5-(1.5*DD5/100+1*DE5/100+1*DF5/100)+0.5*DG5/100-(3.5-(1.5*DD5/100+1*DE5/100+1*DF5/100)+0.5*DG5/100+DH5/100)*DH5/100</f>
        <v>0</v>
      </c>
      <c r="DJ5" s="402">
        <v>100</v>
      </c>
      <c r="DK5" s="403">
        <v>100</v>
      </c>
      <c r="DL5" s="403">
        <v>100</v>
      </c>
      <c r="DM5" s="403">
        <v>0</v>
      </c>
      <c r="DN5" s="403">
        <v>0</v>
      </c>
      <c r="DO5" s="404">
        <f t="shared" ref="DO5:DO31" si="15">2-(1*DJ5/100+0.5*DK5/100+0.5*DL5/100)+0.5*DM5/100-(2-(1*DJ5/100+0.5*DK5/100+0.5*DL5/100)+0.5*DM5/100)*DN5/100</f>
        <v>0</v>
      </c>
      <c r="DP5" s="211">
        <f t="shared" ref="DP5:DP31" si="16">SUM(CH5,CO5,CV5,DC5)</f>
        <v>0</v>
      </c>
      <c r="DQ5" s="17">
        <f>6/10</f>
        <v>0.6</v>
      </c>
      <c r="DR5" s="316">
        <f>7/10</f>
        <v>0.7</v>
      </c>
      <c r="DS5" s="340"/>
      <c r="DT5" s="316">
        <f>3/10</f>
        <v>0.3</v>
      </c>
      <c r="DU5" s="444"/>
      <c r="DV5" s="19">
        <f t="shared" si="2"/>
        <v>1.5999999999999999</v>
      </c>
      <c r="DW5" s="65"/>
      <c r="DX5" s="66"/>
      <c r="DY5" s="67"/>
      <c r="DZ5" s="221"/>
      <c r="EA5" s="212">
        <f t="shared" si="3"/>
        <v>0</v>
      </c>
      <c r="EB5" s="471">
        <f t="shared" si="4"/>
        <v>18.995000000000001</v>
      </c>
      <c r="EC5" s="472">
        <f t="shared" ref="EC5:EC31" si="17">ROUND(EB5,0)</f>
        <v>19</v>
      </c>
      <c r="ED5" s="473"/>
    </row>
    <row r="6" spans="1:134" s="209" customFormat="1" ht="18" customHeight="1" x14ac:dyDescent="0.25">
      <c r="A6" s="91">
        <v>3</v>
      </c>
      <c r="B6" s="202" t="s">
        <v>18</v>
      </c>
      <c r="C6" s="98">
        <v>100</v>
      </c>
      <c r="D6" s="93">
        <v>100</v>
      </c>
      <c r="E6" s="93">
        <v>100</v>
      </c>
      <c r="F6" s="93">
        <v>100</v>
      </c>
      <c r="G6" s="93">
        <v>100</v>
      </c>
      <c r="H6" s="93">
        <v>100</v>
      </c>
      <c r="I6" s="93">
        <v>100</v>
      </c>
      <c r="J6" s="93">
        <v>100</v>
      </c>
      <c r="K6" s="93">
        <v>0</v>
      </c>
      <c r="L6" s="93">
        <v>0</v>
      </c>
      <c r="M6" s="94">
        <f t="shared" si="5"/>
        <v>0</v>
      </c>
      <c r="N6" s="95">
        <v>100</v>
      </c>
      <c r="O6" s="96">
        <v>100</v>
      </c>
      <c r="P6" s="96">
        <v>100</v>
      </c>
      <c r="Q6" s="96">
        <v>100</v>
      </c>
      <c r="R6" s="96">
        <v>100</v>
      </c>
      <c r="S6" s="96">
        <v>100</v>
      </c>
      <c r="T6" s="96">
        <v>100</v>
      </c>
      <c r="U6" s="96">
        <v>100</v>
      </c>
      <c r="V6" s="96">
        <v>100</v>
      </c>
      <c r="W6" s="96">
        <v>100</v>
      </c>
      <c r="X6" s="96">
        <v>100</v>
      </c>
      <c r="Y6" s="96">
        <v>0</v>
      </c>
      <c r="Z6" s="96">
        <v>0</v>
      </c>
      <c r="AA6" s="97">
        <f t="shared" si="6"/>
        <v>0</v>
      </c>
      <c r="AB6" s="98">
        <v>100</v>
      </c>
      <c r="AC6" s="93">
        <v>100</v>
      </c>
      <c r="AD6" s="93">
        <v>100</v>
      </c>
      <c r="AE6" s="93">
        <v>100</v>
      </c>
      <c r="AF6" s="93">
        <v>100</v>
      </c>
      <c r="AG6" s="93">
        <v>100</v>
      </c>
      <c r="AH6" s="93">
        <v>100</v>
      </c>
      <c r="AI6" s="93">
        <v>100</v>
      </c>
      <c r="AJ6" s="93">
        <v>100</v>
      </c>
      <c r="AK6" s="93">
        <v>100</v>
      </c>
      <c r="AL6" s="93">
        <v>100</v>
      </c>
      <c r="AM6" s="99">
        <v>100</v>
      </c>
      <c r="AN6" s="93">
        <v>0</v>
      </c>
      <c r="AO6" s="93">
        <v>0</v>
      </c>
      <c r="AP6" s="100">
        <f t="shared" si="7"/>
        <v>0</v>
      </c>
      <c r="AQ6" s="101">
        <v>100</v>
      </c>
      <c r="AR6" s="102">
        <v>100</v>
      </c>
      <c r="AS6" s="102">
        <v>100</v>
      </c>
      <c r="AT6" s="102">
        <v>100</v>
      </c>
      <c r="AU6" s="102">
        <v>100</v>
      </c>
      <c r="AV6" s="102">
        <v>100</v>
      </c>
      <c r="AW6" s="102">
        <v>100</v>
      </c>
      <c r="AX6" s="102">
        <v>100</v>
      </c>
      <c r="AY6" s="102">
        <v>100</v>
      </c>
      <c r="AZ6" s="96">
        <v>100</v>
      </c>
      <c r="BA6" s="96">
        <v>100</v>
      </c>
      <c r="BB6" s="96">
        <v>0</v>
      </c>
      <c r="BC6" s="96">
        <v>0</v>
      </c>
      <c r="BD6" s="103">
        <f t="shared" si="8"/>
        <v>0</v>
      </c>
      <c r="BE6" s="459">
        <v>100</v>
      </c>
      <c r="BF6" s="108">
        <v>100</v>
      </c>
      <c r="BG6" s="108">
        <v>100</v>
      </c>
      <c r="BH6" s="108">
        <v>100</v>
      </c>
      <c r="BI6" s="108">
        <v>100</v>
      </c>
      <c r="BJ6" s="108">
        <v>100</v>
      </c>
      <c r="BK6" s="108">
        <v>100</v>
      </c>
      <c r="BL6" s="108">
        <v>100</v>
      </c>
      <c r="BM6" s="108">
        <v>100</v>
      </c>
      <c r="BN6" s="105">
        <v>0</v>
      </c>
      <c r="BO6" s="105">
        <v>0</v>
      </c>
      <c r="BP6" s="306">
        <f t="shared" si="9"/>
        <v>0</v>
      </c>
      <c r="BQ6" s="107">
        <v>100</v>
      </c>
      <c r="BR6" s="108">
        <v>100</v>
      </c>
      <c r="BS6" s="108">
        <v>100</v>
      </c>
      <c r="BT6" s="108">
        <v>100</v>
      </c>
      <c r="BU6" s="108">
        <v>100</v>
      </c>
      <c r="BV6" s="108">
        <v>100</v>
      </c>
      <c r="BW6" s="108">
        <v>100</v>
      </c>
      <c r="BX6" s="108">
        <v>0</v>
      </c>
      <c r="BY6" s="108">
        <v>0</v>
      </c>
      <c r="BZ6" s="199">
        <f t="shared" si="10"/>
        <v>0</v>
      </c>
      <c r="CA6" s="185">
        <f t="shared" si="0"/>
        <v>0</v>
      </c>
      <c r="CB6" s="104">
        <v>100</v>
      </c>
      <c r="CC6" s="105">
        <v>100</v>
      </c>
      <c r="CD6" s="105">
        <v>100</v>
      </c>
      <c r="CE6" s="105">
        <v>100</v>
      </c>
      <c r="CF6" s="106">
        <v>0</v>
      </c>
      <c r="CG6" s="106">
        <v>0</v>
      </c>
      <c r="CH6" s="13">
        <f t="shared" si="11"/>
        <v>0</v>
      </c>
      <c r="CI6" s="107">
        <v>100</v>
      </c>
      <c r="CJ6" s="108">
        <v>100</v>
      </c>
      <c r="CK6" s="108">
        <v>100</v>
      </c>
      <c r="CL6" s="108">
        <v>100</v>
      </c>
      <c r="CM6" s="108">
        <v>0</v>
      </c>
      <c r="CN6" s="108">
        <v>0</v>
      </c>
      <c r="CO6" s="14">
        <f t="shared" si="12"/>
        <v>0</v>
      </c>
      <c r="CP6" s="107">
        <v>100</v>
      </c>
      <c r="CQ6" s="107">
        <v>100</v>
      </c>
      <c r="CR6" s="108">
        <v>100</v>
      </c>
      <c r="CS6" s="108">
        <v>100</v>
      </c>
      <c r="CT6" s="108">
        <v>0</v>
      </c>
      <c r="CU6" s="108">
        <v>0</v>
      </c>
      <c r="CV6" s="15">
        <f t="shared" si="1"/>
        <v>0</v>
      </c>
      <c r="CW6" s="105">
        <v>100</v>
      </c>
      <c r="CX6" s="105">
        <v>100</v>
      </c>
      <c r="CY6" s="106">
        <v>100</v>
      </c>
      <c r="CZ6" s="106">
        <v>100</v>
      </c>
      <c r="DA6" s="106">
        <v>0</v>
      </c>
      <c r="DB6" s="106">
        <v>0</v>
      </c>
      <c r="DC6" s="16">
        <f t="shared" si="13"/>
        <v>0</v>
      </c>
      <c r="DD6" s="419">
        <v>100</v>
      </c>
      <c r="DE6" s="420">
        <v>100</v>
      </c>
      <c r="DF6" s="420">
        <v>100</v>
      </c>
      <c r="DG6" s="420">
        <v>0</v>
      </c>
      <c r="DH6" s="420">
        <v>0</v>
      </c>
      <c r="DI6" s="401">
        <f t="shared" si="14"/>
        <v>0</v>
      </c>
      <c r="DJ6" s="421">
        <v>100</v>
      </c>
      <c r="DK6" s="422">
        <v>100</v>
      </c>
      <c r="DL6" s="422">
        <v>100</v>
      </c>
      <c r="DM6" s="422">
        <v>0</v>
      </c>
      <c r="DN6" s="422">
        <v>0</v>
      </c>
      <c r="DO6" s="423">
        <f t="shared" si="15"/>
        <v>0</v>
      </c>
      <c r="DP6" s="211">
        <f t="shared" si="16"/>
        <v>0</v>
      </c>
      <c r="DQ6" s="109"/>
      <c r="DR6" s="318"/>
      <c r="DS6" s="318"/>
      <c r="DT6" s="318"/>
      <c r="DU6" s="110"/>
      <c r="DV6" s="111">
        <f t="shared" si="2"/>
        <v>0</v>
      </c>
      <c r="DW6" s="112"/>
      <c r="DX6" s="113"/>
      <c r="DY6" s="114"/>
      <c r="DZ6" s="221"/>
      <c r="EA6" s="213">
        <f t="shared" si="3"/>
        <v>0</v>
      </c>
      <c r="EB6" s="534">
        <f t="shared" si="4"/>
        <v>0</v>
      </c>
      <c r="EC6" s="533">
        <f t="shared" si="17"/>
        <v>0</v>
      </c>
      <c r="ED6" s="474"/>
    </row>
    <row r="7" spans="1:134" s="176" customFormat="1" x14ac:dyDescent="0.25">
      <c r="A7" s="68">
        <v>4</v>
      </c>
      <c r="B7" s="343" t="s">
        <v>138</v>
      </c>
      <c r="C7" s="54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90</v>
      </c>
      <c r="K7" s="55">
        <v>0</v>
      </c>
      <c r="L7" s="55">
        <v>0</v>
      </c>
      <c r="M7" s="94">
        <f t="shared" si="5"/>
        <v>3.55</v>
      </c>
      <c r="N7" s="50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5">
        <v>90</v>
      </c>
      <c r="Y7" s="51">
        <v>0</v>
      </c>
      <c r="Z7" s="51">
        <v>10</v>
      </c>
      <c r="AA7" s="52">
        <f t="shared" si="6"/>
        <v>4.4550000000000001</v>
      </c>
      <c r="AB7" s="54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90</v>
      </c>
      <c r="AN7" s="55">
        <v>100</v>
      </c>
      <c r="AO7" s="55">
        <v>0</v>
      </c>
      <c r="AP7" s="56">
        <f t="shared" si="7"/>
        <v>6.05</v>
      </c>
      <c r="AQ7" s="57">
        <v>0</v>
      </c>
      <c r="AR7" s="75">
        <v>0</v>
      </c>
      <c r="AS7" s="75">
        <v>0</v>
      </c>
      <c r="AT7" s="75">
        <v>0</v>
      </c>
      <c r="AU7" s="75">
        <v>0</v>
      </c>
      <c r="AV7" s="75">
        <v>0</v>
      </c>
      <c r="AW7" s="75">
        <v>0</v>
      </c>
      <c r="AX7" s="75">
        <v>0</v>
      </c>
      <c r="AY7" s="75">
        <v>0</v>
      </c>
      <c r="AZ7" s="51">
        <v>0</v>
      </c>
      <c r="BA7" s="55">
        <v>90</v>
      </c>
      <c r="BB7" s="51">
        <v>0</v>
      </c>
      <c r="BC7" s="51">
        <v>0</v>
      </c>
      <c r="BD7" s="53">
        <f t="shared" si="8"/>
        <v>5.05</v>
      </c>
      <c r="BE7" s="458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55">
        <v>90</v>
      </c>
      <c r="BN7" s="60">
        <v>50</v>
      </c>
      <c r="BO7" s="60">
        <v>0</v>
      </c>
      <c r="BP7" s="216">
        <f t="shared" si="9"/>
        <v>4.3</v>
      </c>
      <c r="BQ7" s="62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55">
        <v>90</v>
      </c>
      <c r="BX7" s="63">
        <v>150</v>
      </c>
      <c r="BY7" s="63">
        <v>0</v>
      </c>
      <c r="BZ7" s="199">
        <f t="shared" si="10"/>
        <v>3.8</v>
      </c>
      <c r="CA7" s="184">
        <f t="shared" si="0"/>
        <v>27.205000000000002</v>
      </c>
      <c r="CB7" s="59">
        <v>0</v>
      </c>
      <c r="CC7" s="60">
        <v>0</v>
      </c>
      <c r="CD7" s="60">
        <v>0</v>
      </c>
      <c r="CE7" s="60">
        <v>0</v>
      </c>
      <c r="CF7" s="61">
        <v>0</v>
      </c>
      <c r="CG7" s="61">
        <v>0</v>
      </c>
      <c r="CH7" s="13">
        <f t="shared" si="11"/>
        <v>6</v>
      </c>
      <c r="CI7" s="59">
        <v>0</v>
      </c>
      <c r="CJ7" s="60">
        <v>0</v>
      </c>
      <c r="CK7" s="60">
        <v>0</v>
      </c>
      <c r="CL7" s="63">
        <v>0</v>
      </c>
      <c r="CM7" s="61">
        <v>100</v>
      </c>
      <c r="CN7" s="63">
        <v>0</v>
      </c>
      <c r="CO7" s="14">
        <f t="shared" si="12"/>
        <v>7</v>
      </c>
      <c r="CP7" s="59">
        <v>0</v>
      </c>
      <c r="CQ7" s="60">
        <v>0</v>
      </c>
      <c r="CR7" s="60">
        <v>0</v>
      </c>
      <c r="CS7" s="63">
        <v>0</v>
      </c>
      <c r="CT7" s="61">
        <v>100</v>
      </c>
      <c r="CU7" s="63">
        <v>0</v>
      </c>
      <c r="CV7" s="15">
        <f t="shared" si="1"/>
        <v>7</v>
      </c>
      <c r="CW7" s="59">
        <v>0</v>
      </c>
      <c r="CX7" s="60">
        <v>0</v>
      </c>
      <c r="CY7" s="60">
        <v>0</v>
      </c>
      <c r="CZ7" s="61">
        <v>0</v>
      </c>
      <c r="DA7" s="61">
        <v>100</v>
      </c>
      <c r="DB7" s="61">
        <v>0</v>
      </c>
      <c r="DC7" s="16">
        <f t="shared" si="13"/>
        <v>7</v>
      </c>
      <c r="DD7" s="398">
        <v>100</v>
      </c>
      <c r="DE7" s="400">
        <v>100</v>
      </c>
      <c r="DF7" s="400">
        <v>100</v>
      </c>
      <c r="DG7" s="400">
        <v>0</v>
      </c>
      <c r="DH7" s="400">
        <v>0</v>
      </c>
      <c r="DI7" s="401">
        <f t="shared" si="14"/>
        <v>0</v>
      </c>
      <c r="DJ7" s="402">
        <v>100</v>
      </c>
      <c r="DK7" s="403">
        <v>100</v>
      </c>
      <c r="DL7" s="403">
        <v>100</v>
      </c>
      <c r="DM7" s="403">
        <v>0</v>
      </c>
      <c r="DN7" s="403">
        <v>0</v>
      </c>
      <c r="DO7" s="404">
        <f t="shared" si="15"/>
        <v>0</v>
      </c>
      <c r="DP7" s="211">
        <f t="shared" si="16"/>
        <v>27</v>
      </c>
      <c r="DQ7" s="17">
        <f>6/10</f>
        <v>0.6</v>
      </c>
      <c r="DR7" s="316">
        <f>3/10</f>
        <v>0.3</v>
      </c>
      <c r="DS7" s="316">
        <f>9/11</f>
        <v>0.81818181818181823</v>
      </c>
      <c r="DT7" s="316">
        <f>7/10</f>
        <v>0.7</v>
      </c>
      <c r="DU7" s="18">
        <f>4/10</f>
        <v>0.4</v>
      </c>
      <c r="DV7" s="19">
        <f t="shared" si="2"/>
        <v>2.8181818181818179</v>
      </c>
      <c r="DW7" s="65"/>
      <c r="DX7" s="66"/>
      <c r="DY7" s="67"/>
      <c r="DZ7" s="221">
        <v>1</v>
      </c>
      <c r="EA7" s="212">
        <f t="shared" si="3"/>
        <v>1</v>
      </c>
      <c r="EB7" s="471">
        <f t="shared" si="4"/>
        <v>58.023181818181818</v>
      </c>
      <c r="EC7" s="472">
        <f t="shared" si="17"/>
        <v>58</v>
      </c>
      <c r="ED7" s="473"/>
    </row>
    <row r="8" spans="1:134" s="178" customFormat="1" ht="18.75" hidden="1" customHeight="1" outlineLevel="1" x14ac:dyDescent="0.25">
      <c r="A8" s="91">
        <v>5</v>
      </c>
      <c r="B8" s="202" t="s">
        <v>19</v>
      </c>
      <c r="C8" s="98">
        <v>100</v>
      </c>
      <c r="D8" s="93">
        <v>100</v>
      </c>
      <c r="E8" s="93">
        <v>100</v>
      </c>
      <c r="F8" s="93">
        <v>100</v>
      </c>
      <c r="G8" s="93">
        <v>100</v>
      </c>
      <c r="H8" s="93">
        <v>100</v>
      </c>
      <c r="I8" s="93">
        <v>100</v>
      </c>
      <c r="J8" s="93">
        <v>100</v>
      </c>
      <c r="K8" s="93">
        <v>0</v>
      </c>
      <c r="L8" s="93">
        <v>0</v>
      </c>
      <c r="M8" s="94">
        <f t="shared" si="5"/>
        <v>0</v>
      </c>
      <c r="N8" s="95">
        <v>100</v>
      </c>
      <c r="O8" s="96">
        <v>100</v>
      </c>
      <c r="P8" s="96">
        <v>100</v>
      </c>
      <c r="Q8" s="96">
        <v>100</v>
      </c>
      <c r="R8" s="96">
        <v>100</v>
      </c>
      <c r="S8" s="96">
        <v>100</v>
      </c>
      <c r="T8" s="96">
        <v>100</v>
      </c>
      <c r="U8" s="96">
        <v>100</v>
      </c>
      <c r="V8" s="96">
        <v>100</v>
      </c>
      <c r="W8" s="96">
        <v>100</v>
      </c>
      <c r="X8" s="96">
        <v>100</v>
      </c>
      <c r="Y8" s="96">
        <v>0</v>
      </c>
      <c r="Z8" s="96">
        <v>0</v>
      </c>
      <c r="AA8" s="97">
        <f t="shared" si="6"/>
        <v>0</v>
      </c>
      <c r="AB8" s="123">
        <v>0</v>
      </c>
      <c r="AC8" s="118">
        <v>0</v>
      </c>
      <c r="AD8" s="118">
        <v>0</v>
      </c>
      <c r="AE8" s="118">
        <v>0</v>
      </c>
      <c r="AF8" s="118">
        <v>0</v>
      </c>
      <c r="AG8" s="118">
        <v>0</v>
      </c>
      <c r="AH8" s="118">
        <v>0</v>
      </c>
      <c r="AI8" s="93">
        <v>100</v>
      </c>
      <c r="AJ8" s="93">
        <v>100</v>
      </c>
      <c r="AK8" s="93">
        <v>100</v>
      </c>
      <c r="AL8" s="93">
        <v>100</v>
      </c>
      <c r="AM8" s="99">
        <v>100</v>
      </c>
      <c r="AN8" s="93">
        <v>0</v>
      </c>
      <c r="AO8" s="93">
        <v>0</v>
      </c>
      <c r="AP8" s="100">
        <f t="shared" si="7"/>
        <v>3.5</v>
      </c>
      <c r="AQ8" s="101">
        <v>100</v>
      </c>
      <c r="AR8" s="102">
        <v>100</v>
      </c>
      <c r="AS8" s="102">
        <v>100</v>
      </c>
      <c r="AT8" s="102">
        <v>100</v>
      </c>
      <c r="AU8" s="102">
        <v>100</v>
      </c>
      <c r="AV8" s="102">
        <v>100</v>
      </c>
      <c r="AW8" s="102">
        <v>100</v>
      </c>
      <c r="AX8" s="102">
        <v>100</v>
      </c>
      <c r="AY8" s="102">
        <v>100</v>
      </c>
      <c r="AZ8" s="96">
        <v>100</v>
      </c>
      <c r="BA8" s="96">
        <v>100</v>
      </c>
      <c r="BB8" s="96">
        <v>0</v>
      </c>
      <c r="BC8" s="96">
        <v>0</v>
      </c>
      <c r="BD8" s="103">
        <f t="shared" si="8"/>
        <v>0</v>
      </c>
      <c r="BE8" s="459">
        <v>100</v>
      </c>
      <c r="BF8" s="108">
        <v>100</v>
      </c>
      <c r="BG8" s="108">
        <v>100</v>
      </c>
      <c r="BH8" s="108">
        <v>100</v>
      </c>
      <c r="BI8" s="108">
        <v>100</v>
      </c>
      <c r="BJ8" s="108">
        <v>100</v>
      </c>
      <c r="BK8" s="108">
        <v>100</v>
      </c>
      <c r="BL8" s="108">
        <v>100</v>
      </c>
      <c r="BM8" s="108">
        <v>100</v>
      </c>
      <c r="BN8" s="105">
        <v>0</v>
      </c>
      <c r="BO8" s="105">
        <v>0</v>
      </c>
      <c r="BP8" s="306">
        <f t="shared" si="9"/>
        <v>0</v>
      </c>
      <c r="BQ8" s="107">
        <v>100</v>
      </c>
      <c r="BR8" s="108">
        <v>100</v>
      </c>
      <c r="BS8" s="108">
        <v>100</v>
      </c>
      <c r="BT8" s="108">
        <v>100</v>
      </c>
      <c r="BU8" s="108">
        <v>100</v>
      </c>
      <c r="BV8" s="108">
        <v>100</v>
      </c>
      <c r="BW8" s="108">
        <v>100</v>
      </c>
      <c r="BX8" s="108">
        <v>0</v>
      </c>
      <c r="BY8" s="108">
        <v>0</v>
      </c>
      <c r="BZ8" s="199">
        <f t="shared" si="10"/>
        <v>0</v>
      </c>
      <c r="CA8" s="185">
        <f t="shared" si="0"/>
        <v>3.5</v>
      </c>
      <c r="CB8" s="104">
        <v>100</v>
      </c>
      <c r="CC8" s="105">
        <v>100</v>
      </c>
      <c r="CD8" s="105">
        <v>100</v>
      </c>
      <c r="CE8" s="105">
        <v>100</v>
      </c>
      <c r="CF8" s="106">
        <v>0</v>
      </c>
      <c r="CG8" s="106">
        <v>0</v>
      </c>
      <c r="CH8" s="13">
        <f t="shared" si="11"/>
        <v>0</v>
      </c>
      <c r="CI8" s="107">
        <v>100</v>
      </c>
      <c r="CJ8" s="108">
        <v>100</v>
      </c>
      <c r="CK8" s="108">
        <v>100</v>
      </c>
      <c r="CL8" s="108">
        <v>100</v>
      </c>
      <c r="CM8" s="108">
        <v>0</v>
      </c>
      <c r="CN8" s="108">
        <v>0</v>
      </c>
      <c r="CO8" s="14">
        <f t="shared" si="12"/>
        <v>0</v>
      </c>
      <c r="CP8" s="107">
        <v>100</v>
      </c>
      <c r="CQ8" s="107">
        <v>100</v>
      </c>
      <c r="CR8" s="108">
        <v>100</v>
      </c>
      <c r="CS8" s="108">
        <v>100</v>
      </c>
      <c r="CT8" s="108">
        <v>0</v>
      </c>
      <c r="CU8" s="108">
        <v>0</v>
      </c>
      <c r="CV8" s="15">
        <f t="shared" si="1"/>
        <v>0</v>
      </c>
      <c r="CW8" s="105">
        <v>100</v>
      </c>
      <c r="CX8" s="105">
        <v>100</v>
      </c>
      <c r="CY8" s="106">
        <v>100</v>
      </c>
      <c r="CZ8" s="106">
        <v>100</v>
      </c>
      <c r="DA8" s="106">
        <v>0</v>
      </c>
      <c r="DB8" s="106">
        <v>0</v>
      </c>
      <c r="DC8" s="16">
        <f t="shared" si="13"/>
        <v>0</v>
      </c>
      <c r="DD8" s="419">
        <v>100</v>
      </c>
      <c r="DE8" s="420">
        <v>100</v>
      </c>
      <c r="DF8" s="420">
        <v>100</v>
      </c>
      <c r="DG8" s="420">
        <v>0</v>
      </c>
      <c r="DH8" s="420">
        <v>0</v>
      </c>
      <c r="DI8" s="401">
        <f t="shared" si="14"/>
        <v>0</v>
      </c>
      <c r="DJ8" s="421">
        <v>100</v>
      </c>
      <c r="DK8" s="422">
        <v>100</v>
      </c>
      <c r="DL8" s="422">
        <v>100</v>
      </c>
      <c r="DM8" s="422">
        <v>0</v>
      </c>
      <c r="DN8" s="422">
        <v>0</v>
      </c>
      <c r="DO8" s="423">
        <f t="shared" si="15"/>
        <v>0</v>
      </c>
      <c r="DP8" s="211">
        <f t="shared" si="16"/>
        <v>0</v>
      </c>
      <c r="DQ8" s="109"/>
      <c r="DR8" s="318"/>
      <c r="DS8" s="318"/>
      <c r="DT8" s="318"/>
      <c r="DU8" s="110"/>
      <c r="DV8" s="111">
        <f t="shared" si="2"/>
        <v>0</v>
      </c>
      <c r="DW8" s="112"/>
      <c r="DX8" s="113"/>
      <c r="DY8" s="114"/>
      <c r="DZ8" s="221"/>
      <c r="EA8" s="213">
        <f t="shared" si="3"/>
        <v>0</v>
      </c>
      <c r="EB8" s="471">
        <f t="shared" si="4"/>
        <v>3.5</v>
      </c>
      <c r="EC8" s="472">
        <f t="shared" si="17"/>
        <v>4</v>
      </c>
      <c r="ED8" s="473"/>
    </row>
    <row r="9" spans="1:134" s="209" customFormat="1" ht="17.25" hidden="1" customHeight="1" outlineLevel="1" x14ac:dyDescent="0.25">
      <c r="A9" s="91">
        <v>6</v>
      </c>
      <c r="B9" s="202" t="s">
        <v>20</v>
      </c>
      <c r="C9" s="98">
        <v>100</v>
      </c>
      <c r="D9" s="93">
        <v>100</v>
      </c>
      <c r="E9" s="93">
        <v>100</v>
      </c>
      <c r="F9" s="93">
        <v>100</v>
      </c>
      <c r="G9" s="93">
        <v>100</v>
      </c>
      <c r="H9" s="93">
        <v>100</v>
      </c>
      <c r="I9" s="93">
        <v>100</v>
      </c>
      <c r="J9" s="93">
        <v>100</v>
      </c>
      <c r="K9" s="93">
        <v>0</v>
      </c>
      <c r="L9" s="93">
        <v>0</v>
      </c>
      <c r="M9" s="94">
        <f t="shared" si="5"/>
        <v>0</v>
      </c>
      <c r="N9" s="95">
        <v>100</v>
      </c>
      <c r="O9" s="96">
        <v>100</v>
      </c>
      <c r="P9" s="96">
        <v>100</v>
      </c>
      <c r="Q9" s="96">
        <v>100</v>
      </c>
      <c r="R9" s="96">
        <v>100</v>
      </c>
      <c r="S9" s="96">
        <v>100</v>
      </c>
      <c r="T9" s="96">
        <v>100</v>
      </c>
      <c r="U9" s="96">
        <v>100</v>
      </c>
      <c r="V9" s="96">
        <v>100</v>
      </c>
      <c r="W9" s="96">
        <v>100</v>
      </c>
      <c r="X9" s="96">
        <v>100</v>
      </c>
      <c r="Y9" s="96">
        <v>0</v>
      </c>
      <c r="Z9" s="96">
        <v>0</v>
      </c>
      <c r="AA9" s="97">
        <f t="shared" si="6"/>
        <v>0</v>
      </c>
      <c r="AB9" s="123">
        <v>0</v>
      </c>
      <c r="AC9" s="118">
        <v>0</v>
      </c>
      <c r="AD9" s="118">
        <v>0</v>
      </c>
      <c r="AE9" s="118">
        <v>0</v>
      </c>
      <c r="AF9" s="118">
        <v>0</v>
      </c>
      <c r="AG9" s="118">
        <v>0</v>
      </c>
      <c r="AH9" s="118">
        <v>0</v>
      </c>
      <c r="AI9" s="93">
        <v>100</v>
      </c>
      <c r="AJ9" s="93">
        <v>100</v>
      </c>
      <c r="AK9" s="93">
        <v>100</v>
      </c>
      <c r="AL9" s="93">
        <v>100</v>
      </c>
      <c r="AM9" s="99">
        <v>100</v>
      </c>
      <c r="AN9" s="93">
        <v>0</v>
      </c>
      <c r="AO9" s="93">
        <v>0</v>
      </c>
      <c r="AP9" s="100">
        <f t="shared" si="7"/>
        <v>3.5</v>
      </c>
      <c r="AQ9" s="101">
        <v>100</v>
      </c>
      <c r="AR9" s="102">
        <v>100</v>
      </c>
      <c r="AS9" s="102">
        <v>100</v>
      </c>
      <c r="AT9" s="102">
        <v>100</v>
      </c>
      <c r="AU9" s="102">
        <v>100</v>
      </c>
      <c r="AV9" s="102">
        <v>100</v>
      </c>
      <c r="AW9" s="102">
        <v>100</v>
      </c>
      <c r="AX9" s="102">
        <v>100</v>
      </c>
      <c r="AY9" s="102">
        <v>100</v>
      </c>
      <c r="AZ9" s="96">
        <v>100</v>
      </c>
      <c r="BA9" s="96">
        <v>100</v>
      </c>
      <c r="BB9" s="96">
        <v>0</v>
      </c>
      <c r="BC9" s="96">
        <v>0</v>
      </c>
      <c r="BD9" s="103">
        <f t="shared" si="8"/>
        <v>0</v>
      </c>
      <c r="BE9" s="459">
        <v>100</v>
      </c>
      <c r="BF9" s="108">
        <v>100</v>
      </c>
      <c r="BG9" s="108">
        <v>100</v>
      </c>
      <c r="BH9" s="108">
        <v>100</v>
      </c>
      <c r="BI9" s="108">
        <v>100</v>
      </c>
      <c r="BJ9" s="108">
        <v>100</v>
      </c>
      <c r="BK9" s="108">
        <v>100</v>
      </c>
      <c r="BL9" s="108">
        <v>100</v>
      </c>
      <c r="BM9" s="108">
        <v>100</v>
      </c>
      <c r="BN9" s="105">
        <v>0</v>
      </c>
      <c r="BO9" s="105">
        <v>0</v>
      </c>
      <c r="BP9" s="306">
        <f t="shared" si="9"/>
        <v>0</v>
      </c>
      <c r="BQ9" s="107">
        <v>100</v>
      </c>
      <c r="BR9" s="108">
        <v>100</v>
      </c>
      <c r="BS9" s="108">
        <v>100</v>
      </c>
      <c r="BT9" s="108">
        <v>100</v>
      </c>
      <c r="BU9" s="108">
        <v>100</v>
      </c>
      <c r="BV9" s="108">
        <v>100</v>
      </c>
      <c r="BW9" s="108">
        <v>100</v>
      </c>
      <c r="BX9" s="108">
        <v>0</v>
      </c>
      <c r="BY9" s="108">
        <v>0</v>
      </c>
      <c r="BZ9" s="199">
        <f t="shared" si="10"/>
        <v>0</v>
      </c>
      <c r="CA9" s="185">
        <f t="shared" si="0"/>
        <v>3.5</v>
      </c>
      <c r="CB9" s="104">
        <v>100</v>
      </c>
      <c r="CC9" s="105">
        <v>100</v>
      </c>
      <c r="CD9" s="105">
        <v>100</v>
      </c>
      <c r="CE9" s="105">
        <v>100</v>
      </c>
      <c r="CF9" s="106">
        <v>0</v>
      </c>
      <c r="CG9" s="106">
        <v>0</v>
      </c>
      <c r="CH9" s="13">
        <f t="shared" si="11"/>
        <v>0</v>
      </c>
      <c r="CI9" s="107">
        <v>100</v>
      </c>
      <c r="CJ9" s="108">
        <v>100</v>
      </c>
      <c r="CK9" s="108">
        <v>100</v>
      </c>
      <c r="CL9" s="108">
        <v>100</v>
      </c>
      <c r="CM9" s="108">
        <v>0</v>
      </c>
      <c r="CN9" s="108">
        <v>0</v>
      </c>
      <c r="CO9" s="14">
        <f t="shared" si="12"/>
        <v>0</v>
      </c>
      <c r="CP9" s="107">
        <v>100</v>
      </c>
      <c r="CQ9" s="107">
        <v>100</v>
      </c>
      <c r="CR9" s="108">
        <v>100</v>
      </c>
      <c r="CS9" s="108">
        <v>100</v>
      </c>
      <c r="CT9" s="108">
        <v>0</v>
      </c>
      <c r="CU9" s="108">
        <v>0</v>
      </c>
      <c r="CV9" s="15">
        <f t="shared" si="1"/>
        <v>0</v>
      </c>
      <c r="CW9" s="105">
        <v>100</v>
      </c>
      <c r="CX9" s="105">
        <v>100</v>
      </c>
      <c r="CY9" s="106">
        <v>100</v>
      </c>
      <c r="CZ9" s="106">
        <v>100</v>
      </c>
      <c r="DA9" s="106">
        <v>0</v>
      </c>
      <c r="DB9" s="106">
        <v>0</v>
      </c>
      <c r="DC9" s="16">
        <f t="shared" si="13"/>
        <v>0</v>
      </c>
      <c r="DD9" s="419">
        <v>100</v>
      </c>
      <c r="DE9" s="420">
        <v>100</v>
      </c>
      <c r="DF9" s="420">
        <v>100</v>
      </c>
      <c r="DG9" s="420">
        <v>0</v>
      </c>
      <c r="DH9" s="420">
        <v>0</v>
      </c>
      <c r="DI9" s="401">
        <f t="shared" si="14"/>
        <v>0</v>
      </c>
      <c r="DJ9" s="421">
        <v>100</v>
      </c>
      <c r="DK9" s="422">
        <v>100</v>
      </c>
      <c r="DL9" s="422">
        <v>100</v>
      </c>
      <c r="DM9" s="422">
        <v>0</v>
      </c>
      <c r="DN9" s="422">
        <v>0</v>
      </c>
      <c r="DO9" s="423">
        <f t="shared" si="15"/>
        <v>0</v>
      </c>
      <c r="DP9" s="211">
        <f t="shared" si="16"/>
        <v>0</v>
      </c>
      <c r="DQ9" s="109"/>
      <c r="DR9" s="318"/>
      <c r="DS9" s="318"/>
      <c r="DT9" s="318"/>
      <c r="DU9" s="110"/>
      <c r="DV9" s="111">
        <f t="shared" si="2"/>
        <v>0</v>
      </c>
      <c r="DW9" s="112"/>
      <c r="DX9" s="113"/>
      <c r="DY9" s="114"/>
      <c r="DZ9" s="221"/>
      <c r="EA9" s="213">
        <f t="shared" si="3"/>
        <v>0</v>
      </c>
      <c r="EB9" s="471">
        <f t="shared" si="4"/>
        <v>3.5</v>
      </c>
      <c r="EC9" s="472">
        <f t="shared" si="17"/>
        <v>4</v>
      </c>
      <c r="ED9" s="474"/>
    </row>
    <row r="10" spans="1:134" s="209" customFormat="1" ht="16.5" hidden="1" customHeight="1" outlineLevel="1" x14ac:dyDescent="0.25">
      <c r="A10" s="91">
        <v>7</v>
      </c>
      <c r="B10" s="202" t="s">
        <v>21</v>
      </c>
      <c r="C10" s="98">
        <v>100</v>
      </c>
      <c r="D10" s="93">
        <v>100</v>
      </c>
      <c r="E10" s="93">
        <v>100</v>
      </c>
      <c r="F10" s="93">
        <v>100</v>
      </c>
      <c r="G10" s="93">
        <v>100</v>
      </c>
      <c r="H10" s="93">
        <v>100</v>
      </c>
      <c r="I10" s="93">
        <v>100</v>
      </c>
      <c r="J10" s="93">
        <v>100</v>
      </c>
      <c r="K10" s="93">
        <v>0</v>
      </c>
      <c r="L10" s="93">
        <v>0</v>
      </c>
      <c r="M10" s="94">
        <f t="shared" si="5"/>
        <v>0</v>
      </c>
      <c r="N10" s="95">
        <v>100</v>
      </c>
      <c r="O10" s="96">
        <v>100</v>
      </c>
      <c r="P10" s="96">
        <v>100</v>
      </c>
      <c r="Q10" s="96">
        <v>100</v>
      </c>
      <c r="R10" s="96">
        <v>100</v>
      </c>
      <c r="S10" s="96">
        <v>100</v>
      </c>
      <c r="T10" s="96">
        <v>100</v>
      </c>
      <c r="U10" s="96">
        <v>100</v>
      </c>
      <c r="V10" s="96">
        <v>100</v>
      </c>
      <c r="W10" s="96">
        <v>100</v>
      </c>
      <c r="X10" s="96">
        <v>100</v>
      </c>
      <c r="Y10" s="96">
        <v>0</v>
      </c>
      <c r="Z10" s="96">
        <v>0</v>
      </c>
      <c r="AA10" s="97">
        <f t="shared" si="6"/>
        <v>0</v>
      </c>
      <c r="AB10" s="123">
        <v>0</v>
      </c>
      <c r="AC10" s="118">
        <v>0</v>
      </c>
      <c r="AD10" s="118">
        <v>0</v>
      </c>
      <c r="AE10" s="118">
        <v>0</v>
      </c>
      <c r="AF10" s="118">
        <v>0</v>
      </c>
      <c r="AG10" s="118">
        <v>0</v>
      </c>
      <c r="AH10" s="118">
        <v>0</v>
      </c>
      <c r="AI10" s="93">
        <v>100</v>
      </c>
      <c r="AJ10" s="93">
        <v>100</v>
      </c>
      <c r="AK10" s="93">
        <v>100</v>
      </c>
      <c r="AL10" s="93">
        <v>100</v>
      </c>
      <c r="AM10" s="99">
        <v>100</v>
      </c>
      <c r="AN10" s="93">
        <v>0</v>
      </c>
      <c r="AO10" s="93">
        <v>0</v>
      </c>
      <c r="AP10" s="100">
        <f t="shared" si="7"/>
        <v>3.5</v>
      </c>
      <c r="AQ10" s="101">
        <v>100</v>
      </c>
      <c r="AR10" s="102">
        <v>100</v>
      </c>
      <c r="AS10" s="102">
        <v>100</v>
      </c>
      <c r="AT10" s="102">
        <v>100</v>
      </c>
      <c r="AU10" s="102">
        <v>100</v>
      </c>
      <c r="AV10" s="102">
        <v>100</v>
      </c>
      <c r="AW10" s="102">
        <v>100</v>
      </c>
      <c r="AX10" s="102">
        <v>100</v>
      </c>
      <c r="AY10" s="102">
        <v>100</v>
      </c>
      <c r="AZ10" s="96">
        <v>100</v>
      </c>
      <c r="BA10" s="96">
        <v>100</v>
      </c>
      <c r="BB10" s="96">
        <v>0</v>
      </c>
      <c r="BC10" s="96">
        <v>0</v>
      </c>
      <c r="BD10" s="103">
        <f t="shared" si="8"/>
        <v>0</v>
      </c>
      <c r="BE10" s="459">
        <v>100</v>
      </c>
      <c r="BF10" s="108">
        <v>100</v>
      </c>
      <c r="BG10" s="108">
        <v>100</v>
      </c>
      <c r="BH10" s="108">
        <v>100</v>
      </c>
      <c r="BI10" s="108">
        <v>100</v>
      </c>
      <c r="BJ10" s="108">
        <v>100</v>
      </c>
      <c r="BK10" s="108">
        <v>100</v>
      </c>
      <c r="BL10" s="108">
        <v>100</v>
      </c>
      <c r="BM10" s="108">
        <v>100</v>
      </c>
      <c r="BN10" s="105">
        <v>0</v>
      </c>
      <c r="BO10" s="105">
        <v>0</v>
      </c>
      <c r="BP10" s="306">
        <f t="shared" si="9"/>
        <v>0</v>
      </c>
      <c r="BQ10" s="107">
        <v>100</v>
      </c>
      <c r="BR10" s="108">
        <v>100</v>
      </c>
      <c r="BS10" s="108">
        <v>100</v>
      </c>
      <c r="BT10" s="108">
        <v>100</v>
      </c>
      <c r="BU10" s="108">
        <v>100</v>
      </c>
      <c r="BV10" s="108">
        <v>100</v>
      </c>
      <c r="BW10" s="108">
        <v>100</v>
      </c>
      <c r="BX10" s="108">
        <v>0</v>
      </c>
      <c r="BY10" s="108">
        <v>0</v>
      </c>
      <c r="BZ10" s="199">
        <f t="shared" si="10"/>
        <v>0</v>
      </c>
      <c r="CA10" s="185">
        <f t="shared" si="0"/>
        <v>3.5</v>
      </c>
      <c r="CB10" s="104">
        <v>100</v>
      </c>
      <c r="CC10" s="105">
        <v>100</v>
      </c>
      <c r="CD10" s="105">
        <v>100</v>
      </c>
      <c r="CE10" s="105">
        <v>100</v>
      </c>
      <c r="CF10" s="106">
        <v>0</v>
      </c>
      <c r="CG10" s="106">
        <v>0</v>
      </c>
      <c r="CH10" s="13">
        <f t="shared" si="11"/>
        <v>0</v>
      </c>
      <c r="CI10" s="107">
        <v>100</v>
      </c>
      <c r="CJ10" s="108">
        <v>100</v>
      </c>
      <c r="CK10" s="108">
        <v>100</v>
      </c>
      <c r="CL10" s="108">
        <v>100</v>
      </c>
      <c r="CM10" s="108">
        <v>0</v>
      </c>
      <c r="CN10" s="108">
        <v>0</v>
      </c>
      <c r="CO10" s="14">
        <f t="shared" si="12"/>
        <v>0</v>
      </c>
      <c r="CP10" s="107">
        <v>100</v>
      </c>
      <c r="CQ10" s="107">
        <v>100</v>
      </c>
      <c r="CR10" s="108">
        <v>100</v>
      </c>
      <c r="CS10" s="108">
        <v>100</v>
      </c>
      <c r="CT10" s="108">
        <v>0</v>
      </c>
      <c r="CU10" s="108">
        <v>0</v>
      </c>
      <c r="CV10" s="15">
        <f t="shared" si="1"/>
        <v>0</v>
      </c>
      <c r="CW10" s="105">
        <v>100</v>
      </c>
      <c r="CX10" s="105">
        <v>100</v>
      </c>
      <c r="CY10" s="106">
        <v>100</v>
      </c>
      <c r="CZ10" s="106">
        <v>100</v>
      </c>
      <c r="DA10" s="106">
        <v>0</v>
      </c>
      <c r="DB10" s="106">
        <v>0</v>
      </c>
      <c r="DC10" s="16">
        <f t="shared" si="13"/>
        <v>0</v>
      </c>
      <c r="DD10" s="419">
        <v>100</v>
      </c>
      <c r="DE10" s="420">
        <v>100</v>
      </c>
      <c r="DF10" s="420">
        <v>100</v>
      </c>
      <c r="DG10" s="420">
        <v>0</v>
      </c>
      <c r="DH10" s="420">
        <v>0</v>
      </c>
      <c r="DI10" s="401">
        <f t="shared" si="14"/>
        <v>0</v>
      </c>
      <c r="DJ10" s="421">
        <v>100</v>
      </c>
      <c r="DK10" s="422">
        <v>100</v>
      </c>
      <c r="DL10" s="422">
        <v>100</v>
      </c>
      <c r="DM10" s="422">
        <v>0</v>
      </c>
      <c r="DN10" s="422">
        <v>0</v>
      </c>
      <c r="DO10" s="423">
        <f t="shared" si="15"/>
        <v>0</v>
      </c>
      <c r="DP10" s="211">
        <f t="shared" si="16"/>
        <v>0</v>
      </c>
      <c r="DQ10" s="109"/>
      <c r="DR10" s="318"/>
      <c r="DS10" s="318"/>
      <c r="DT10" s="318"/>
      <c r="DU10" s="110"/>
      <c r="DV10" s="111">
        <f t="shared" si="2"/>
        <v>0</v>
      </c>
      <c r="DW10" s="112"/>
      <c r="DX10" s="113"/>
      <c r="DY10" s="114"/>
      <c r="DZ10" s="221"/>
      <c r="EA10" s="213">
        <f t="shared" si="3"/>
        <v>0</v>
      </c>
      <c r="EB10" s="471">
        <f t="shared" si="4"/>
        <v>3.5</v>
      </c>
      <c r="EC10" s="472">
        <f t="shared" si="17"/>
        <v>4</v>
      </c>
      <c r="ED10" s="474"/>
    </row>
    <row r="11" spans="1:134" s="9" customFormat="1" ht="15.75" customHeight="1" collapsed="1" x14ac:dyDescent="0.25">
      <c r="A11" s="68">
        <v>8</v>
      </c>
      <c r="B11" s="80" t="s">
        <v>22</v>
      </c>
      <c r="C11" s="54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76">
        <f t="shared" si="5"/>
        <v>4</v>
      </c>
      <c r="N11" s="50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2">
        <f t="shared" si="6"/>
        <v>5.5</v>
      </c>
      <c r="AB11" s="54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74">
        <v>0</v>
      </c>
      <c r="AN11" s="55">
        <v>0</v>
      </c>
      <c r="AO11" s="55">
        <v>20</v>
      </c>
      <c r="AP11" s="56">
        <f t="shared" si="7"/>
        <v>4.8</v>
      </c>
      <c r="AQ11" s="57">
        <v>0</v>
      </c>
      <c r="AR11" s="75">
        <v>0</v>
      </c>
      <c r="AS11" s="75">
        <v>0</v>
      </c>
      <c r="AT11" s="75">
        <v>0</v>
      </c>
      <c r="AU11" s="75">
        <v>0</v>
      </c>
      <c r="AV11" s="75">
        <v>0</v>
      </c>
      <c r="AW11" s="75">
        <v>0</v>
      </c>
      <c r="AX11" s="75">
        <v>0</v>
      </c>
      <c r="AY11" s="75">
        <v>0</v>
      </c>
      <c r="AZ11" s="51">
        <v>0</v>
      </c>
      <c r="BA11" s="51">
        <v>0</v>
      </c>
      <c r="BB11" s="51">
        <v>0</v>
      </c>
      <c r="BC11" s="51">
        <v>20</v>
      </c>
      <c r="BD11" s="53">
        <f t="shared" si="8"/>
        <v>4.4000000000000004</v>
      </c>
      <c r="BE11" s="458">
        <v>0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63">
        <v>0</v>
      </c>
      <c r="BN11" s="60">
        <v>0</v>
      </c>
      <c r="BO11" s="60">
        <v>10</v>
      </c>
      <c r="BP11" s="216">
        <f t="shared" si="9"/>
        <v>4.05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0</v>
      </c>
      <c r="BW11" s="63">
        <v>0</v>
      </c>
      <c r="BX11" s="63">
        <v>100</v>
      </c>
      <c r="BY11" s="63">
        <v>0</v>
      </c>
      <c r="BZ11" s="199">
        <f t="shared" si="10"/>
        <v>4</v>
      </c>
      <c r="CA11" s="184">
        <f t="shared" si="0"/>
        <v>26.750000000000004</v>
      </c>
      <c r="CB11" s="59">
        <v>0</v>
      </c>
      <c r="CC11" s="60">
        <v>0</v>
      </c>
      <c r="CD11" s="60">
        <v>0</v>
      </c>
      <c r="CE11" s="60">
        <v>0</v>
      </c>
      <c r="CF11" s="61">
        <v>0</v>
      </c>
      <c r="CG11" s="61">
        <v>0</v>
      </c>
      <c r="CH11" s="13">
        <f t="shared" si="11"/>
        <v>6</v>
      </c>
      <c r="CI11" s="59">
        <v>0</v>
      </c>
      <c r="CJ11" s="60">
        <v>0</v>
      </c>
      <c r="CK11" s="60">
        <v>0</v>
      </c>
      <c r="CL11" s="63">
        <v>0</v>
      </c>
      <c r="CM11" s="63">
        <v>0</v>
      </c>
      <c r="CN11" s="63">
        <v>0</v>
      </c>
      <c r="CO11" s="14">
        <f t="shared" si="12"/>
        <v>6</v>
      </c>
      <c r="CP11" s="59">
        <v>0</v>
      </c>
      <c r="CQ11" s="60">
        <v>0</v>
      </c>
      <c r="CR11" s="60">
        <v>0</v>
      </c>
      <c r="CS11" s="63">
        <v>0</v>
      </c>
      <c r="CT11" s="63">
        <v>0</v>
      </c>
      <c r="CU11" s="63">
        <v>0</v>
      </c>
      <c r="CV11" s="15">
        <f t="shared" si="1"/>
        <v>6</v>
      </c>
      <c r="CW11" s="59">
        <v>0</v>
      </c>
      <c r="CX11" s="60">
        <v>0</v>
      </c>
      <c r="CY11" s="60">
        <v>0</v>
      </c>
      <c r="CZ11" s="61">
        <v>0</v>
      </c>
      <c r="DA11" s="61">
        <v>0</v>
      </c>
      <c r="DB11" s="61">
        <v>0</v>
      </c>
      <c r="DC11" s="16">
        <f t="shared" si="13"/>
        <v>6</v>
      </c>
      <c r="DD11" s="398">
        <v>100</v>
      </c>
      <c r="DE11" s="400">
        <v>100</v>
      </c>
      <c r="DF11" s="400">
        <v>100</v>
      </c>
      <c r="DG11" s="400">
        <v>0</v>
      </c>
      <c r="DH11" s="400">
        <v>0</v>
      </c>
      <c r="DI11" s="401">
        <f t="shared" si="14"/>
        <v>0</v>
      </c>
      <c r="DJ11" s="402">
        <v>100</v>
      </c>
      <c r="DK11" s="403">
        <v>100</v>
      </c>
      <c r="DL11" s="403">
        <v>100</v>
      </c>
      <c r="DM11" s="403">
        <v>0</v>
      </c>
      <c r="DN11" s="403">
        <v>0</v>
      </c>
      <c r="DO11" s="404">
        <f t="shared" si="15"/>
        <v>0</v>
      </c>
      <c r="DP11" s="211">
        <f t="shared" si="16"/>
        <v>24</v>
      </c>
      <c r="DQ11" s="17">
        <f>4/10</f>
        <v>0.4</v>
      </c>
      <c r="DR11" s="340"/>
      <c r="DS11" s="316">
        <f>7/11</f>
        <v>0.63636363636363635</v>
      </c>
      <c r="DT11" s="316">
        <f>5/10</f>
        <v>0.5</v>
      </c>
      <c r="DU11" s="18">
        <f>4/10</f>
        <v>0.4</v>
      </c>
      <c r="DV11" s="19">
        <f t="shared" si="2"/>
        <v>1.9363636363636365</v>
      </c>
      <c r="DW11" s="69"/>
      <c r="DX11" s="70"/>
      <c r="DY11" s="71"/>
      <c r="DZ11" s="18">
        <v>1</v>
      </c>
      <c r="EA11" s="212">
        <f t="shared" si="3"/>
        <v>1</v>
      </c>
      <c r="EB11" s="471">
        <f t="shared" si="4"/>
        <v>53.686363636363637</v>
      </c>
      <c r="EC11" s="472">
        <f t="shared" si="17"/>
        <v>54</v>
      </c>
      <c r="ED11" s="473"/>
    </row>
    <row r="12" spans="1:134" s="180" customFormat="1" ht="16.5" customHeight="1" x14ac:dyDescent="0.25">
      <c r="A12" s="68">
        <v>9</v>
      </c>
      <c r="B12" s="80" t="s">
        <v>23</v>
      </c>
      <c r="C12" s="54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76">
        <f t="shared" si="5"/>
        <v>4</v>
      </c>
      <c r="N12" s="50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20</v>
      </c>
      <c r="AA12" s="52">
        <f t="shared" si="6"/>
        <v>4.4000000000000004</v>
      </c>
      <c r="AB12" s="54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74">
        <v>0</v>
      </c>
      <c r="AN12" s="55">
        <v>0</v>
      </c>
      <c r="AO12" s="55">
        <v>0</v>
      </c>
      <c r="AP12" s="56">
        <f t="shared" si="7"/>
        <v>6</v>
      </c>
      <c r="AQ12" s="57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51">
        <v>0</v>
      </c>
      <c r="BA12" s="51">
        <v>0</v>
      </c>
      <c r="BB12" s="51">
        <v>0</v>
      </c>
      <c r="BC12" s="51">
        <v>20</v>
      </c>
      <c r="BD12" s="53">
        <f t="shared" si="8"/>
        <v>4.4000000000000004</v>
      </c>
      <c r="BE12" s="458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0">
        <v>0</v>
      </c>
      <c r="BO12" s="60">
        <v>0</v>
      </c>
      <c r="BP12" s="216">
        <f t="shared" si="9"/>
        <v>4.5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100</v>
      </c>
      <c r="BW12" s="63">
        <v>0</v>
      </c>
      <c r="BX12" s="63">
        <v>0</v>
      </c>
      <c r="BY12" s="63">
        <v>0</v>
      </c>
      <c r="BZ12" s="199">
        <f t="shared" si="10"/>
        <v>3</v>
      </c>
      <c r="CA12" s="184">
        <f t="shared" si="0"/>
        <v>26.3</v>
      </c>
      <c r="CB12" s="59">
        <v>0</v>
      </c>
      <c r="CC12" s="60">
        <v>0</v>
      </c>
      <c r="CD12" s="60">
        <v>100</v>
      </c>
      <c r="CE12" s="60">
        <v>0</v>
      </c>
      <c r="CF12" s="61">
        <v>0</v>
      </c>
      <c r="CG12" s="61">
        <v>0</v>
      </c>
      <c r="CH12" s="13">
        <f t="shared" si="11"/>
        <v>5</v>
      </c>
      <c r="CI12" s="59">
        <v>0</v>
      </c>
      <c r="CJ12" s="60">
        <v>0</v>
      </c>
      <c r="CK12" s="63">
        <v>100</v>
      </c>
      <c r="CL12" s="63">
        <v>0</v>
      </c>
      <c r="CM12" s="63">
        <v>0</v>
      </c>
      <c r="CN12" s="63">
        <v>0</v>
      </c>
      <c r="CO12" s="14">
        <f t="shared" si="12"/>
        <v>5</v>
      </c>
      <c r="CP12" s="62">
        <v>100</v>
      </c>
      <c r="CQ12" s="62">
        <v>100</v>
      </c>
      <c r="CR12" s="63">
        <v>100</v>
      </c>
      <c r="CS12" s="63">
        <v>100</v>
      </c>
      <c r="CT12" s="63">
        <v>0</v>
      </c>
      <c r="CU12" s="63">
        <v>0</v>
      </c>
      <c r="CV12" s="15">
        <f t="shared" si="1"/>
        <v>0</v>
      </c>
      <c r="CW12" s="60">
        <v>100</v>
      </c>
      <c r="CX12" s="60">
        <v>100</v>
      </c>
      <c r="CY12" s="61">
        <v>100</v>
      </c>
      <c r="CZ12" s="61">
        <v>100</v>
      </c>
      <c r="DA12" s="61">
        <v>0</v>
      </c>
      <c r="DB12" s="61">
        <v>0</v>
      </c>
      <c r="DC12" s="16">
        <f t="shared" si="13"/>
        <v>0</v>
      </c>
      <c r="DD12" s="398">
        <v>100</v>
      </c>
      <c r="DE12" s="400">
        <v>100</v>
      </c>
      <c r="DF12" s="400">
        <v>100</v>
      </c>
      <c r="DG12" s="400">
        <v>0</v>
      </c>
      <c r="DH12" s="400">
        <v>0</v>
      </c>
      <c r="DI12" s="401">
        <f t="shared" si="14"/>
        <v>0</v>
      </c>
      <c r="DJ12" s="402">
        <v>100</v>
      </c>
      <c r="DK12" s="403">
        <v>100</v>
      </c>
      <c r="DL12" s="403">
        <v>100</v>
      </c>
      <c r="DM12" s="403">
        <v>0</v>
      </c>
      <c r="DN12" s="403">
        <v>0</v>
      </c>
      <c r="DO12" s="404">
        <f t="shared" si="15"/>
        <v>0</v>
      </c>
      <c r="DP12" s="211">
        <f t="shared" si="16"/>
        <v>10</v>
      </c>
      <c r="DQ12" s="17">
        <f>4/10</f>
        <v>0.4</v>
      </c>
      <c r="DR12" s="316">
        <f>7/10</f>
        <v>0.7</v>
      </c>
      <c r="DS12" s="316">
        <f>5/11</f>
        <v>0.45454545454545453</v>
      </c>
      <c r="DT12" s="316">
        <f>6/10</f>
        <v>0.6</v>
      </c>
      <c r="DU12" s="18">
        <f>5/10</f>
        <v>0.5</v>
      </c>
      <c r="DV12" s="19">
        <f t="shared" si="2"/>
        <v>2.6545454545454548</v>
      </c>
      <c r="DW12" s="28"/>
      <c r="DX12" s="29"/>
      <c r="DY12" s="30"/>
      <c r="DZ12" s="18">
        <v>1</v>
      </c>
      <c r="EA12" s="212">
        <f t="shared" si="3"/>
        <v>1</v>
      </c>
      <c r="EB12" s="471">
        <f t="shared" si="4"/>
        <v>39.954545454545453</v>
      </c>
      <c r="EC12" s="472">
        <f t="shared" si="17"/>
        <v>40</v>
      </c>
      <c r="ED12" s="474"/>
    </row>
    <row r="13" spans="1:134" s="179" customFormat="1" ht="21" customHeight="1" x14ac:dyDescent="0.25">
      <c r="A13" s="91">
        <v>10</v>
      </c>
      <c r="B13" s="202" t="s">
        <v>24</v>
      </c>
      <c r="C13" s="98">
        <v>100</v>
      </c>
      <c r="D13" s="93">
        <v>100</v>
      </c>
      <c r="E13" s="93">
        <v>100</v>
      </c>
      <c r="F13" s="93">
        <v>100</v>
      </c>
      <c r="G13" s="93">
        <v>100</v>
      </c>
      <c r="H13" s="93">
        <v>100</v>
      </c>
      <c r="I13" s="93">
        <v>100</v>
      </c>
      <c r="J13" s="93">
        <v>100</v>
      </c>
      <c r="K13" s="93">
        <v>0</v>
      </c>
      <c r="L13" s="93">
        <v>0</v>
      </c>
      <c r="M13" s="94">
        <f t="shared" si="5"/>
        <v>0</v>
      </c>
      <c r="N13" s="95">
        <v>100</v>
      </c>
      <c r="O13" s="96">
        <v>100</v>
      </c>
      <c r="P13" s="96">
        <v>100</v>
      </c>
      <c r="Q13" s="96">
        <v>100</v>
      </c>
      <c r="R13" s="96">
        <v>100</v>
      </c>
      <c r="S13" s="96">
        <v>100</v>
      </c>
      <c r="T13" s="96">
        <v>100</v>
      </c>
      <c r="U13" s="96">
        <v>100</v>
      </c>
      <c r="V13" s="96">
        <v>100</v>
      </c>
      <c r="W13" s="96">
        <v>100</v>
      </c>
      <c r="X13" s="96">
        <v>100</v>
      </c>
      <c r="Y13" s="96">
        <v>0</v>
      </c>
      <c r="Z13" s="96">
        <v>0</v>
      </c>
      <c r="AA13" s="97">
        <f t="shared" si="6"/>
        <v>0</v>
      </c>
      <c r="AB13" s="98">
        <v>100</v>
      </c>
      <c r="AC13" s="93">
        <v>100</v>
      </c>
      <c r="AD13" s="93">
        <v>100</v>
      </c>
      <c r="AE13" s="93">
        <v>100</v>
      </c>
      <c r="AF13" s="93">
        <v>100</v>
      </c>
      <c r="AG13" s="93">
        <v>100</v>
      </c>
      <c r="AH13" s="93">
        <v>100</v>
      </c>
      <c r="AI13" s="93">
        <v>100</v>
      </c>
      <c r="AJ13" s="93">
        <v>100</v>
      </c>
      <c r="AK13" s="93">
        <v>100</v>
      </c>
      <c r="AL13" s="93">
        <v>100</v>
      </c>
      <c r="AM13" s="99">
        <v>100</v>
      </c>
      <c r="AN13" s="93">
        <v>0</v>
      </c>
      <c r="AO13" s="93">
        <v>0</v>
      </c>
      <c r="AP13" s="100">
        <f t="shared" si="7"/>
        <v>0</v>
      </c>
      <c r="AQ13" s="101">
        <v>100</v>
      </c>
      <c r="AR13" s="102">
        <v>100</v>
      </c>
      <c r="AS13" s="102">
        <v>100</v>
      </c>
      <c r="AT13" s="102">
        <v>100</v>
      </c>
      <c r="AU13" s="102">
        <v>100</v>
      </c>
      <c r="AV13" s="102">
        <v>100</v>
      </c>
      <c r="AW13" s="102">
        <v>100</v>
      </c>
      <c r="AX13" s="102">
        <v>100</v>
      </c>
      <c r="AY13" s="102">
        <v>100</v>
      </c>
      <c r="AZ13" s="96">
        <v>100</v>
      </c>
      <c r="BA13" s="96">
        <v>100</v>
      </c>
      <c r="BB13" s="96">
        <v>0</v>
      </c>
      <c r="BC13" s="96">
        <v>0</v>
      </c>
      <c r="BD13" s="103">
        <f t="shared" si="8"/>
        <v>0</v>
      </c>
      <c r="BE13" s="459">
        <v>100</v>
      </c>
      <c r="BF13" s="108">
        <v>100</v>
      </c>
      <c r="BG13" s="108">
        <v>100</v>
      </c>
      <c r="BH13" s="108">
        <v>100</v>
      </c>
      <c r="BI13" s="108">
        <v>100</v>
      </c>
      <c r="BJ13" s="108">
        <v>100</v>
      </c>
      <c r="BK13" s="108">
        <v>100</v>
      </c>
      <c r="BL13" s="108">
        <v>100</v>
      </c>
      <c r="BM13" s="108">
        <v>100</v>
      </c>
      <c r="BN13" s="105">
        <v>0</v>
      </c>
      <c r="BO13" s="105">
        <v>0</v>
      </c>
      <c r="BP13" s="306">
        <f t="shared" si="9"/>
        <v>0</v>
      </c>
      <c r="BQ13" s="107">
        <v>100</v>
      </c>
      <c r="BR13" s="108">
        <v>100</v>
      </c>
      <c r="BS13" s="108">
        <v>100</v>
      </c>
      <c r="BT13" s="108">
        <v>100</v>
      </c>
      <c r="BU13" s="108">
        <v>100</v>
      </c>
      <c r="BV13" s="108">
        <v>100</v>
      </c>
      <c r="BW13" s="108">
        <v>100</v>
      </c>
      <c r="BX13" s="108">
        <v>0</v>
      </c>
      <c r="BY13" s="108">
        <v>0</v>
      </c>
      <c r="BZ13" s="199">
        <f t="shared" si="10"/>
        <v>0</v>
      </c>
      <c r="CA13" s="185">
        <f t="shared" si="0"/>
        <v>0</v>
      </c>
      <c r="CB13" s="104">
        <v>100</v>
      </c>
      <c r="CC13" s="105">
        <v>100</v>
      </c>
      <c r="CD13" s="105">
        <v>100</v>
      </c>
      <c r="CE13" s="105">
        <v>100</v>
      </c>
      <c r="CF13" s="106">
        <v>0</v>
      </c>
      <c r="CG13" s="106">
        <v>0</v>
      </c>
      <c r="CH13" s="13">
        <f t="shared" si="11"/>
        <v>0</v>
      </c>
      <c r="CI13" s="107">
        <v>100</v>
      </c>
      <c r="CJ13" s="108">
        <v>100</v>
      </c>
      <c r="CK13" s="108">
        <v>100</v>
      </c>
      <c r="CL13" s="108">
        <v>100</v>
      </c>
      <c r="CM13" s="108">
        <v>0</v>
      </c>
      <c r="CN13" s="108">
        <v>0</v>
      </c>
      <c r="CO13" s="14">
        <f t="shared" si="12"/>
        <v>0</v>
      </c>
      <c r="CP13" s="107">
        <v>100</v>
      </c>
      <c r="CQ13" s="107">
        <v>100</v>
      </c>
      <c r="CR13" s="108">
        <v>100</v>
      </c>
      <c r="CS13" s="108">
        <v>100</v>
      </c>
      <c r="CT13" s="108">
        <v>0</v>
      </c>
      <c r="CU13" s="108">
        <v>0</v>
      </c>
      <c r="CV13" s="15">
        <f t="shared" si="1"/>
        <v>0</v>
      </c>
      <c r="CW13" s="105">
        <v>100</v>
      </c>
      <c r="CX13" s="105">
        <v>100</v>
      </c>
      <c r="CY13" s="106">
        <v>100</v>
      </c>
      <c r="CZ13" s="106">
        <v>100</v>
      </c>
      <c r="DA13" s="106">
        <v>0</v>
      </c>
      <c r="DB13" s="106">
        <v>0</v>
      </c>
      <c r="DC13" s="16">
        <f t="shared" si="13"/>
        <v>0</v>
      </c>
      <c r="DD13" s="419">
        <v>100</v>
      </c>
      <c r="DE13" s="420">
        <v>100</v>
      </c>
      <c r="DF13" s="420">
        <v>100</v>
      </c>
      <c r="DG13" s="420">
        <v>0</v>
      </c>
      <c r="DH13" s="420">
        <v>0</v>
      </c>
      <c r="DI13" s="401">
        <f t="shared" si="14"/>
        <v>0</v>
      </c>
      <c r="DJ13" s="421">
        <v>100</v>
      </c>
      <c r="DK13" s="422">
        <v>100</v>
      </c>
      <c r="DL13" s="422">
        <v>100</v>
      </c>
      <c r="DM13" s="422">
        <v>0</v>
      </c>
      <c r="DN13" s="422">
        <v>0</v>
      </c>
      <c r="DO13" s="423">
        <f t="shared" si="15"/>
        <v>0</v>
      </c>
      <c r="DP13" s="211">
        <f t="shared" si="16"/>
        <v>0</v>
      </c>
      <c r="DQ13" s="109"/>
      <c r="DR13" s="318"/>
      <c r="DS13" s="318"/>
      <c r="DT13" s="318"/>
      <c r="DU13" s="110"/>
      <c r="DV13" s="111">
        <f t="shared" si="2"/>
        <v>0</v>
      </c>
      <c r="DW13" s="109"/>
      <c r="DX13" s="110"/>
      <c r="DY13" s="151"/>
      <c r="DZ13" s="18"/>
      <c r="EA13" s="213">
        <f t="shared" si="3"/>
        <v>0</v>
      </c>
      <c r="EB13" s="534">
        <f t="shared" si="4"/>
        <v>0</v>
      </c>
      <c r="EC13" s="533">
        <f t="shared" si="17"/>
        <v>0</v>
      </c>
      <c r="ED13" s="474"/>
    </row>
    <row r="14" spans="1:134" s="9" customFormat="1" x14ac:dyDescent="0.25">
      <c r="A14" s="536">
        <v>11</v>
      </c>
      <c r="B14" s="80" t="s">
        <v>25</v>
      </c>
      <c r="C14" s="135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30</v>
      </c>
      <c r="L14" s="132">
        <v>0</v>
      </c>
      <c r="M14" s="537">
        <f t="shared" si="5"/>
        <v>4.1500000000000004</v>
      </c>
      <c r="N14" s="133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  <c r="X14" s="134">
        <v>0</v>
      </c>
      <c r="Y14" s="134">
        <v>0</v>
      </c>
      <c r="Z14" s="134">
        <v>0</v>
      </c>
      <c r="AA14" s="538">
        <f t="shared" si="6"/>
        <v>5.5</v>
      </c>
      <c r="AB14" s="135">
        <v>0</v>
      </c>
      <c r="AC14" s="132">
        <v>0</v>
      </c>
      <c r="AD14" s="132">
        <v>0</v>
      </c>
      <c r="AE14" s="132">
        <v>0</v>
      </c>
      <c r="AF14" s="132">
        <v>0</v>
      </c>
      <c r="AG14" s="132">
        <v>0</v>
      </c>
      <c r="AH14" s="132">
        <v>0</v>
      </c>
      <c r="AI14" s="132">
        <v>0</v>
      </c>
      <c r="AJ14" s="132">
        <v>0</v>
      </c>
      <c r="AK14" s="132">
        <v>0</v>
      </c>
      <c r="AL14" s="132">
        <v>0</v>
      </c>
      <c r="AM14" s="136">
        <v>0</v>
      </c>
      <c r="AN14" s="132">
        <v>0</v>
      </c>
      <c r="AO14" s="132">
        <v>0</v>
      </c>
      <c r="AP14" s="539">
        <f t="shared" si="7"/>
        <v>6</v>
      </c>
      <c r="AQ14" s="137">
        <v>0</v>
      </c>
      <c r="AR14" s="138">
        <v>0</v>
      </c>
      <c r="AS14" s="138">
        <v>0</v>
      </c>
      <c r="AT14" s="138">
        <v>0</v>
      </c>
      <c r="AU14" s="138">
        <v>0</v>
      </c>
      <c r="AV14" s="138">
        <v>0</v>
      </c>
      <c r="AW14" s="138">
        <v>0</v>
      </c>
      <c r="AX14" s="138">
        <v>0</v>
      </c>
      <c r="AY14" s="138">
        <v>100</v>
      </c>
      <c r="AZ14" s="134">
        <v>0</v>
      </c>
      <c r="BA14" s="134">
        <v>0</v>
      </c>
      <c r="BB14" s="134">
        <v>0</v>
      </c>
      <c r="BC14" s="134">
        <v>20</v>
      </c>
      <c r="BD14" s="538">
        <f t="shared" si="8"/>
        <v>4</v>
      </c>
      <c r="BE14" s="540">
        <v>0</v>
      </c>
      <c r="BF14" s="139">
        <v>0</v>
      </c>
      <c r="BG14" s="139">
        <v>0</v>
      </c>
      <c r="BH14" s="139">
        <v>0</v>
      </c>
      <c r="BI14" s="139">
        <v>0</v>
      </c>
      <c r="BJ14" s="139">
        <v>0</v>
      </c>
      <c r="BK14" s="139">
        <v>0</v>
      </c>
      <c r="BL14" s="139">
        <v>0</v>
      </c>
      <c r="BM14" s="139">
        <v>0</v>
      </c>
      <c r="BN14" s="541">
        <v>0</v>
      </c>
      <c r="BO14" s="541">
        <v>0</v>
      </c>
      <c r="BP14" s="542">
        <f t="shared" si="9"/>
        <v>4.5</v>
      </c>
      <c r="BQ14" s="436">
        <v>100</v>
      </c>
      <c r="BR14" s="139">
        <v>100</v>
      </c>
      <c r="BS14" s="139">
        <v>100</v>
      </c>
      <c r="BT14" s="139">
        <v>100</v>
      </c>
      <c r="BU14" s="139">
        <v>100</v>
      </c>
      <c r="BV14" s="139">
        <v>100</v>
      </c>
      <c r="BW14" s="139">
        <v>100</v>
      </c>
      <c r="BX14" s="139">
        <v>0</v>
      </c>
      <c r="BY14" s="139">
        <v>0</v>
      </c>
      <c r="BZ14" s="543">
        <f t="shared" si="10"/>
        <v>0</v>
      </c>
      <c r="CA14" s="544">
        <f t="shared" si="0"/>
        <v>24.15</v>
      </c>
      <c r="CB14" s="545">
        <v>0</v>
      </c>
      <c r="CC14" s="541">
        <v>0</v>
      </c>
      <c r="CD14" s="541">
        <v>0</v>
      </c>
      <c r="CE14" s="541">
        <v>0</v>
      </c>
      <c r="CF14" s="546">
        <v>0</v>
      </c>
      <c r="CG14" s="546">
        <v>0</v>
      </c>
      <c r="CH14" s="547">
        <f t="shared" si="11"/>
        <v>6</v>
      </c>
      <c r="CI14" s="545">
        <v>0</v>
      </c>
      <c r="CJ14" s="541">
        <v>0</v>
      </c>
      <c r="CK14" s="541">
        <v>0</v>
      </c>
      <c r="CL14" s="139">
        <v>0</v>
      </c>
      <c r="CM14" s="139">
        <v>100</v>
      </c>
      <c r="CN14" s="139">
        <v>0</v>
      </c>
      <c r="CO14" s="548">
        <f t="shared" si="12"/>
        <v>7</v>
      </c>
      <c r="CP14" s="545">
        <v>0</v>
      </c>
      <c r="CQ14" s="541">
        <v>0</v>
      </c>
      <c r="CR14" s="541">
        <v>0</v>
      </c>
      <c r="CS14" s="139">
        <v>0</v>
      </c>
      <c r="CT14" s="139">
        <v>100</v>
      </c>
      <c r="CU14" s="139">
        <v>0</v>
      </c>
      <c r="CV14" s="549">
        <f t="shared" si="1"/>
        <v>7</v>
      </c>
      <c r="CW14" s="545">
        <v>0</v>
      </c>
      <c r="CX14" s="541">
        <v>0</v>
      </c>
      <c r="CY14" s="541">
        <v>0</v>
      </c>
      <c r="CZ14" s="546">
        <v>0</v>
      </c>
      <c r="DA14" s="546">
        <v>100</v>
      </c>
      <c r="DB14" s="546">
        <v>0</v>
      </c>
      <c r="DC14" s="550">
        <f t="shared" si="13"/>
        <v>7</v>
      </c>
      <c r="DD14" s="545">
        <v>100</v>
      </c>
      <c r="DE14" s="546">
        <v>100</v>
      </c>
      <c r="DF14" s="546">
        <v>100</v>
      </c>
      <c r="DG14" s="546">
        <v>0</v>
      </c>
      <c r="DH14" s="546">
        <v>0</v>
      </c>
      <c r="DI14" s="551">
        <f t="shared" si="14"/>
        <v>0</v>
      </c>
      <c r="DJ14" s="552">
        <v>100</v>
      </c>
      <c r="DK14" s="553">
        <v>100</v>
      </c>
      <c r="DL14" s="553">
        <v>100</v>
      </c>
      <c r="DM14" s="553">
        <v>0</v>
      </c>
      <c r="DN14" s="553">
        <v>0</v>
      </c>
      <c r="DO14" s="554">
        <f t="shared" si="15"/>
        <v>0</v>
      </c>
      <c r="DP14" s="555">
        <f t="shared" si="16"/>
        <v>27</v>
      </c>
      <c r="DQ14" s="535"/>
      <c r="DR14" s="316">
        <f>8/10</f>
        <v>0.8</v>
      </c>
      <c r="DS14" s="316">
        <f>11/11</f>
        <v>1</v>
      </c>
      <c r="DT14" s="347"/>
      <c r="DU14" s="444"/>
      <c r="DV14" s="19">
        <f t="shared" si="2"/>
        <v>1.8</v>
      </c>
      <c r="DW14" s="69"/>
      <c r="DX14" s="70"/>
      <c r="DY14" s="71"/>
      <c r="DZ14" s="18">
        <v>1</v>
      </c>
      <c r="EA14" s="214">
        <f t="shared" si="3"/>
        <v>1</v>
      </c>
      <c r="EB14" s="471">
        <f t="shared" si="4"/>
        <v>53.949999999999996</v>
      </c>
      <c r="EC14" s="556">
        <f t="shared" si="17"/>
        <v>54</v>
      </c>
      <c r="ED14" s="557"/>
    </row>
    <row r="15" spans="1:134" s="179" customFormat="1" hidden="1" outlineLevel="1" x14ac:dyDescent="0.25">
      <c r="A15" s="91">
        <v>12</v>
      </c>
      <c r="B15" s="202" t="s">
        <v>26</v>
      </c>
      <c r="C15" s="123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93">
        <v>100</v>
      </c>
      <c r="K15" s="93">
        <v>0</v>
      </c>
      <c r="L15" s="93">
        <v>0</v>
      </c>
      <c r="M15" s="94">
        <f t="shared" si="5"/>
        <v>3.5</v>
      </c>
      <c r="N15" s="120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96">
        <v>100</v>
      </c>
      <c r="Y15" s="96">
        <v>0</v>
      </c>
      <c r="Z15" s="96">
        <v>0</v>
      </c>
      <c r="AA15" s="97">
        <f t="shared" si="6"/>
        <v>5</v>
      </c>
      <c r="AB15" s="98">
        <v>100</v>
      </c>
      <c r="AC15" s="93">
        <v>100</v>
      </c>
      <c r="AD15" s="93">
        <v>100</v>
      </c>
      <c r="AE15" s="93">
        <v>100</v>
      </c>
      <c r="AF15" s="93">
        <v>100</v>
      </c>
      <c r="AG15" s="93">
        <v>100</v>
      </c>
      <c r="AH15" s="93">
        <v>100</v>
      </c>
      <c r="AI15" s="93">
        <v>100</v>
      </c>
      <c r="AJ15" s="93">
        <v>100</v>
      </c>
      <c r="AK15" s="93">
        <v>100</v>
      </c>
      <c r="AL15" s="93">
        <v>100</v>
      </c>
      <c r="AM15" s="99">
        <v>100</v>
      </c>
      <c r="AN15" s="93">
        <v>0</v>
      </c>
      <c r="AO15" s="93">
        <v>0</v>
      </c>
      <c r="AP15" s="100">
        <f t="shared" si="7"/>
        <v>0</v>
      </c>
      <c r="AQ15" s="101">
        <v>100</v>
      </c>
      <c r="AR15" s="102">
        <v>100</v>
      </c>
      <c r="AS15" s="102">
        <v>100</v>
      </c>
      <c r="AT15" s="102">
        <v>100</v>
      </c>
      <c r="AU15" s="102">
        <v>100</v>
      </c>
      <c r="AV15" s="102">
        <v>100</v>
      </c>
      <c r="AW15" s="102">
        <v>100</v>
      </c>
      <c r="AX15" s="102">
        <v>100</v>
      </c>
      <c r="AY15" s="102">
        <v>100</v>
      </c>
      <c r="AZ15" s="96">
        <v>100</v>
      </c>
      <c r="BA15" s="96">
        <v>100</v>
      </c>
      <c r="BB15" s="96">
        <v>0</v>
      </c>
      <c r="BC15" s="96">
        <v>0</v>
      </c>
      <c r="BD15" s="103">
        <f t="shared" si="8"/>
        <v>0</v>
      </c>
      <c r="BE15" s="459">
        <v>100</v>
      </c>
      <c r="BF15" s="108">
        <v>100</v>
      </c>
      <c r="BG15" s="108">
        <v>100</v>
      </c>
      <c r="BH15" s="108">
        <v>100</v>
      </c>
      <c r="BI15" s="108">
        <v>100</v>
      </c>
      <c r="BJ15" s="108">
        <v>100</v>
      </c>
      <c r="BK15" s="108">
        <v>100</v>
      </c>
      <c r="BL15" s="108">
        <v>100</v>
      </c>
      <c r="BM15" s="108">
        <v>100</v>
      </c>
      <c r="BN15" s="105">
        <v>0</v>
      </c>
      <c r="BO15" s="105">
        <v>0</v>
      </c>
      <c r="BP15" s="306">
        <f t="shared" si="9"/>
        <v>0</v>
      </c>
      <c r="BQ15" s="107">
        <v>100</v>
      </c>
      <c r="BR15" s="108">
        <v>100</v>
      </c>
      <c r="BS15" s="108">
        <v>100</v>
      </c>
      <c r="BT15" s="108">
        <v>100</v>
      </c>
      <c r="BU15" s="108">
        <v>100</v>
      </c>
      <c r="BV15" s="108">
        <v>100</v>
      </c>
      <c r="BW15" s="108">
        <v>100</v>
      </c>
      <c r="BX15" s="108">
        <v>0</v>
      </c>
      <c r="BY15" s="108">
        <v>0</v>
      </c>
      <c r="BZ15" s="199">
        <f t="shared" si="10"/>
        <v>0</v>
      </c>
      <c r="CA15" s="185">
        <f t="shared" si="0"/>
        <v>8.5</v>
      </c>
      <c r="CB15" s="104">
        <v>100</v>
      </c>
      <c r="CC15" s="105">
        <v>100</v>
      </c>
      <c r="CD15" s="105">
        <v>100</v>
      </c>
      <c r="CE15" s="105">
        <v>100</v>
      </c>
      <c r="CF15" s="106">
        <v>0</v>
      </c>
      <c r="CG15" s="106">
        <v>0</v>
      </c>
      <c r="CH15" s="13">
        <f t="shared" si="11"/>
        <v>0</v>
      </c>
      <c r="CI15" s="107">
        <v>100</v>
      </c>
      <c r="CJ15" s="108">
        <v>100</v>
      </c>
      <c r="CK15" s="108">
        <v>100</v>
      </c>
      <c r="CL15" s="108">
        <v>100</v>
      </c>
      <c r="CM15" s="108">
        <v>0</v>
      </c>
      <c r="CN15" s="108">
        <v>0</v>
      </c>
      <c r="CO15" s="14">
        <f t="shared" si="12"/>
        <v>0</v>
      </c>
      <c r="CP15" s="107">
        <v>100</v>
      </c>
      <c r="CQ15" s="107">
        <v>100</v>
      </c>
      <c r="CR15" s="108">
        <v>100</v>
      </c>
      <c r="CS15" s="108">
        <v>100</v>
      </c>
      <c r="CT15" s="108">
        <v>0</v>
      </c>
      <c r="CU15" s="108">
        <v>0</v>
      </c>
      <c r="CV15" s="15">
        <f t="shared" si="1"/>
        <v>0</v>
      </c>
      <c r="CW15" s="105">
        <v>100</v>
      </c>
      <c r="CX15" s="105">
        <v>100</v>
      </c>
      <c r="CY15" s="106">
        <v>100</v>
      </c>
      <c r="CZ15" s="106">
        <v>100</v>
      </c>
      <c r="DA15" s="106">
        <v>0</v>
      </c>
      <c r="DB15" s="106">
        <v>0</v>
      </c>
      <c r="DC15" s="16">
        <f t="shared" si="13"/>
        <v>0</v>
      </c>
      <c r="DD15" s="419">
        <v>100</v>
      </c>
      <c r="DE15" s="420">
        <v>100</v>
      </c>
      <c r="DF15" s="420">
        <v>100</v>
      </c>
      <c r="DG15" s="420">
        <v>0</v>
      </c>
      <c r="DH15" s="420">
        <v>0</v>
      </c>
      <c r="DI15" s="401">
        <f t="shared" si="14"/>
        <v>0</v>
      </c>
      <c r="DJ15" s="421">
        <v>100</v>
      </c>
      <c r="DK15" s="422">
        <v>100</v>
      </c>
      <c r="DL15" s="422">
        <v>100</v>
      </c>
      <c r="DM15" s="422">
        <v>0</v>
      </c>
      <c r="DN15" s="422">
        <v>0</v>
      </c>
      <c r="DO15" s="423">
        <f t="shared" si="15"/>
        <v>0</v>
      </c>
      <c r="DP15" s="211">
        <f t="shared" si="16"/>
        <v>0</v>
      </c>
      <c r="DQ15" s="109"/>
      <c r="DR15" s="318"/>
      <c r="DS15" s="318"/>
      <c r="DT15" s="318"/>
      <c r="DU15" s="110"/>
      <c r="DV15" s="111">
        <f t="shared" si="2"/>
        <v>0</v>
      </c>
      <c r="DW15" s="109"/>
      <c r="DX15" s="110"/>
      <c r="DY15" s="151"/>
      <c r="DZ15" s="18"/>
      <c r="EA15" s="213">
        <f t="shared" si="3"/>
        <v>0</v>
      </c>
      <c r="EB15" s="471">
        <f t="shared" si="4"/>
        <v>8.5</v>
      </c>
      <c r="EC15" s="472">
        <f t="shared" si="17"/>
        <v>9</v>
      </c>
      <c r="ED15" s="474"/>
    </row>
    <row r="16" spans="1:134" s="179" customFormat="1" hidden="1" outlineLevel="1" x14ac:dyDescent="0.25">
      <c r="A16" s="91">
        <v>13</v>
      </c>
      <c r="B16" s="202" t="s">
        <v>27</v>
      </c>
      <c r="C16" s="123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93">
        <v>100</v>
      </c>
      <c r="K16" s="93">
        <v>0</v>
      </c>
      <c r="L16" s="93">
        <v>0</v>
      </c>
      <c r="M16" s="94">
        <f t="shared" si="5"/>
        <v>3.5</v>
      </c>
      <c r="N16" s="120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96">
        <v>100</v>
      </c>
      <c r="Y16" s="96">
        <v>0</v>
      </c>
      <c r="Z16" s="96">
        <v>0</v>
      </c>
      <c r="AA16" s="97">
        <f t="shared" si="6"/>
        <v>5</v>
      </c>
      <c r="AB16" s="98">
        <v>100</v>
      </c>
      <c r="AC16" s="93">
        <v>100</v>
      </c>
      <c r="AD16" s="93">
        <v>100</v>
      </c>
      <c r="AE16" s="93">
        <v>100</v>
      </c>
      <c r="AF16" s="93">
        <v>100</v>
      </c>
      <c r="AG16" s="93">
        <v>100</v>
      </c>
      <c r="AH16" s="93">
        <v>100</v>
      </c>
      <c r="AI16" s="93">
        <v>100</v>
      </c>
      <c r="AJ16" s="93">
        <v>100</v>
      </c>
      <c r="AK16" s="93">
        <v>100</v>
      </c>
      <c r="AL16" s="93">
        <v>100</v>
      </c>
      <c r="AM16" s="99">
        <v>100</v>
      </c>
      <c r="AN16" s="93">
        <v>0</v>
      </c>
      <c r="AO16" s="93">
        <v>0</v>
      </c>
      <c r="AP16" s="100">
        <f t="shared" si="7"/>
        <v>0</v>
      </c>
      <c r="AQ16" s="101">
        <v>100</v>
      </c>
      <c r="AR16" s="102">
        <v>100</v>
      </c>
      <c r="AS16" s="102">
        <v>100</v>
      </c>
      <c r="AT16" s="102">
        <v>100</v>
      </c>
      <c r="AU16" s="102">
        <v>100</v>
      </c>
      <c r="AV16" s="102">
        <v>100</v>
      </c>
      <c r="AW16" s="102">
        <v>100</v>
      </c>
      <c r="AX16" s="102">
        <v>100</v>
      </c>
      <c r="AY16" s="102">
        <v>100</v>
      </c>
      <c r="AZ16" s="96">
        <v>100</v>
      </c>
      <c r="BA16" s="96">
        <v>100</v>
      </c>
      <c r="BB16" s="96">
        <v>0</v>
      </c>
      <c r="BC16" s="96">
        <v>0</v>
      </c>
      <c r="BD16" s="103">
        <f t="shared" si="8"/>
        <v>0</v>
      </c>
      <c r="BE16" s="459">
        <v>100</v>
      </c>
      <c r="BF16" s="108">
        <v>100</v>
      </c>
      <c r="BG16" s="108">
        <v>100</v>
      </c>
      <c r="BH16" s="108">
        <v>100</v>
      </c>
      <c r="BI16" s="108">
        <v>100</v>
      </c>
      <c r="BJ16" s="108">
        <v>100</v>
      </c>
      <c r="BK16" s="108">
        <v>100</v>
      </c>
      <c r="BL16" s="108">
        <v>100</v>
      </c>
      <c r="BM16" s="108">
        <v>100</v>
      </c>
      <c r="BN16" s="105">
        <v>0</v>
      </c>
      <c r="BO16" s="105">
        <v>0</v>
      </c>
      <c r="BP16" s="306">
        <f t="shared" si="9"/>
        <v>0</v>
      </c>
      <c r="BQ16" s="107">
        <v>100</v>
      </c>
      <c r="BR16" s="108">
        <v>100</v>
      </c>
      <c r="BS16" s="108">
        <v>100</v>
      </c>
      <c r="BT16" s="108">
        <v>100</v>
      </c>
      <c r="BU16" s="108">
        <v>100</v>
      </c>
      <c r="BV16" s="108">
        <v>100</v>
      </c>
      <c r="BW16" s="108">
        <v>100</v>
      </c>
      <c r="BX16" s="108">
        <v>0</v>
      </c>
      <c r="BY16" s="108">
        <v>0</v>
      </c>
      <c r="BZ16" s="199">
        <f t="shared" si="10"/>
        <v>0</v>
      </c>
      <c r="CA16" s="185">
        <f t="shared" si="0"/>
        <v>8.5</v>
      </c>
      <c r="CB16" s="104">
        <v>100</v>
      </c>
      <c r="CC16" s="105">
        <v>100</v>
      </c>
      <c r="CD16" s="105">
        <v>100</v>
      </c>
      <c r="CE16" s="105">
        <v>100</v>
      </c>
      <c r="CF16" s="106">
        <v>0</v>
      </c>
      <c r="CG16" s="106">
        <v>0</v>
      </c>
      <c r="CH16" s="13">
        <f t="shared" si="11"/>
        <v>0</v>
      </c>
      <c r="CI16" s="107">
        <v>100</v>
      </c>
      <c r="CJ16" s="108">
        <v>100</v>
      </c>
      <c r="CK16" s="108">
        <v>100</v>
      </c>
      <c r="CL16" s="108">
        <v>100</v>
      </c>
      <c r="CM16" s="108">
        <v>0</v>
      </c>
      <c r="CN16" s="108">
        <v>0</v>
      </c>
      <c r="CO16" s="14">
        <f t="shared" si="12"/>
        <v>0</v>
      </c>
      <c r="CP16" s="107">
        <v>100</v>
      </c>
      <c r="CQ16" s="107">
        <v>100</v>
      </c>
      <c r="CR16" s="108">
        <v>100</v>
      </c>
      <c r="CS16" s="108">
        <v>100</v>
      </c>
      <c r="CT16" s="108">
        <v>0</v>
      </c>
      <c r="CU16" s="108">
        <v>0</v>
      </c>
      <c r="CV16" s="15">
        <f t="shared" si="1"/>
        <v>0</v>
      </c>
      <c r="CW16" s="105">
        <v>100</v>
      </c>
      <c r="CX16" s="105">
        <v>100</v>
      </c>
      <c r="CY16" s="106">
        <v>100</v>
      </c>
      <c r="CZ16" s="106">
        <v>100</v>
      </c>
      <c r="DA16" s="106">
        <v>0</v>
      </c>
      <c r="DB16" s="106">
        <v>0</v>
      </c>
      <c r="DC16" s="16">
        <f t="shared" si="13"/>
        <v>0</v>
      </c>
      <c r="DD16" s="419">
        <v>100</v>
      </c>
      <c r="DE16" s="420">
        <v>100</v>
      </c>
      <c r="DF16" s="420">
        <v>100</v>
      </c>
      <c r="DG16" s="420">
        <v>0</v>
      </c>
      <c r="DH16" s="420">
        <v>0</v>
      </c>
      <c r="DI16" s="401">
        <f t="shared" si="14"/>
        <v>0</v>
      </c>
      <c r="DJ16" s="421">
        <v>100</v>
      </c>
      <c r="DK16" s="422">
        <v>100</v>
      </c>
      <c r="DL16" s="422">
        <v>100</v>
      </c>
      <c r="DM16" s="422">
        <v>0</v>
      </c>
      <c r="DN16" s="422">
        <v>0</v>
      </c>
      <c r="DO16" s="423">
        <f t="shared" si="15"/>
        <v>0</v>
      </c>
      <c r="DP16" s="211">
        <f t="shared" si="16"/>
        <v>0</v>
      </c>
      <c r="DQ16" s="109"/>
      <c r="DR16" s="318"/>
      <c r="DS16" s="318"/>
      <c r="DT16" s="318"/>
      <c r="DU16" s="110"/>
      <c r="DV16" s="111">
        <f t="shared" si="2"/>
        <v>0</v>
      </c>
      <c r="DW16" s="109"/>
      <c r="DX16" s="110"/>
      <c r="DY16" s="151"/>
      <c r="DZ16" s="18"/>
      <c r="EA16" s="213">
        <f t="shared" si="3"/>
        <v>0</v>
      </c>
      <c r="EB16" s="471">
        <f t="shared" si="4"/>
        <v>8.5</v>
      </c>
      <c r="EC16" s="472">
        <f t="shared" si="17"/>
        <v>9</v>
      </c>
      <c r="ED16" s="474"/>
    </row>
    <row r="17" spans="1:134" s="179" customFormat="1" hidden="1" outlineLevel="1" x14ac:dyDescent="0.25">
      <c r="A17" s="91">
        <v>14</v>
      </c>
      <c r="B17" s="202" t="s">
        <v>28</v>
      </c>
      <c r="C17" s="123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93">
        <v>100</v>
      </c>
      <c r="K17" s="93">
        <v>0</v>
      </c>
      <c r="L17" s="93">
        <v>0</v>
      </c>
      <c r="M17" s="94">
        <f t="shared" si="5"/>
        <v>3.5</v>
      </c>
      <c r="N17" s="120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96">
        <v>100</v>
      </c>
      <c r="Y17" s="96">
        <v>0</v>
      </c>
      <c r="Z17" s="96">
        <v>0</v>
      </c>
      <c r="AA17" s="97">
        <f t="shared" si="6"/>
        <v>5</v>
      </c>
      <c r="AB17" s="98">
        <v>100</v>
      </c>
      <c r="AC17" s="93">
        <v>100</v>
      </c>
      <c r="AD17" s="93">
        <v>100</v>
      </c>
      <c r="AE17" s="93">
        <v>100</v>
      </c>
      <c r="AF17" s="93">
        <v>100</v>
      </c>
      <c r="AG17" s="93">
        <v>100</v>
      </c>
      <c r="AH17" s="93">
        <v>100</v>
      </c>
      <c r="AI17" s="93">
        <v>100</v>
      </c>
      <c r="AJ17" s="93">
        <v>100</v>
      </c>
      <c r="AK17" s="93">
        <v>100</v>
      </c>
      <c r="AL17" s="93">
        <v>100</v>
      </c>
      <c r="AM17" s="99">
        <v>100</v>
      </c>
      <c r="AN17" s="93">
        <v>0</v>
      </c>
      <c r="AO17" s="93">
        <v>0</v>
      </c>
      <c r="AP17" s="100">
        <f t="shared" si="7"/>
        <v>0</v>
      </c>
      <c r="AQ17" s="101">
        <v>100</v>
      </c>
      <c r="AR17" s="102">
        <v>100</v>
      </c>
      <c r="AS17" s="102">
        <v>100</v>
      </c>
      <c r="AT17" s="102">
        <v>100</v>
      </c>
      <c r="AU17" s="102">
        <v>100</v>
      </c>
      <c r="AV17" s="102">
        <v>100</v>
      </c>
      <c r="AW17" s="102">
        <v>100</v>
      </c>
      <c r="AX17" s="102">
        <v>100</v>
      </c>
      <c r="AY17" s="102">
        <v>100</v>
      </c>
      <c r="AZ17" s="96">
        <v>100</v>
      </c>
      <c r="BA17" s="96">
        <v>100</v>
      </c>
      <c r="BB17" s="96">
        <v>0</v>
      </c>
      <c r="BC17" s="96">
        <v>0</v>
      </c>
      <c r="BD17" s="103">
        <f t="shared" si="8"/>
        <v>0</v>
      </c>
      <c r="BE17" s="459">
        <v>100</v>
      </c>
      <c r="BF17" s="108">
        <v>100</v>
      </c>
      <c r="BG17" s="108">
        <v>100</v>
      </c>
      <c r="BH17" s="108">
        <v>100</v>
      </c>
      <c r="BI17" s="108">
        <v>100</v>
      </c>
      <c r="BJ17" s="108">
        <v>100</v>
      </c>
      <c r="BK17" s="108">
        <v>100</v>
      </c>
      <c r="BL17" s="108">
        <v>100</v>
      </c>
      <c r="BM17" s="108">
        <v>100</v>
      </c>
      <c r="BN17" s="105">
        <v>0</v>
      </c>
      <c r="BO17" s="105">
        <v>0</v>
      </c>
      <c r="BP17" s="306">
        <f t="shared" si="9"/>
        <v>0</v>
      </c>
      <c r="BQ17" s="107">
        <v>100</v>
      </c>
      <c r="BR17" s="108">
        <v>100</v>
      </c>
      <c r="BS17" s="108">
        <v>100</v>
      </c>
      <c r="BT17" s="108">
        <v>100</v>
      </c>
      <c r="BU17" s="108">
        <v>100</v>
      </c>
      <c r="BV17" s="108">
        <v>100</v>
      </c>
      <c r="BW17" s="108">
        <v>100</v>
      </c>
      <c r="BX17" s="108">
        <v>0</v>
      </c>
      <c r="BY17" s="108">
        <v>0</v>
      </c>
      <c r="BZ17" s="199">
        <f t="shared" si="10"/>
        <v>0</v>
      </c>
      <c r="CA17" s="185">
        <f t="shared" si="0"/>
        <v>8.5</v>
      </c>
      <c r="CB17" s="104">
        <v>100</v>
      </c>
      <c r="CC17" s="105">
        <v>100</v>
      </c>
      <c r="CD17" s="105">
        <v>100</v>
      </c>
      <c r="CE17" s="105">
        <v>100</v>
      </c>
      <c r="CF17" s="106">
        <v>0</v>
      </c>
      <c r="CG17" s="106">
        <v>0</v>
      </c>
      <c r="CH17" s="13">
        <f t="shared" si="11"/>
        <v>0</v>
      </c>
      <c r="CI17" s="107">
        <v>100</v>
      </c>
      <c r="CJ17" s="108">
        <v>100</v>
      </c>
      <c r="CK17" s="108">
        <v>100</v>
      </c>
      <c r="CL17" s="108">
        <v>100</v>
      </c>
      <c r="CM17" s="108">
        <v>0</v>
      </c>
      <c r="CN17" s="108">
        <v>0</v>
      </c>
      <c r="CO17" s="14">
        <f t="shared" si="12"/>
        <v>0</v>
      </c>
      <c r="CP17" s="107">
        <v>100</v>
      </c>
      <c r="CQ17" s="107">
        <v>100</v>
      </c>
      <c r="CR17" s="108">
        <v>100</v>
      </c>
      <c r="CS17" s="108">
        <v>100</v>
      </c>
      <c r="CT17" s="108">
        <v>0</v>
      </c>
      <c r="CU17" s="108">
        <v>0</v>
      </c>
      <c r="CV17" s="15">
        <f t="shared" si="1"/>
        <v>0</v>
      </c>
      <c r="CW17" s="105">
        <v>100</v>
      </c>
      <c r="CX17" s="105">
        <v>100</v>
      </c>
      <c r="CY17" s="106">
        <v>100</v>
      </c>
      <c r="CZ17" s="106">
        <v>100</v>
      </c>
      <c r="DA17" s="106">
        <v>0</v>
      </c>
      <c r="DB17" s="106">
        <v>0</v>
      </c>
      <c r="DC17" s="16">
        <f t="shared" si="13"/>
        <v>0</v>
      </c>
      <c r="DD17" s="419">
        <v>100</v>
      </c>
      <c r="DE17" s="420">
        <v>100</v>
      </c>
      <c r="DF17" s="420">
        <v>100</v>
      </c>
      <c r="DG17" s="420">
        <v>0</v>
      </c>
      <c r="DH17" s="420">
        <v>0</v>
      </c>
      <c r="DI17" s="401">
        <f t="shared" si="14"/>
        <v>0</v>
      </c>
      <c r="DJ17" s="421">
        <v>100</v>
      </c>
      <c r="DK17" s="422">
        <v>100</v>
      </c>
      <c r="DL17" s="422">
        <v>100</v>
      </c>
      <c r="DM17" s="422">
        <v>0</v>
      </c>
      <c r="DN17" s="422">
        <v>0</v>
      </c>
      <c r="DO17" s="423">
        <f t="shared" si="15"/>
        <v>0</v>
      </c>
      <c r="DP17" s="211">
        <f t="shared" si="16"/>
        <v>0</v>
      </c>
      <c r="DQ17" s="109"/>
      <c r="DR17" s="318"/>
      <c r="DS17" s="318"/>
      <c r="DT17" s="318"/>
      <c r="DU17" s="110"/>
      <c r="DV17" s="111">
        <f t="shared" si="2"/>
        <v>0</v>
      </c>
      <c r="DW17" s="109"/>
      <c r="DX17" s="110"/>
      <c r="DY17" s="151"/>
      <c r="DZ17" s="18"/>
      <c r="EA17" s="213">
        <f t="shared" si="3"/>
        <v>0</v>
      </c>
      <c r="EB17" s="471">
        <f t="shared" si="4"/>
        <v>8.5</v>
      </c>
      <c r="EC17" s="472">
        <f t="shared" si="17"/>
        <v>9</v>
      </c>
      <c r="ED17" s="474"/>
    </row>
    <row r="18" spans="1:134" s="179" customFormat="1" hidden="1" outlineLevel="1" x14ac:dyDescent="0.25">
      <c r="A18" s="91">
        <v>15</v>
      </c>
      <c r="B18" s="202" t="s">
        <v>29</v>
      </c>
      <c r="C18" s="123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93">
        <v>100</v>
      </c>
      <c r="K18" s="93">
        <v>0</v>
      </c>
      <c r="L18" s="93">
        <v>0</v>
      </c>
      <c r="M18" s="94">
        <f t="shared" si="5"/>
        <v>3.5</v>
      </c>
      <c r="N18" s="120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96">
        <v>100</v>
      </c>
      <c r="Y18" s="96">
        <v>0</v>
      </c>
      <c r="Z18" s="96">
        <v>0</v>
      </c>
      <c r="AA18" s="97">
        <f t="shared" si="6"/>
        <v>5</v>
      </c>
      <c r="AB18" s="98">
        <v>100</v>
      </c>
      <c r="AC18" s="93">
        <v>100</v>
      </c>
      <c r="AD18" s="93">
        <v>100</v>
      </c>
      <c r="AE18" s="93">
        <v>100</v>
      </c>
      <c r="AF18" s="93">
        <v>100</v>
      </c>
      <c r="AG18" s="93">
        <v>100</v>
      </c>
      <c r="AH18" s="93">
        <v>100</v>
      </c>
      <c r="AI18" s="93">
        <v>100</v>
      </c>
      <c r="AJ18" s="93">
        <v>100</v>
      </c>
      <c r="AK18" s="93">
        <v>100</v>
      </c>
      <c r="AL18" s="93">
        <v>100</v>
      </c>
      <c r="AM18" s="99">
        <v>100</v>
      </c>
      <c r="AN18" s="93">
        <v>0</v>
      </c>
      <c r="AO18" s="93">
        <v>0</v>
      </c>
      <c r="AP18" s="100">
        <f t="shared" si="7"/>
        <v>0</v>
      </c>
      <c r="AQ18" s="101">
        <v>100</v>
      </c>
      <c r="AR18" s="102">
        <v>100</v>
      </c>
      <c r="AS18" s="102">
        <v>100</v>
      </c>
      <c r="AT18" s="102">
        <v>100</v>
      </c>
      <c r="AU18" s="102">
        <v>100</v>
      </c>
      <c r="AV18" s="102">
        <v>100</v>
      </c>
      <c r="AW18" s="102">
        <v>100</v>
      </c>
      <c r="AX18" s="102">
        <v>100</v>
      </c>
      <c r="AY18" s="102">
        <v>100</v>
      </c>
      <c r="AZ18" s="96">
        <v>100</v>
      </c>
      <c r="BA18" s="96">
        <v>100</v>
      </c>
      <c r="BB18" s="96">
        <v>0</v>
      </c>
      <c r="BC18" s="96">
        <v>0</v>
      </c>
      <c r="BD18" s="103">
        <f t="shared" si="8"/>
        <v>0</v>
      </c>
      <c r="BE18" s="459">
        <v>100</v>
      </c>
      <c r="BF18" s="108">
        <v>100</v>
      </c>
      <c r="BG18" s="108">
        <v>100</v>
      </c>
      <c r="BH18" s="108">
        <v>100</v>
      </c>
      <c r="BI18" s="108">
        <v>100</v>
      </c>
      <c r="BJ18" s="108">
        <v>100</v>
      </c>
      <c r="BK18" s="108">
        <v>100</v>
      </c>
      <c r="BL18" s="108">
        <v>100</v>
      </c>
      <c r="BM18" s="108">
        <v>100</v>
      </c>
      <c r="BN18" s="105">
        <v>0</v>
      </c>
      <c r="BO18" s="105">
        <v>0</v>
      </c>
      <c r="BP18" s="306">
        <f t="shared" si="9"/>
        <v>0</v>
      </c>
      <c r="BQ18" s="107">
        <v>100</v>
      </c>
      <c r="BR18" s="108">
        <v>100</v>
      </c>
      <c r="BS18" s="108">
        <v>100</v>
      </c>
      <c r="BT18" s="108">
        <v>100</v>
      </c>
      <c r="BU18" s="108">
        <v>100</v>
      </c>
      <c r="BV18" s="108">
        <v>100</v>
      </c>
      <c r="BW18" s="108">
        <v>100</v>
      </c>
      <c r="BX18" s="108">
        <v>0</v>
      </c>
      <c r="BY18" s="108">
        <v>0</v>
      </c>
      <c r="BZ18" s="199">
        <f t="shared" si="10"/>
        <v>0</v>
      </c>
      <c r="CA18" s="185">
        <f t="shared" si="0"/>
        <v>8.5</v>
      </c>
      <c r="CB18" s="104">
        <v>100</v>
      </c>
      <c r="CC18" s="105">
        <v>100</v>
      </c>
      <c r="CD18" s="105">
        <v>100</v>
      </c>
      <c r="CE18" s="105">
        <v>100</v>
      </c>
      <c r="CF18" s="106">
        <v>0</v>
      </c>
      <c r="CG18" s="106">
        <v>0</v>
      </c>
      <c r="CH18" s="13">
        <f t="shared" si="11"/>
        <v>0</v>
      </c>
      <c r="CI18" s="107">
        <v>100</v>
      </c>
      <c r="CJ18" s="108">
        <v>100</v>
      </c>
      <c r="CK18" s="108">
        <v>100</v>
      </c>
      <c r="CL18" s="108">
        <v>100</v>
      </c>
      <c r="CM18" s="108">
        <v>0</v>
      </c>
      <c r="CN18" s="108">
        <v>0</v>
      </c>
      <c r="CO18" s="14">
        <f t="shared" si="12"/>
        <v>0</v>
      </c>
      <c r="CP18" s="107">
        <v>100</v>
      </c>
      <c r="CQ18" s="107">
        <v>100</v>
      </c>
      <c r="CR18" s="108">
        <v>100</v>
      </c>
      <c r="CS18" s="108">
        <v>100</v>
      </c>
      <c r="CT18" s="108">
        <v>0</v>
      </c>
      <c r="CU18" s="108">
        <v>0</v>
      </c>
      <c r="CV18" s="15">
        <f t="shared" si="1"/>
        <v>0</v>
      </c>
      <c r="CW18" s="105">
        <v>100</v>
      </c>
      <c r="CX18" s="105">
        <v>100</v>
      </c>
      <c r="CY18" s="106">
        <v>100</v>
      </c>
      <c r="CZ18" s="106">
        <v>100</v>
      </c>
      <c r="DA18" s="106">
        <v>0</v>
      </c>
      <c r="DB18" s="106">
        <v>0</v>
      </c>
      <c r="DC18" s="16">
        <f t="shared" si="13"/>
        <v>0</v>
      </c>
      <c r="DD18" s="419">
        <v>100</v>
      </c>
      <c r="DE18" s="420">
        <v>100</v>
      </c>
      <c r="DF18" s="420">
        <v>100</v>
      </c>
      <c r="DG18" s="420">
        <v>0</v>
      </c>
      <c r="DH18" s="420">
        <v>0</v>
      </c>
      <c r="DI18" s="401">
        <f t="shared" si="14"/>
        <v>0</v>
      </c>
      <c r="DJ18" s="421">
        <v>100</v>
      </c>
      <c r="DK18" s="422">
        <v>100</v>
      </c>
      <c r="DL18" s="422">
        <v>100</v>
      </c>
      <c r="DM18" s="422">
        <v>0</v>
      </c>
      <c r="DN18" s="422">
        <v>0</v>
      </c>
      <c r="DO18" s="423">
        <f t="shared" si="15"/>
        <v>0</v>
      </c>
      <c r="DP18" s="211">
        <f t="shared" si="16"/>
        <v>0</v>
      </c>
      <c r="DQ18" s="109"/>
      <c r="DR18" s="318"/>
      <c r="DS18" s="318"/>
      <c r="DT18" s="318"/>
      <c r="DU18" s="110"/>
      <c r="DV18" s="111">
        <f t="shared" si="2"/>
        <v>0</v>
      </c>
      <c r="DW18" s="109"/>
      <c r="DX18" s="110"/>
      <c r="DY18" s="151"/>
      <c r="DZ18" s="18"/>
      <c r="EA18" s="213">
        <f t="shared" si="3"/>
        <v>0</v>
      </c>
      <c r="EB18" s="471">
        <f t="shared" si="4"/>
        <v>8.5</v>
      </c>
      <c r="EC18" s="472">
        <f t="shared" si="17"/>
        <v>9</v>
      </c>
      <c r="ED18" s="474"/>
    </row>
    <row r="19" spans="1:134" s="11" customFormat="1" collapsed="1" x14ac:dyDescent="0.25">
      <c r="A19" s="68">
        <v>16</v>
      </c>
      <c r="B19" s="80" t="s">
        <v>30</v>
      </c>
      <c r="C19" s="54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100</v>
      </c>
      <c r="K19" s="55">
        <v>0</v>
      </c>
      <c r="L19" s="55">
        <v>20</v>
      </c>
      <c r="M19" s="76">
        <f t="shared" si="5"/>
        <v>2.8</v>
      </c>
      <c r="N19" s="50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100</v>
      </c>
      <c r="Y19" s="51">
        <v>0</v>
      </c>
      <c r="Z19" s="51">
        <v>30</v>
      </c>
      <c r="AA19" s="52">
        <f t="shared" si="6"/>
        <v>3.2</v>
      </c>
      <c r="AB19" s="54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74">
        <v>0</v>
      </c>
      <c r="AN19" s="55">
        <v>0</v>
      </c>
      <c r="AO19" s="55">
        <v>20</v>
      </c>
      <c r="AP19" s="56">
        <f t="shared" si="7"/>
        <v>4.8</v>
      </c>
      <c r="AQ19" s="57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51">
        <v>0</v>
      </c>
      <c r="BB19" s="51">
        <v>0</v>
      </c>
      <c r="BC19" s="51">
        <v>20</v>
      </c>
      <c r="BD19" s="53">
        <f t="shared" si="8"/>
        <v>4.4000000000000004</v>
      </c>
      <c r="BE19" s="458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0">
        <v>0</v>
      </c>
      <c r="BO19" s="60">
        <v>0</v>
      </c>
      <c r="BP19" s="216">
        <f t="shared" si="9"/>
        <v>4.5</v>
      </c>
      <c r="BQ19" s="62">
        <v>100</v>
      </c>
      <c r="BR19" s="63">
        <v>100</v>
      </c>
      <c r="BS19" s="63">
        <v>100</v>
      </c>
      <c r="BT19" s="63">
        <v>100</v>
      </c>
      <c r="BU19" s="63">
        <v>100</v>
      </c>
      <c r="BV19" s="63">
        <v>100</v>
      </c>
      <c r="BW19" s="63">
        <v>100</v>
      </c>
      <c r="BX19" s="63">
        <v>0</v>
      </c>
      <c r="BY19" s="63">
        <v>0</v>
      </c>
      <c r="BZ19" s="199">
        <f t="shared" si="10"/>
        <v>0</v>
      </c>
      <c r="CA19" s="184">
        <f t="shared" si="0"/>
        <v>19.700000000000003</v>
      </c>
      <c r="CB19" s="59">
        <v>0</v>
      </c>
      <c r="CC19" s="60">
        <v>0</v>
      </c>
      <c r="CD19" s="60">
        <v>0</v>
      </c>
      <c r="CE19" s="60">
        <v>0</v>
      </c>
      <c r="CF19" s="61">
        <v>100</v>
      </c>
      <c r="CG19" s="61">
        <v>0</v>
      </c>
      <c r="CH19" s="13">
        <f t="shared" si="11"/>
        <v>7</v>
      </c>
      <c r="CI19" s="62">
        <v>0</v>
      </c>
      <c r="CJ19" s="63">
        <v>0</v>
      </c>
      <c r="CK19" s="63">
        <v>0</v>
      </c>
      <c r="CL19" s="63">
        <v>0</v>
      </c>
      <c r="CM19" s="63">
        <v>100</v>
      </c>
      <c r="CN19" s="63">
        <v>0</v>
      </c>
      <c r="CO19" s="14">
        <f t="shared" si="12"/>
        <v>7</v>
      </c>
      <c r="CP19" s="62">
        <v>100</v>
      </c>
      <c r="CQ19" s="62">
        <v>100</v>
      </c>
      <c r="CR19" s="63">
        <v>100</v>
      </c>
      <c r="CS19" s="63">
        <v>100</v>
      </c>
      <c r="CT19" s="63">
        <v>0</v>
      </c>
      <c r="CU19" s="63">
        <v>0</v>
      </c>
      <c r="CV19" s="15">
        <f t="shared" si="1"/>
        <v>0</v>
      </c>
      <c r="CW19" s="60">
        <v>100</v>
      </c>
      <c r="CX19" s="60">
        <v>100</v>
      </c>
      <c r="CY19" s="61">
        <v>100</v>
      </c>
      <c r="CZ19" s="61">
        <v>100</v>
      </c>
      <c r="DA19" s="61">
        <v>0</v>
      </c>
      <c r="DB19" s="61">
        <v>0</v>
      </c>
      <c r="DC19" s="16">
        <f t="shared" si="13"/>
        <v>0</v>
      </c>
      <c r="DD19" s="398">
        <v>100</v>
      </c>
      <c r="DE19" s="400">
        <v>100</v>
      </c>
      <c r="DF19" s="400">
        <v>100</v>
      </c>
      <c r="DG19" s="400">
        <v>0</v>
      </c>
      <c r="DH19" s="400">
        <v>0</v>
      </c>
      <c r="DI19" s="401">
        <f t="shared" si="14"/>
        <v>0</v>
      </c>
      <c r="DJ19" s="402">
        <v>100</v>
      </c>
      <c r="DK19" s="403">
        <v>100</v>
      </c>
      <c r="DL19" s="403">
        <v>100</v>
      </c>
      <c r="DM19" s="403">
        <v>0</v>
      </c>
      <c r="DN19" s="403">
        <v>0</v>
      </c>
      <c r="DO19" s="404">
        <f t="shared" si="15"/>
        <v>0</v>
      </c>
      <c r="DP19" s="211">
        <f t="shared" si="16"/>
        <v>14</v>
      </c>
      <c r="DQ19" s="341"/>
      <c r="DR19" s="340"/>
      <c r="DS19" s="316">
        <f>8/11</f>
        <v>0.72727272727272729</v>
      </c>
      <c r="DT19" s="316">
        <f>6/10</f>
        <v>0.6</v>
      </c>
      <c r="DU19" s="18">
        <f>4/10</f>
        <v>0.4</v>
      </c>
      <c r="DV19" s="19">
        <f t="shared" si="2"/>
        <v>1.7272727272727271</v>
      </c>
      <c r="DW19" s="41"/>
      <c r="DX19" s="42"/>
      <c r="DY19" s="44"/>
      <c r="DZ19" s="18"/>
      <c r="EA19" s="212">
        <f t="shared" si="3"/>
        <v>0</v>
      </c>
      <c r="EB19" s="471">
        <f t="shared" si="4"/>
        <v>35.427272727272729</v>
      </c>
      <c r="EC19" s="472">
        <f t="shared" si="17"/>
        <v>35</v>
      </c>
      <c r="ED19" s="474"/>
    </row>
    <row r="20" spans="1:134" s="179" customFormat="1" x14ac:dyDescent="0.25">
      <c r="A20" s="256">
        <v>17</v>
      </c>
      <c r="B20" s="80" t="s">
        <v>31</v>
      </c>
      <c r="C20" s="54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1">
        <v>40</v>
      </c>
      <c r="M20" s="76">
        <f t="shared" ref="M20" si="18">4-(0.5*C20/100+0.5*D20/100+0.5*E20/100+0.5*F20/100+0.5*G20/100+0.5*H20/100+0.5*I20/100+0.5*J20/100)+0.5*K20/100-(4-(0.5*C20/100+0.5*D20/100+0.5*E20/100+0.5*F20/100+0.5*G20/100+0.5*H20/100+0.5*I20/100+0.5*J20/100)+0.5*K20/100)*L20/100</f>
        <v>2.4</v>
      </c>
      <c r="N20" s="50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30</v>
      </c>
      <c r="AA20" s="52">
        <f t="shared" ref="AA20" si="19">5.5-(0.5*N20/100+0.5*O20/100+0.5*P20/100+0.5*Q20/100+0.5*R20/100+0.5*S20/100+0.5*T20/100+0.5*U20/100+0.5*V20/100+0.5*W20/100+0.5*X20/100)+0.5*Y20/100-(5.5-0.5*N20/100+0.5*O20/100+0.5*P20/100+0.5*Q20/100+0.5*R20/100+0.5*S20/100+0.5*T20/100+0.5*U20/100+0.5*V20/100+0.5*W20/100+0.5*X20/100)*Z20/100</f>
        <v>3.85</v>
      </c>
      <c r="AB20" s="54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74">
        <v>0</v>
      </c>
      <c r="AN20" s="55">
        <v>0</v>
      </c>
      <c r="AO20" s="55">
        <v>20</v>
      </c>
      <c r="AP20" s="56">
        <f t="shared" ref="AP20" si="20">6-(0.5*AB20/100+0.5*AC20/100+0.5*AD20/100+0.5*AE20/100+0.5*AF20/100+0.5*AG20/100+0.5*AH20/100+0.5*AI20/100+0.5*AJ20/100+0.5*AK20/100+0.5*AL20/100+0.5*AM20/100)+0.5*AN20/100-(6-(0.5*AB20/100+0.5*AC20/100+0.5*AD20/100+0.5*AE20/100+0.5*AF20/100+0.5*AG20/100+0.5*AH20/100+0.5*AI20/100+0.5*AJ20/100+0.5*AK20/100+0.5*AL20/100+0.5*AM20/100)+0.5*AN20/100)*AO20/100</f>
        <v>4.8</v>
      </c>
      <c r="AQ20" s="57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51">
        <v>0</v>
      </c>
      <c r="BB20" s="51">
        <v>0</v>
      </c>
      <c r="BC20" s="51">
        <v>20</v>
      </c>
      <c r="BD20" s="53">
        <f t="shared" ref="BD20" si="21">5.5-(0.5*AQ20/100+0.5*AR20/100+0.5*AS20/100+0.5*AT20/100+0.5*AU20/100+0.5*AV20/100+0.5*AW20/100+0.5*AX20/100+0.5*AY20/100+0.5*AZ20/100+0.5*BA20/100)+0.5*BB20/100-(5.5-(0.5*AQ20/100+0.5*AR20/100+0.5*AS20/100+0.5*AT20/100+0.5*AU20/100+0.5*AV20/100+0.5*AW20/100+0.5*AX20/100+0.5*AY20/100+0.5*AZ20/100+0.5*BA20/100)+0.5*BB20/100)*BC20/100</f>
        <v>4.4000000000000004</v>
      </c>
      <c r="BE20" s="458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0">
        <v>0</v>
      </c>
      <c r="BO20" s="60">
        <v>15</v>
      </c>
      <c r="BP20" s="216">
        <f t="shared" ref="BP20" si="22">4.5-(0.5*BE20/100+0.5*BF20/100+0.5*BG20/100+0.5*BH20/100+0.5*BI20/100+0.5*BJ20/100+0.5*BK20/100+0.5*BL20/100+0.5*BM20/100)+0.5*BN20/100-(4.5-(0.5*BE20/100+0.5*BF20/100+0.5*BG20/100+0.5*BH20/100+0.5*BI20/100+0.5*BJ20/100+0.5*BK20/100+0.5*BL20/100+0.5*BM20/100)+0.5*BN20/100)*BO20/100</f>
        <v>3.8250000000000002</v>
      </c>
      <c r="BQ20" s="458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0</v>
      </c>
      <c r="BW20" s="63">
        <v>0</v>
      </c>
      <c r="BX20" s="63">
        <v>0</v>
      </c>
      <c r="BY20" s="63">
        <v>0</v>
      </c>
      <c r="BZ20" s="199">
        <f t="shared" ref="BZ20" si="23">3.5-(0.5*BQ20/100+0.5*BR20/100+0.5*BS20/100+0.5*BT20/100+0.5*BU20/100+0.5*BV20/100+0.5*BW20/100)+0.5*BX20/100-(3.5-(0.5*BQ20/100+0.5*BR20/100+0.5*BS20/100+0.5*BT20/100+0.5*BU20/100+0.5*BV20/100+0.5*BW20/100)+0.5*BX20/100)*BY20/100</f>
        <v>3.5</v>
      </c>
      <c r="CA20" s="184">
        <f t="shared" ref="CA20" si="24">SUM(M20,AA20,AP20,BD20,BP20,BZ20)</f>
        <v>22.775000000000002</v>
      </c>
      <c r="CB20" s="104">
        <v>100</v>
      </c>
      <c r="CC20" s="105">
        <v>100</v>
      </c>
      <c r="CD20" s="105">
        <v>100</v>
      </c>
      <c r="CE20" s="105">
        <v>100</v>
      </c>
      <c r="CF20" s="106">
        <v>0</v>
      </c>
      <c r="CG20" s="106">
        <v>0</v>
      </c>
      <c r="CH20" s="13">
        <f t="shared" si="11"/>
        <v>0</v>
      </c>
      <c r="CI20" s="107">
        <v>100</v>
      </c>
      <c r="CJ20" s="108">
        <v>100</v>
      </c>
      <c r="CK20" s="108">
        <v>100</v>
      </c>
      <c r="CL20" s="108">
        <v>100</v>
      </c>
      <c r="CM20" s="108">
        <v>0</v>
      </c>
      <c r="CN20" s="108">
        <v>0</v>
      </c>
      <c r="CO20" s="14">
        <f t="shared" si="12"/>
        <v>0</v>
      </c>
      <c r="CP20" s="107">
        <v>100</v>
      </c>
      <c r="CQ20" s="107">
        <v>100</v>
      </c>
      <c r="CR20" s="108">
        <v>100</v>
      </c>
      <c r="CS20" s="108">
        <v>100</v>
      </c>
      <c r="CT20" s="108">
        <v>0</v>
      </c>
      <c r="CU20" s="108">
        <v>0</v>
      </c>
      <c r="CV20" s="15">
        <f t="shared" si="1"/>
        <v>0</v>
      </c>
      <c r="CW20" s="105">
        <v>100</v>
      </c>
      <c r="CX20" s="105">
        <v>100</v>
      </c>
      <c r="CY20" s="106">
        <v>100</v>
      </c>
      <c r="CZ20" s="106">
        <v>100</v>
      </c>
      <c r="DA20" s="106">
        <v>0</v>
      </c>
      <c r="DB20" s="106">
        <v>0</v>
      </c>
      <c r="DC20" s="16">
        <f t="shared" si="13"/>
        <v>0</v>
      </c>
      <c r="DD20" s="419">
        <v>100</v>
      </c>
      <c r="DE20" s="420">
        <v>100</v>
      </c>
      <c r="DF20" s="420">
        <v>100</v>
      </c>
      <c r="DG20" s="420">
        <v>0</v>
      </c>
      <c r="DH20" s="420">
        <v>0</v>
      </c>
      <c r="DI20" s="401">
        <f t="shared" si="14"/>
        <v>0</v>
      </c>
      <c r="DJ20" s="421">
        <v>100</v>
      </c>
      <c r="DK20" s="422">
        <v>100</v>
      </c>
      <c r="DL20" s="422">
        <v>100</v>
      </c>
      <c r="DM20" s="422">
        <v>0</v>
      </c>
      <c r="DN20" s="422">
        <v>0</v>
      </c>
      <c r="DO20" s="423">
        <f t="shared" si="15"/>
        <v>0</v>
      </c>
      <c r="DP20" s="211">
        <f t="shared" si="16"/>
        <v>0</v>
      </c>
      <c r="DQ20" s="17">
        <f>6/10</f>
        <v>0.6</v>
      </c>
      <c r="DR20" s="316">
        <f>7/10</f>
        <v>0.7</v>
      </c>
      <c r="DS20" s="346"/>
      <c r="DT20" s="532"/>
      <c r="DU20" s="18">
        <f>8/10</f>
        <v>0.8</v>
      </c>
      <c r="DV20" s="19">
        <f t="shared" si="2"/>
        <v>2.0999999999999996</v>
      </c>
      <c r="DW20" s="109"/>
      <c r="DX20" s="110"/>
      <c r="DY20" s="151"/>
      <c r="DZ20" s="18">
        <v>1</v>
      </c>
      <c r="EA20" s="212">
        <f t="shared" si="3"/>
        <v>1</v>
      </c>
      <c r="EB20" s="471">
        <f t="shared" si="4"/>
        <v>25.875</v>
      </c>
      <c r="EC20" s="472">
        <f t="shared" si="17"/>
        <v>26</v>
      </c>
      <c r="ED20" s="474"/>
    </row>
    <row r="21" spans="1:134" s="179" customFormat="1" ht="19.5" customHeight="1" x14ac:dyDescent="0.25">
      <c r="A21" s="91">
        <v>18</v>
      </c>
      <c r="B21" s="202" t="s">
        <v>32</v>
      </c>
      <c r="C21" s="98">
        <v>100</v>
      </c>
      <c r="D21" s="93">
        <v>100</v>
      </c>
      <c r="E21" s="93">
        <v>100</v>
      </c>
      <c r="F21" s="93">
        <v>100</v>
      </c>
      <c r="G21" s="93">
        <v>100</v>
      </c>
      <c r="H21" s="93">
        <v>100</v>
      </c>
      <c r="I21" s="93">
        <v>100</v>
      </c>
      <c r="J21" s="93">
        <v>100</v>
      </c>
      <c r="K21" s="93">
        <v>0</v>
      </c>
      <c r="L21" s="93">
        <v>0</v>
      </c>
      <c r="M21" s="94">
        <f t="shared" si="5"/>
        <v>0</v>
      </c>
      <c r="N21" s="95">
        <v>100</v>
      </c>
      <c r="O21" s="96">
        <v>100</v>
      </c>
      <c r="P21" s="96">
        <v>100</v>
      </c>
      <c r="Q21" s="96">
        <v>100</v>
      </c>
      <c r="R21" s="96">
        <v>100</v>
      </c>
      <c r="S21" s="96">
        <v>100</v>
      </c>
      <c r="T21" s="96">
        <v>100</v>
      </c>
      <c r="U21" s="96">
        <v>100</v>
      </c>
      <c r="V21" s="96">
        <v>100</v>
      </c>
      <c r="W21" s="96">
        <v>100</v>
      </c>
      <c r="X21" s="96">
        <v>100</v>
      </c>
      <c r="Y21" s="96">
        <v>0</v>
      </c>
      <c r="Z21" s="96">
        <v>0</v>
      </c>
      <c r="AA21" s="97">
        <f t="shared" si="6"/>
        <v>0</v>
      </c>
      <c r="AB21" s="98">
        <v>100</v>
      </c>
      <c r="AC21" s="93">
        <v>100</v>
      </c>
      <c r="AD21" s="93">
        <v>100</v>
      </c>
      <c r="AE21" s="93">
        <v>100</v>
      </c>
      <c r="AF21" s="93">
        <v>100</v>
      </c>
      <c r="AG21" s="93">
        <v>100</v>
      </c>
      <c r="AH21" s="93">
        <v>100</v>
      </c>
      <c r="AI21" s="93">
        <v>100</v>
      </c>
      <c r="AJ21" s="93">
        <v>100</v>
      </c>
      <c r="AK21" s="93">
        <v>100</v>
      </c>
      <c r="AL21" s="93">
        <v>100</v>
      </c>
      <c r="AM21" s="99">
        <v>100</v>
      </c>
      <c r="AN21" s="93">
        <v>0</v>
      </c>
      <c r="AO21" s="93">
        <v>0</v>
      </c>
      <c r="AP21" s="100">
        <f t="shared" si="7"/>
        <v>0</v>
      </c>
      <c r="AQ21" s="101">
        <v>100</v>
      </c>
      <c r="AR21" s="102">
        <v>100</v>
      </c>
      <c r="AS21" s="102">
        <v>100</v>
      </c>
      <c r="AT21" s="102">
        <v>100</v>
      </c>
      <c r="AU21" s="102">
        <v>100</v>
      </c>
      <c r="AV21" s="102">
        <v>100</v>
      </c>
      <c r="AW21" s="102">
        <v>100</v>
      </c>
      <c r="AX21" s="102">
        <v>100</v>
      </c>
      <c r="AY21" s="102">
        <v>100</v>
      </c>
      <c r="AZ21" s="96">
        <v>100</v>
      </c>
      <c r="BA21" s="96">
        <v>100</v>
      </c>
      <c r="BB21" s="96">
        <v>0</v>
      </c>
      <c r="BC21" s="96">
        <v>0</v>
      </c>
      <c r="BD21" s="103">
        <f t="shared" si="8"/>
        <v>0</v>
      </c>
      <c r="BE21" s="459">
        <v>100</v>
      </c>
      <c r="BF21" s="108">
        <v>100</v>
      </c>
      <c r="BG21" s="108">
        <v>100</v>
      </c>
      <c r="BH21" s="108">
        <v>100</v>
      </c>
      <c r="BI21" s="108">
        <v>100</v>
      </c>
      <c r="BJ21" s="108">
        <v>100</v>
      </c>
      <c r="BK21" s="108">
        <v>100</v>
      </c>
      <c r="BL21" s="108">
        <v>100</v>
      </c>
      <c r="BM21" s="108">
        <v>100</v>
      </c>
      <c r="BN21" s="105">
        <v>0</v>
      </c>
      <c r="BO21" s="105">
        <v>0</v>
      </c>
      <c r="BP21" s="306">
        <f t="shared" si="9"/>
        <v>0</v>
      </c>
      <c r="BQ21" s="107">
        <v>100</v>
      </c>
      <c r="BR21" s="108">
        <v>100</v>
      </c>
      <c r="BS21" s="108">
        <v>100</v>
      </c>
      <c r="BT21" s="108">
        <v>100</v>
      </c>
      <c r="BU21" s="108">
        <v>100</v>
      </c>
      <c r="BV21" s="108">
        <v>100</v>
      </c>
      <c r="BW21" s="108">
        <v>100</v>
      </c>
      <c r="BX21" s="108">
        <v>0</v>
      </c>
      <c r="BY21" s="108">
        <v>0</v>
      </c>
      <c r="BZ21" s="199">
        <f t="shared" si="10"/>
        <v>0</v>
      </c>
      <c r="CA21" s="185">
        <f t="shared" si="0"/>
        <v>0</v>
      </c>
      <c r="CB21" s="104">
        <v>100</v>
      </c>
      <c r="CC21" s="105">
        <v>100</v>
      </c>
      <c r="CD21" s="105">
        <v>100</v>
      </c>
      <c r="CE21" s="105">
        <v>100</v>
      </c>
      <c r="CF21" s="106">
        <v>0</v>
      </c>
      <c r="CG21" s="106">
        <v>0</v>
      </c>
      <c r="CH21" s="13">
        <f t="shared" si="11"/>
        <v>0</v>
      </c>
      <c r="CI21" s="107">
        <v>100</v>
      </c>
      <c r="CJ21" s="108">
        <v>100</v>
      </c>
      <c r="CK21" s="108">
        <v>100</v>
      </c>
      <c r="CL21" s="108">
        <v>100</v>
      </c>
      <c r="CM21" s="108">
        <v>0</v>
      </c>
      <c r="CN21" s="108">
        <v>0</v>
      </c>
      <c r="CO21" s="14">
        <f t="shared" si="12"/>
        <v>0</v>
      </c>
      <c r="CP21" s="107">
        <v>100</v>
      </c>
      <c r="CQ21" s="107">
        <v>100</v>
      </c>
      <c r="CR21" s="108">
        <v>100</v>
      </c>
      <c r="CS21" s="108">
        <v>100</v>
      </c>
      <c r="CT21" s="108">
        <v>0</v>
      </c>
      <c r="CU21" s="108">
        <v>0</v>
      </c>
      <c r="CV21" s="15">
        <f t="shared" si="1"/>
        <v>0</v>
      </c>
      <c r="CW21" s="105">
        <v>100</v>
      </c>
      <c r="CX21" s="105">
        <v>100</v>
      </c>
      <c r="CY21" s="106">
        <v>100</v>
      </c>
      <c r="CZ21" s="106">
        <v>100</v>
      </c>
      <c r="DA21" s="106">
        <v>0</v>
      </c>
      <c r="DB21" s="106">
        <v>0</v>
      </c>
      <c r="DC21" s="16">
        <f t="shared" si="13"/>
        <v>0</v>
      </c>
      <c r="DD21" s="419">
        <v>100</v>
      </c>
      <c r="DE21" s="420">
        <v>100</v>
      </c>
      <c r="DF21" s="420">
        <v>100</v>
      </c>
      <c r="DG21" s="420">
        <v>0</v>
      </c>
      <c r="DH21" s="420">
        <v>0</v>
      </c>
      <c r="DI21" s="401">
        <f t="shared" si="14"/>
        <v>0</v>
      </c>
      <c r="DJ21" s="421">
        <v>100</v>
      </c>
      <c r="DK21" s="422">
        <v>100</v>
      </c>
      <c r="DL21" s="422">
        <v>100</v>
      </c>
      <c r="DM21" s="422">
        <v>0</v>
      </c>
      <c r="DN21" s="422">
        <v>0</v>
      </c>
      <c r="DO21" s="423">
        <f t="shared" si="15"/>
        <v>0</v>
      </c>
      <c r="DP21" s="211">
        <f t="shared" si="16"/>
        <v>0</v>
      </c>
      <c r="DQ21" s="109"/>
      <c r="DR21" s="318"/>
      <c r="DS21" s="318"/>
      <c r="DT21" s="318"/>
      <c r="DU21" s="110"/>
      <c r="DV21" s="111">
        <f t="shared" si="2"/>
        <v>0</v>
      </c>
      <c r="DW21" s="109"/>
      <c r="DX21" s="110"/>
      <c r="DY21" s="151"/>
      <c r="DZ21" s="18"/>
      <c r="EA21" s="213">
        <f t="shared" si="3"/>
        <v>0</v>
      </c>
      <c r="EB21" s="534">
        <f t="shared" si="4"/>
        <v>0</v>
      </c>
      <c r="EC21" s="533">
        <f t="shared" si="17"/>
        <v>0</v>
      </c>
      <c r="ED21" s="474"/>
    </row>
    <row r="22" spans="1:134" s="11" customFormat="1" x14ac:dyDescent="0.25">
      <c r="A22" s="68">
        <v>19</v>
      </c>
      <c r="B22" s="80" t="s">
        <v>33</v>
      </c>
      <c r="C22" s="54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100</v>
      </c>
      <c r="K22" s="55">
        <v>0</v>
      </c>
      <c r="L22" s="55">
        <v>0</v>
      </c>
      <c r="M22" s="76">
        <f t="shared" si="5"/>
        <v>3.5</v>
      </c>
      <c r="N22" s="50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100</v>
      </c>
      <c r="Y22" s="51">
        <v>50</v>
      </c>
      <c r="Z22" s="51">
        <v>0</v>
      </c>
      <c r="AA22" s="52">
        <f t="shared" si="6"/>
        <v>5.25</v>
      </c>
      <c r="AB22" s="54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74">
        <v>0</v>
      </c>
      <c r="AN22" s="55">
        <v>100</v>
      </c>
      <c r="AO22" s="55">
        <v>0</v>
      </c>
      <c r="AP22" s="56">
        <f t="shared" si="7"/>
        <v>6.5</v>
      </c>
      <c r="AQ22" s="57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51">
        <v>0</v>
      </c>
      <c r="BB22" s="51">
        <v>0</v>
      </c>
      <c r="BC22" s="51">
        <v>0</v>
      </c>
      <c r="BD22" s="53">
        <f t="shared" si="8"/>
        <v>5.5</v>
      </c>
      <c r="BE22" s="458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63">
        <v>0</v>
      </c>
      <c r="BL22" s="63">
        <v>0</v>
      </c>
      <c r="BM22" s="63">
        <v>0</v>
      </c>
      <c r="BN22" s="60">
        <v>0</v>
      </c>
      <c r="BO22" s="60">
        <v>0</v>
      </c>
      <c r="BP22" s="216">
        <f t="shared" si="9"/>
        <v>4.5</v>
      </c>
      <c r="BQ22" s="62">
        <v>0</v>
      </c>
      <c r="BR22" s="63">
        <v>0</v>
      </c>
      <c r="BS22" s="63">
        <v>0</v>
      </c>
      <c r="BT22" s="63">
        <v>0</v>
      </c>
      <c r="BU22" s="63">
        <v>0</v>
      </c>
      <c r="BV22" s="63">
        <v>0</v>
      </c>
      <c r="BW22" s="63">
        <v>100</v>
      </c>
      <c r="BX22" s="63">
        <v>0</v>
      </c>
      <c r="BY22" s="63">
        <v>0</v>
      </c>
      <c r="BZ22" s="199">
        <f t="shared" si="10"/>
        <v>3</v>
      </c>
      <c r="CA22" s="184">
        <f t="shared" si="0"/>
        <v>28.25</v>
      </c>
      <c r="CB22" s="59">
        <v>0</v>
      </c>
      <c r="CC22" s="60">
        <v>0</v>
      </c>
      <c r="CD22" s="60">
        <v>0</v>
      </c>
      <c r="CE22" s="60">
        <v>0</v>
      </c>
      <c r="CF22" s="61">
        <v>0</v>
      </c>
      <c r="CG22" s="61">
        <v>0</v>
      </c>
      <c r="CH22" s="13">
        <f t="shared" si="11"/>
        <v>6</v>
      </c>
      <c r="CI22" s="59">
        <v>100</v>
      </c>
      <c r="CJ22" s="60">
        <v>100</v>
      </c>
      <c r="CK22" s="60">
        <v>100</v>
      </c>
      <c r="CL22" s="63">
        <v>100</v>
      </c>
      <c r="CM22" s="63">
        <v>0</v>
      </c>
      <c r="CN22" s="63">
        <v>0</v>
      </c>
      <c r="CO22" s="14">
        <f t="shared" si="12"/>
        <v>0</v>
      </c>
      <c r="CP22" s="62">
        <v>100</v>
      </c>
      <c r="CQ22" s="62">
        <v>100</v>
      </c>
      <c r="CR22" s="63">
        <v>100</v>
      </c>
      <c r="CS22" s="63">
        <v>100</v>
      </c>
      <c r="CT22" s="63">
        <v>0</v>
      </c>
      <c r="CU22" s="63">
        <v>0</v>
      </c>
      <c r="CV22" s="15">
        <f t="shared" si="1"/>
        <v>0</v>
      </c>
      <c r="CW22" s="60">
        <v>100</v>
      </c>
      <c r="CX22" s="60">
        <v>100</v>
      </c>
      <c r="CY22" s="61">
        <v>100</v>
      </c>
      <c r="CZ22" s="61">
        <v>100</v>
      </c>
      <c r="DA22" s="61">
        <v>0</v>
      </c>
      <c r="DB22" s="61">
        <v>0</v>
      </c>
      <c r="DC22" s="16">
        <f t="shared" si="13"/>
        <v>0</v>
      </c>
      <c r="DD22" s="398">
        <v>100</v>
      </c>
      <c r="DE22" s="400">
        <v>100</v>
      </c>
      <c r="DF22" s="400">
        <v>100</v>
      </c>
      <c r="DG22" s="400">
        <v>0</v>
      </c>
      <c r="DH22" s="400">
        <v>0</v>
      </c>
      <c r="DI22" s="401">
        <f t="shared" si="14"/>
        <v>0</v>
      </c>
      <c r="DJ22" s="402">
        <v>100</v>
      </c>
      <c r="DK22" s="403">
        <v>100</v>
      </c>
      <c r="DL22" s="403">
        <v>100</v>
      </c>
      <c r="DM22" s="403">
        <v>0</v>
      </c>
      <c r="DN22" s="403">
        <v>0</v>
      </c>
      <c r="DO22" s="404">
        <f t="shared" si="15"/>
        <v>0</v>
      </c>
      <c r="DP22" s="211">
        <f t="shared" si="16"/>
        <v>6</v>
      </c>
      <c r="DQ22" s="17">
        <f>6/10</f>
        <v>0.6</v>
      </c>
      <c r="DR22" s="316">
        <f>7/10</f>
        <v>0.7</v>
      </c>
      <c r="DS22" s="316">
        <f>6/11</f>
        <v>0.54545454545454541</v>
      </c>
      <c r="DT22" s="316">
        <f>7/10</f>
        <v>0.7</v>
      </c>
      <c r="DU22" s="18">
        <f>4/10</f>
        <v>0.4</v>
      </c>
      <c r="DV22" s="19">
        <f t="shared" si="2"/>
        <v>2.9454545454545449</v>
      </c>
      <c r="DW22" s="41"/>
      <c r="DX22" s="42"/>
      <c r="DY22" s="44"/>
      <c r="DZ22" s="18">
        <v>1</v>
      </c>
      <c r="EA22" s="212">
        <f t="shared" si="3"/>
        <v>1</v>
      </c>
      <c r="EB22" s="471">
        <f t="shared" si="4"/>
        <v>38.195454545454545</v>
      </c>
      <c r="EC22" s="472">
        <f t="shared" si="17"/>
        <v>38</v>
      </c>
      <c r="ED22" s="474"/>
    </row>
    <row r="23" spans="1:134" s="11" customFormat="1" x14ac:dyDescent="0.25">
      <c r="A23" s="68">
        <v>20</v>
      </c>
      <c r="B23" s="80" t="s">
        <v>34</v>
      </c>
      <c r="C23" s="54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30</v>
      </c>
      <c r="L23" s="55">
        <v>0</v>
      </c>
      <c r="M23" s="76">
        <f t="shared" si="5"/>
        <v>4.1500000000000004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2">
        <f t="shared" si="6"/>
        <v>5.5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74">
        <v>0</v>
      </c>
      <c r="AN23" s="55">
        <v>0</v>
      </c>
      <c r="AO23" s="55">
        <v>0</v>
      </c>
      <c r="AP23" s="56">
        <f t="shared" si="7"/>
        <v>6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51">
        <v>0</v>
      </c>
      <c r="BA23" s="51">
        <v>0</v>
      </c>
      <c r="BB23" s="51">
        <v>0</v>
      </c>
      <c r="BC23" s="51">
        <v>20</v>
      </c>
      <c r="BD23" s="53">
        <f t="shared" si="8"/>
        <v>4.4000000000000004</v>
      </c>
      <c r="BE23" s="458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0">
        <v>50</v>
      </c>
      <c r="BO23" s="60">
        <v>15</v>
      </c>
      <c r="BP23" s="216">
        <f t="shared" si="9"/>
        <v>4.0374999999999996</v>
      </c>
      <c r="BQ23" s="62">
        <v>0</v>
      </c>
      <c r="BR23" s="63">
        <v>0</v>
      </c>
      <c r="BS23" s="62">
        <v>0</v>
      </c>
      <c r="BT23" s="63">
        <v>0</v>
      </c>
      <c r="BU23" s="62">
        <v>0</v>
      </c>
      <c r="BV23" s="63">
        <v>0</v>
      </c>
      <c r="BW23" s="63">
        <v>0</v>
      </c>
      <c r="BX23" s="63">
        <v>0</v>
      </c>
      <c r="BY23" s="63">
        <v>0</v>
      </c>
      <c r="BZ23" s="199">
        <f t="shared" si="10"/>
        <v>3.5</v>
      </c>
      <c r="CA23" s="184">
        <f t="shared" si="0"/>
        <v>27.587499999999999</v>
      </c>
      <c r="CB23" s="59">
        <v>0</v>
      </c>
      <c r="CC23" s="60">
        <v>0</v>
      </c>
      <c r="CD23" s="60">
        <v>0</v>
      </c>
      <c r="CE23" s="60">
        <v>0</v>
      </c>
      <c r="CF23" s="61">
        <v>0</v>
      </c>
      <c r="CG23" s="61">
        <v>0</v>
      </c>
      <c r="CH23" s="13">
        <f t="shared" si="11"/>
        <v>6</v>
      </c>
      <c r="CI23" s="59">
        <v>0</v>
      </c>
      <c r="CJ23" s="60">
        <v>0</v>
      </c>
      <c r="CK23" s="60">
        <v>0</v>
      </c>
      <c r="CL23" s="63">
        <v>0</v>
      </c>
      <c r="CM23" s="61">
        <v>100</v>
      </c>
      <c r="CN23" s="63">
        <v>0</v>
      </c>
      <c r="CO23" s="14">
        <f t="shared" si="12"/>
        <v>7</v>
      </c>
      <c r="CP23" s="59">
        <v>0</v>
      </c>
      <c r="CQ23" s="60">
        <v>0</v>
      </c>
      <c r="CR23" s="60">
        <v>0</v>
      </c>
      <c r="CS23" s="63">
        <v>0</v>
      </c>
      <c r="CT23" s="61">
        <v>100</v>
      </c>
      <c r="CU23" s="63">
        <v>0</v>
      </c>
      <c r="CV23" s="15">
        <f t="shared" si="1"/>
        <v>7</v>
      </c>
      <c r="CW23" s="59">
        <v>0</v>
      </c>
      <c r="CX23" s="60">
        <v>0</v>
      </c>
      <c r="CY23" s="60">
        <v>0</v>
      </c>
      <c r="CZ23" s="63">
        <v>0</v>
      </c>
      <c r="DA23" s="61">
        <v>100</v>
      </c>
      <c r="DB23" s="61">
        <v>0</v>
      </c>
      <c r="DC23" s="16">
        <f t="shared" si="13"/>
        <v>7</v>
      </c>
      <c r="DD23" s="398">
        <v>100</v>
      </c>
      <c r="DE23" s="400">
        <v>100</v>
      </c>
      <c r="DF23" s="400">
        <v>100</v>
      </c>
      <c r="DG23" s="400">
        <v>0</v>
      </c>
      <c r="DH23" s="400">
        <v>0</v>
      </c>
      <c r="DI23" s="401">
        <f t="shared" si="14"/>
        <v>0</v>
      </c>
      <c r="DJ23" s="402">
        <v>100</v>
      </c>
      <c r="DK23" s="403">
        <v>100</v>
      </c>
      <c r="DL23" s="403">
        <v>100</v>
      </c>
      <c r="DM23" s="403">
        <v>0</v>
      </c>
      <c r="DN23" s="403">
        <v>0</v>
      </c>
      <c r="DO23" s="404">
        <f t="shared" si="15"/>
        <v>0</v>
      </c>
      <c r="DP23" s="211">
        <f t="shared" si="16"/>
        <v>27</v>
      </c>
      <c r="DQ23" s="17">
        <f>6/10</f>
        <v>0.6</v>
      </c>
      <c r="DR23" s="316">
        <f>7/10</f>
        <v>0.7</v>
      </c>
      <c r="DS23" s="316">
        <f>5/11</f>
        <v>0.45454545454545453</v>
      </c>
      <c r="DT23" s="316">
        <f>5/10</f>
        <v>0.5</v>
      </c>
      <c r="DU23" s="18">
        <f>7/10</f>
        <v>0.7</v>
      </c>
      <c r="DV23" s="19">
        <f t="shared" si="2"/>
        <v>2.9545454545454541</v>
      </c>
      <c r="DW23" s="41"/>
      <c r="DX23" s="42"/>
      <c r="DY23" s="44"/>
      <c r="DZ23" s="18">
        <v>1</v>
      </c>
      <c r="EA23" s="212">
        <f t="shared" si="3"/>
        <v>1</v>
      </c>
      <c r="EB23" s="471">
        <f t="shared" si="4"/>
        <v>58.542045454545452</v>
      </c>
      <c r="EC23" s="472">
        <f t="shared" si="17"/>
        <v>59</v>
      </c>
      <c r="ED23" s="474"/>
    </row>
    <row r="24" spans="1:134" s="179" customFormat="1" hidden="1" outlineLevel="1" x14ac:dyDescent="0.25">
      <c r="A24" s="91">
        <v>21</v>
      </c>
      <c r="B24" s="202" t="s">
        <v>35</v>
      </c>
      <c r="C24" s="98">
        <v>100</v>
      </c>
      <c r="D24" s="93">
        <v>100</v>
      </c>
      <c r="E24" s="93">
        <v>100</v>
      </c>
      <c r="F24" s="93">
        <v>100</v>
      </c>
      <c r="G24" s="93">
        <v>100</v>
      </c>
      <c r="H24" s="93">
        <v>100</v>
      </c>
      <c r="I24" s="93">
        <v>100</v>
      </c>
      <c r="J24" s="93">
        <v>100</v>
      </c>
      <c r="K24" s="93">
        <v>0</v>
      </c>
      <c r="L24" s="93">
        <v>0</v>
      </c>
      <c r="M24" s="94">
        <f t="shared" si="5"/>
        <v>0</v>
      </c>
      <c r="N24" s="95">
        <v>100</v>
      </c>
      <c r="O24" s="96">
        <v>100</v>
      </c>
      <c r="P24" s="96">
        <v>100</v>
      </c>
      <c r="Q24" s="96">
        <v>100</v>
      </c>
      <c r="R24" s="96">
        <v>100</v>
      </c>
      <c r="S24" s="96">
        <v>100</v>
      </c>
      <c r="T24" s="96">
        <v>100</v>
      </c>
      <c r="U24" s="96">
        <v>100</v>
      </c>
      <c r="V24" s="96">
        <v>100</v>
      </c>
      <c r="W24" s="96">
        <v>100</v>
      </c>
      <c r="X24" s="96">
        <v>100</v>
      </c>
      <c r="Y24" s="96">
        <v>0</v>
      </c>
      <c r="Z24" s="96">
        <v>0</v>
      </c>
      <c r="AA24" s="97">
        <f t="shared" si="6"/>
        <v>0</v>
      </c>
      <c r="AB24" s="54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93">
        <v>100</v>
      </c>
      <c r="AJ24" s="93">
        <v>100</v>
      </c>
      <c r="AK24" s="93">
        <v>100</v>
      </c>
      <c r="AL24" s="93">
        <v>100</v>
      </c>
      <c r="AM24" s="99">
        <v>100</v>
      </c>
      <c r="AN24" s="93">
        <v>0</v>
      </c>
      <c r="AO24" s="93">
        <v>0</v>
      </c>
      <c r="AP24" s="100">
        <f t="shared" si="7"/>
        <v>3.5</v>
      </c>
      <c r="AQ24" s="101">
        <v>100</v>
      </c>
      <c r="AR24" s="102">
        <v>100</v>
      </c>
      <c r="AS24" s="102">
        <v>100</v>
      </c>
      <c r="AT24" s="102">
        <v>100</v>
      </c>
      <c r="AU24" s="102">
        <v>100</v>
      </c>
      <c r="AV24" s="102">
        <v>100</v>
      </c>
      <c r="AW24" s="102">
        <v>100</v>
      </c>
      <c r="AX24" s="102">
        <v>100</v>
      </c>
      <c r="AY24" s="102">
        <v>100</v>
      </c>
      <c r="AZ24" s="96">
        <v>100</v>
      </c>
      <c r="BA24" s="96">
        <v>100</v>
      </c>
      <c r="BB24" s="96">
        <v>0</v>
      </c>
      <c r="BC24" s="96">
        <v>0</v>
      </c>
      <c r="BD24" s="103">
        <f t="shared" si="8"/>
        <v>0</v>
      </c>
      <c r="BE24" s="459">
        <v>100</v>
      </c>
      <c r="BF24" s="108">
        <v>100</v>
      </c>
      <c r="BG24" s="108">
        <v>100</v>
      </c>
      <c r="BH24" s="108">
        <v>100</v>
      </c>
      <c r="BI24" s="108">
        <v>100</v>
      </c>
      <c r="BJ24" s="108">
        <v>100</v>
      </c>
      <c r="BK24" s="108">
        <v>100</v>
      </c>
      <c r="BL24" s="108">
        <v>100</v>
      </c>
      <c r="BM24" s="108">
        <v>100</v>
      </c>
      <c r="BN24" s="105">
        <v>0</v>
      </c>
      <c r="BO24" s="105">
        <v>0</v>
      </c>
      <c r="BP24" s="306">
        <f t="shared" si="9"/>
        <v>0</v>
      </c>
      <c r="BQ24" s="107">
        <v>100</v>
      </c>
      <c r="BR24" s="108">
        <v>100</v>
      </c>
      <c r="BS24" s="108">
        <v>100</v>
      </c>
      <c r="BT24" s="108">
        <v>100</v>
      </c>
      <c r="BU24" s="108">
        <v>100</v>
      </c>
      <c r="BV24" s="108">
        <v>100</v>
      </c>
      <c r="BW24" s="108">
        <v>100</v>
      </c>
      <c r="BX24" s="108">
        <v>0</v>
      </c>
      <c r="BY24" s="108">
        <v>0</v>
      </c>
      <c r="BZ24" s="199">
        <f t="shared" si="10"/>
        <v>0</v>
      </c>
      <c r="CA24" s="185">
        <f t="shared" si="0"/>
        <v>3.5</v>
      </c>
      <c r="CB24" s="104">
        <v>100</v>
      </c>
      <c r="CC24" s="105">
        <v>100</v>
      </c>
      <c r="CD24" s="105">
        <v>100</v>
      </c>
      <c r="CE24" s="105">
        <v>100</v>
      </c>
      <c r="CF24" s="106">
        <v>0</v>
      </c>
      <c r="CG24" s="106">
        <v>0</v>
      </c>
      <c r="CH24" s="13">
        <f t="shared" si="11"/>
        <v>0</v>
      </c>
      <c r="CI24" s="107">
        <v>100</v>
      </c>
      <c r="CJ24" s="108">
        <v>100</v>
      </c>
      <c r="CK24" s="108">
        <v>100</v>
      </c>
      <c r="CL24" s="108">
        <v>100</v>
      </c>
      <c r="CM24" s="108">
        <v>0</v>
      </c>
      <c r="CN24" s="108">
        <v>0</v>
      </c>
      <c r="CO24" s="14">
        <f t="shared" si="12"/>
        <v>0</v>
      </c>
      <c r="CP24" s="107">
        <v>100</v>
      </c>
      <c r="CQ24" s="107">
        <v>100</v>
      </c>
      <c r="CR24" s="108">
        <v>100</v>
      </c>
      <c r="CS24" s="108">
        <v>100</v>
      </c>
      <c r="CT24" s="108">
        <v>0</v>
      </c>
      <c r="CU24" s="108">
        <v>0</v>
      </c>
      <c r="CV24" s="15">
        <f t="shared" si="1"/>
        <v>0</v>
      </c>
      <c r="CW24" s="105">
        <v>100</v>
      </c>
      <c r="CX24" s="105">
        <v>100</v>
      </c>
      <c r="CY24" s="106">
        <v>100</v>
      </c>
      <c r="CZ24" s="106">
        <v>100</v>
      </c>
      <c r="DA24" s="106">
        <v>0</v>
      </c>
      <c r="DB24" s="106">
        <v>0</v>
      </c>
      <c r="DC24" s="16">
        <f t="shared" si="13"/>
        <v>0</v>
      </c>
      <c r="DD24" s="419">
        <v>100</v>
      </c>
      <c r="DE24" s="420">
        <v>100</v>
      </c>
      <c r="DF24" s="420">
        <v>100</v>
      </c>
      <c r="DG24" s="420">
        <v>0</v>
      </c>
      <c r="DH24" s="420">
        <v>0</v>
      </c>
      <c r="DI24" s="401">
        <f t="shared" si="14"/>
        <v>0</v>
      </c>
      <c r="DJ24" s="421">
        <v>100</v>
      </c>
      <c r="DK24" s="422">
        <v>100</v>
      </c>
      <c r="DL24" s="422">
        <v>100</v>
      </c>
      <c r="DM24" s="422">
        <v>0</v>
      </c>
      <c r="DN24" s="422">
        <v>0</v>
      </c>
      <c r="DO24" s="423">
        <f t="shared" si="15"/>
        <v>0</v>
      </c>
      <c r="DP24" s="211">
        <f t="shared" si="16"/>
        <v>0</v>
      </c>
      <c r="DQ24" s="109"/>
      <c r="DR24" s="318"/>
      <c r="DS24" s="318"/>
      <c r="DT24" s="318"/>
      <c r="DU24" s="110"/>
      <c r="DV24" s="111">
        <f t="shared" si="2"/>
        <v>0</v>
      </c>
      <c r="DW24" s="109"/>
      <c r="DX24" s="110"/>
      <c r="DY24" s="151"/>
      <c r="DZ24" s="18"/>
      <c r="EA24" s="213">
        <f t="shared" si="3"/>
        <v>0</v>
      </c>
      <c r="EB24" s="471">
        <f t="shared" si="4"/>
        <v>3.5</v>
      </c>
      <c r="EC24" s="472">
        <f t="shared" si="17"/>
        <v>4</v>
      </c>
      <c r="ED24" s="474"/>
    </row>
    <row r="25" spans="1:134" s="179" customFormat="1" hidden="1" outlineLevel="1" x14ac:dyDescent="0.25">
      <c r="A25" s="91">
        <v>22</v>
      </c>
      <c r="B25" s="202" t="s">
        <v>36</v>
      </c>
      <c r="C25" s="98">
        <v>100</v>
      </c>
      <c r="D25" s="93">
        <v>100</v>
      </c>
      <c r="E25" s="93">
        <v>100</v>
      </c>
      <c r="F25" s="93">
        <v>100</v>
      </c>
      <c r="G25" s="93">
        <v>100</v>
      </c>
      <c r="H25" s="93">
        <v>100</v>
      </c>
      <c r="I25" s="93">
        <v>100</v>
      </c>
      <c r="J25" s="93">
        <v>100</v>
      </c>
      <c r="K25" s="93">
        <v>0</v>
      </c>
      <c r="L25" s="93">
        <v>0</v>
      </c>
      <c r="M25" s="94">
        <f t="shared" si="5"/>
        <v>0</v>
      </c>
      <c r="N25" s="95">
        <v>100</v>
      </c>
      <c r="O25" s="96">
        <v>100</v>
      </c>
      <c r="P25" s="96">
        <v>100</v>
      </c>
      <c r="Q25" s="96">
        <v>100</v>
      </c>
      <c r="R25" s="96">
        <v>100</v>
      </c>
      <c r="S25" s="96">
        <v>100</v>
      </c>
      <c r="T25" s="96">
        <v>100</v>
      </c>
      <c r="U25" s="96">
        <v>100</v>
      </c>
      <c r="V25" s="96">
        <v>100</v>
      </c>
      <c r="W25" s="96">
        <v>100</v>
      </c>
      <c r="X25" s="96">
        <v>100</v>
      </c>
      <c r="Y25" s="96">
        <v>0</v>
      </c>
      <c r="Z25" s="96">
        <v>0</v>
      </c>
      <c r="AA25" s="97">
        <f t="shared" si="6"/>
        <v>0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93">
        <v>100</v>
      </c>
      <c r="AJ25" s="93">
        <v>100</v>
      </c>
      <c r="AK25" s="93">
        <v>100</v>
      </c>
      <c r="AL25" s="93">
        <v>100</v>
      </c>
      <c r="AM25" s="99">
        <v>100</v>
      </c>
      <c r="AN25" s="93">
        <v>0</v>
      </c>
      <c r="AO25" s="93">
        <v>0</v>
      </c>
      <c r="AP25" s="100">
        <f t="shared" si="7"/>
        <v>3.5</v>
      </c>
      <c r="AQ25" s="101">
        <v>100</v>
      </c>
      <c r="AR25" s="102">
        <v>100</v>
      </c>
      <c r="AS25" s="102">
        <v>100</v>
      </c>
      <c r="AT25" s="102">
        <v>100</v>
      </c>
      <c r="AU25" s="102">
        <v>100</v>
      </c>
      <c r="AV25" s="102">
        <v>100</v>
      </c>
      <c r="AW25" s="102">
        <v>100</v>
      </c>
      <c r="AX25" s="102">
        <v>100</v>
      </c>
      <c r="AY25" s="102">
        <v>100</v>
      </c>
      <c r="AZ25" s="96">
        <v>100</v>
      </c>
      <c r="BA25" s="96">
        <v>100</v>
      </c>
      <c r="BB25" s="96">
        <v>0</v>
      </c>
      <c r="BC25" s="96">
        <v>0</v>
      </c>
      <c r="BD25" s="103">
        <f t="shared" si="8"/>
        <v>0</v>
      </c>
      <c r="BE25" s="459">
        <v>100</v>
      </c>
      <c r="BF25" s="108">
        <v>100</v>
      </c>
      <c r="BG25" s="108">
        <v>100</v>
      </c>
      <c r="BH25" s="108">
        <v>100</v>
      </c>
      <c r="BI25" s="108">
        <v>100</v>
      </c>
      <c r="BJ25" s="108">
        <v>100</v>
      </c>
      <c r="BK25" s="108">
        <v>100</v>
      </c>
      <c r="BL25" s="108">
        <v>100</v>
      </c>
      <c r="BM25" s="108">
        <v>100</v>
      </c>
      <c r="BN25" s="105">
        <v>0</v>
      </c>
      <c r="BO25" s="105">
        <v>0</v>
      </c>
      <c r="BP25" s="306">
        <f t="shared" si="9"/>
        <v>0</v>
      </c>
      <c r="BQ25" s="107">
        <v>100</v>
      </c>
      <c r="BR25" s="108">
        <v>100</v>
      </c>
      <c r="BS25" s="108">
        <v>100</v>
      </c>
      <c r="BT25" s="108">
        <v>100</v>
      </c>
      <c r="BU25" s="108">
        <v>100</v>
      </c>
      <c r="BV25" s="108">
        <v>100</v>
      </c>
      <c r="BW25" s="108">
        <v>100</v>
      </c>
      <c r="BX25" s="108">
        <v>0</v>
      </c>
      <c r="BY25" s="108">
        <v>0</v>
      </c>
      <c r="BZ25" s="199">
        <f t="shared" si="10"/>
        <v>0</v>
      </c>
      <c r="CA25" s="185">
        <f t="shared" si="0"/>
        <v>3.5</v>
      </c>
      <c r="CB25" s="104">
        <v>100</v>
      </c>
      <c r="CC25" s="105">
        <v>100</v>
      </c>
      <c r="CD25" s="105">
        <v>100</v>
      </c>
      <c r="CE25" s="105">
        <v>100</v>
      </c>
      <c r="CF25" s="106">
        <v>0</v>
      </c>
      <c r="CG25" s="106">
        <v>0</v>
      </c>
      <c r="CH25" s="13">
        <f t="shared" si="11"/>
        <v>0</v>
      </c>
      <c r="CI25" s="107">
        <v>100</v>
      </c>
      <c r="CJ25" s="108">
        <v>100</v>
      </c>
      <c r="CK25" s="108">
        <v>100</v>
      </c>
      <c r="CL25" s="108">
        <v>100</v>
      </c>
      <c r="CM25" s="108">
        <v>0</v>
      </c>
      <c r="CN25" s="108">
        <v>0</v>
      </c>
      <c r="CO25" s="14">
        <f t="shared" si="12"/>
        <v>0</v>
      </c>
      <c r="CP25" s="107">
        <v>100</v>
      </c>
      <c r="CQ25" s="107">
        <v>100</v>
      </c>
      <c r="CR25" s="108">
        <v>100</v>
      </c>
      <c r="CS25" s="108">
        <v>100</v>
      </c>
      <c r="CT25" s="108">
        <v>0</v>
      </c>
      <c r="CU25" s="108">
        <v>0</v>
      </c>
      <c r="CV25" s="15">
        <f t="shared" si="1"/>
        <v>0</v>
      </c>
      <c r="CW25" s="105">
        <v>100</v>
      </c>
      <c r="CX25" s="105">
        <v>100</v>
      </c>
      <c r="CY25" s="106">
        <v>100</v>
      </c>
      <c r="CZ25" s="106">
        <v>100</v>
      </c>
      <c r="DA25" s="106">
        <v>0</v>
      </c>
      <c r="DB25" s="106">
        <v>0</v>
      </c>
      <c r="DC25" s="16">
        <f t="shared" si="13"/>
        <v>0</v>
      </c>
      <c r="DD25" s="419">
        <v>100</v>
      </c>
      <c r="DE25" s="420">
        <v>100</v>
      </c>
      <c r="DF25" s="420">
        <v>100</v>
      </c>
      <c r="DG25" s="420">
        <v>0</v>
      </c>
      <c r="DH25" s="420">
        <v>0</v>
      </c>
      <c r="DI25" s="401">
        <f t="shared" si="14"/>
        <v>0</v>
      </c>
      <c r="DJ25" s="421">
        <v>100</v>
      </c>
      <c r="DK25" s="422">
        <v>100</v>
      </c>
      <c r="DL25" s="422">
        <v>100</v>
      </c>
      <c r="DM25" s="422">
        <v>0</v>
      </c>
      <c r="DN25" s="422">
        <v>0</v>
      </c>
      <c r="DO25" s="423">
        <f t="shared" si="15"/>
        <v>0</v>
      </c>
      <c r="DP25" s="211">
        <f t="shared" si="16"/>
        <v>0</v>
      </c>
      <c r="DQ25" s="109"/>
      <c r="DR25" s="318"/>
      <c r="DS25" s="318"/>
      <c r="DT25" s="318"/>
      <c r="DU25" s="110"/>
      <c r="DV25" s="111">
        <f t="shared" si="2"/>
        <v>0</v>
      </c>
      <c r="DW25" s="109"/>
      <c r="DX25" s="110"/>
      <c r="DY25" s="151"/>
      <c r="DZ25" s="18"/>
      <c r="EA25" s="213">
        <f t="shared" si="3"/>
        <v>0</v>
      </c>
      <c r="EB25" s="471">
        <f t="shared" si="4"/>
        <v>3.5</v>
      </c>
      <c r="EC25" s="472">
        <f t="shared" si="17"/>
        <v>4</v>
      </c>
      <c r="ED25" s="474"/>
    </row>
    <row r="26" spans="1:134" s="9" customFormat="1" collapsed="1" x14ac:dyDescent="0.25">
      <c r="A26" s="68">
        <v>23</v>
      </c>
      <c r="B26" s="80" t="s">
        <v>37</v>
      </c>
      <c r="C26" s="54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30</v>
      </c>
      <c r="L26" s="55">
        <v>0</v>
      </c>
      <c r="M26" s="76">
        <f t="shared" si="5"/>
        <v>4.1500000000000004</v>
      </c>
      <c r="N26" s="50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30</v>
      </c>
      <c r="Z26" s="51">
        <v>0</v>
      </c>
      <c r="AA26" s="52">
        <f t="shared" si="6"/>
        <v>5.65</v>
      </c>
      <c r="AB26" s="54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74">
        <v>0</v>
      </c>
      <c r="AN26" s="55">
        <v>50</v>
      </c>
      <c r="AO26" s="55">
        <v>10</v>
      </c>
      <c r="AP26" s="56">
        <f t="shared" si="7"/>
        <v>5.625</v>
      </c>
      <c r="AQ26" s="57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51">
        <v>0</v>
      </c>
      <c r="BA26" s="51">
        <v>0</v>
      </c>
      <c r="BB26" s="51">
        <v>0</v>
      </c>
      <c r="BC26" s="51">
        <v>10</v>
      </c>
      <c r="BD26" s="53">
        <f t="shared" si="8"/>
        <v>4.95</v>
      </c>
      <c r="BE26" s="458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0">
        <v>0</v>
      </c>
      <c r="BO26" s="60">
        <v>0</v>
      </c>
      <c r="BP26" s="216">
        <f t="shared" si="9"/>
        <v>4.5</v>
      </c>
      <c r="BQ26" s="62">
        <v>100</v>
      </c>
      <c r="BR26" s="63">
        <v>100</v>
      </c>
      <c r="BS26" s="63">
        <v>100</v>
      </c>
      <c r="BT26" s="63">
        <v>100</v>
      </c>
      <c r="BU26" s="63">
        <v>100</v>
      </c>
      <c r="BV26" s="63">
        <v>100</v>
      </c>
      <c r="BW26" s="63">
        <v>100</v>
      </c>
      <c r="BX26" s="63">
        <v>0</v>
      </c>
      <c r="BY26" s="63">
        <v>0</v>
      </c>
      <c r="BZ26" s="199">
        <f t="shared" si="10"/>
        <v>0</v>
      </c>
      <c r="CA26" s="184">
        <f t="shared" si="0"/>
        <v>24.875</v>
      </c>
      <c r="CB26" s="59">
        <v>100</v>
      </c>
      <c r="CC26" s="60">
        <v>100</v>
      </c>
      <c r="CD26" s="60">
        <v>100</v>
      </c>
      <c r="CE26" s="60">
        <v>100</v>
      </c>
      <c r="CF26" s="61">
        <v>0</v>
      </c>
      <c r="CG26" s="61">
        <v>0</v>
      </c>
      <c r="CH26" s="13">
        <f t="shared" si="11"/>
        <v>0</v>
      </c>
      <c r="CI26" s="62">
        <v>100</v>
      </c>
      <c r="CJ26" s="63">
        <v>100</v>
      </c>
      <c r="CK26" s="63">
        <v>100</v>
      </c>
      <c r="CL26" s="63">
        <v>100</v>
      </c>
      <c r="CM26" s="63">
        <v>0</v>
      </c>
      <c r="CN26" s="63">
        <v>0</v>
      </c>
      <c r="CO26" s="14">
        <f t="shared" si="12"/>
        <v>0</v>
      </c>
      <c r="CP26" s="62">
        <v>100</v>
      </c>
      <c r="CQ26" s="62">
        <v>100</v>
      </c>
      <c r="CR26" s="63">
        <v>100</v>
      </c>
      <c r="CS26" s="63">
        <v>100</v>
      </c>
      <c r="CT26" s="63">
        <v>0</v>
      </c>
      <c r="CU26" s="63">
        <v>0</v>
      </c>
      <c r="CV26" s="15">
        <f t="shared" si="1"/>
        <v>0</v>
      </c>
      <c r="CW26" s="60">
        <v>100</v>
      </c>
      <c r="CX26" s="60">
        <v>100</v>
      </c>
      <c r="CY26" s="61">
        <v>100</v>
      </c>
      <c r="CZ26" s="61">
        <v>100</v>
      </c>
      <c r="DA26" s="61">
        <v>0</v>
      </c>
      <c r="DB26" s="61">
        <v>0</v>
      </c>
      <c r="DC26" s="16">
        <f t="shared" si="13"/>
        <v>0</v>
      </c>
      <c r="DD26" s="398">
        <v>100</v>
      </c>
      <c r="DE26" s="400">
        <v>100</v>
      </c>
      <c r="DF26" s="400">
        <v>100</v>
      </c>
      <c r="DG26" s="400">
        <v>0</v>
      </c>
      <c r="DH26" s="400">
        <v>0</v>
      </c>
      <c r="DI26" s="401">
        <f t="shared" si="14"/>
        <v>0</v>
      </c>
      <c r="DJ26" s="402">
        <v>100</v>
      </c>
      <c r="DK26" s="403">
        <v>100</v>
      </c>
      <c r="DL26" s="403">
        <v>100</v>
      </c>
      <c r="DM26" s="403">
        <v>0</v>
      </c>
      <c r="DN26" s="403">
        <v>0</v>
      </c>
      <c r="DO26" s="404">
        <f t="shared" si="15"/>
        <v>0</v>
      </c>
      <c r="DP26" s="211">
        <f t="shared" si="16"/>
        <v>0</v>
      </c>
      <c r="DQ26" s="17"/>
      <c r="DR26" s="316"/>
      <c r="DS26" s="316"/>
      <c r="DT26" s="316"/>
      <c r="DU26" s="18"/>
      <c r="DV26" s="19">
        <f t="shared" si="2"/>
        <v>0</v>
      </c>
      <c r="DW26" s="69"/>
      <c r="DX26" s="70"/>
      <c r="DY26" s="71"/>
      <c r="DZ26" s="18">
        <v>1</v>
      </c>
      <c r="EA26" s="214">
        <f t="shared" si="3"/>
        <v>1</v>
      </c>
      <c r="EB26" s="471">
        <f t="shared" si="4"/>
        <v>25.875</v>
      </c>
      <c r="EC26" s="472">
        <f t="shared" si="17"/>
        <v>26</v>
      </c>
      <c r="ED26" s="473"/>
    </row>
    <row r="27" spans="1:134" s="179" customFormat="1" ht="18.75" customHeight="1" x14ac:dyDescent="0.25">
      <c r="A27" s="91">
        <v>24</v>
      </c>
      <c r="B27" s="202" t="s">
        <v>38</v>
      </c>
      <c r="C27" s="98">
        <v>100</v>
      </c>
      <c r="D27" s="93">
        <v>100</v>
      </c>
      <c r="E27" s="93">
        <v>100</v>
      </c>
      <c r="F27" s="93">
        <v>100</v>
      </c>
      <c r="G27" s="93">
        <v>100</v>
      </c>
      <c r="H27" s="93">
        <v>100</v>
      </c>
      <c r="I27" s="93">
        <v>100</v>
      </c>
      <c r="J27" s="93">
        <v>100</v>
      </c>
      <c r="K27" s="93">
        <v>0</v>
      </c>
      <c r="L27" s="93">
        <v>0</v>
      </c>
      <c r="M27" s="94">
        <f t="shared" si="5"/>
        <v>0</v>
      </c>
      <c r="N27" s="95">
        <v>100</v>
      </c>
      <c r="O27" s="96">
        <v>100</v>
      </c>
      <c r="P27" s="96">
        <v>100</v>
      </c>
      <c r="Q27" s="96">
        <v>100</v>
      </c>
      <c r="R27" s="96">
        <v>100</v>
      </c>
      <c r="S27" s="96">
        <v>100</v>
      </c>
      <c r="T27" s="96">
        <v>100</v>
      </c>
      <c r="U27" s="96">
        <v>100</v>
      </c>
      <c r="V27" s="96">
        <v>100</v>
      </c>
      <c r="W27" s="96">
        <v>100</v>
      </c>
      <c r="X27" s="96">
        <v>100</v>
      </c>
      <c r="Y27" s="96">
        <v>0</v>
      </c>
      <c r="Z27" s="96">
        <v>0</v>
      </c>
      <c r="AA27" s="97">
        <f t="shared" si="6"/>
        <v>0</v>
      </c>
      <c r="AB27" s="98">
        <v>100</v>
      </c>
      <c r="AC27" s="93">
        <v>100</v>
      </c>
      <c r="AD27" s="93">
        <v>100</v>
      </c>
      <c r="AE27" s="93">
        <v>100</v>
      </c>
      <c r="AF27" s="93">
        <v>100</v>
      </c>
      <c r="AG27" s="93">
        <v>100</v>
      </c>
      <c r="AH27" s="93">
        <v>100</v>
      </c>
      <c r="AI27" s="93">
        <v>100</v>
      </c>
      <c r="AJ27" s="93">
        <v>100</v>
      </c>
      <c r="AK27" s="93">
        <v>100</v>
      </c>
      <c r="AL27" s="93">
        <v>100</v>
      </c>
      <c r="AM27" s="99">
        <v>100</v>
      </c>
      <c r="AN27" s="93">
        <v>0</v>
      </c>
      <c r="AO27" s="93">
        <v>0</v>
      </c>
      <c r="AP27" s="100">
        <f t="shared" si="7"/>
        <v>0</v>
      </c>
      <c r="AQ27" s="101">
        <v>100</v>
      </c>
      <c r="AR27" s="102">
        <v>100</v>
      </c>
      <c r="AS27" s="102">
        <v>100</v>
      </c>
      <c r="AT27" s="102">
        <v>100</v>
      </c>
      <c r="AU27" s="102">
        <v>100</v>
      </c>
      <c r="AV27" s="102">
        <v>100</v>
      </c>
      <c r="AW27" s="102">
        <v>100</v>
      </c>
      <c r="AX27" s="102">
        <v>100</v>
      </c>
      <c r="AY27" s="102">
        <v>100</v>
      </c>
      <c r="AZ27" s="96">
        <v>100</v>
      </c>
      <c r="BA27" s="96">
        <v>100</v>
      </c>
      <c r="BB27" s="96">
        <v>0</v>
      </c>
      <c r="BC27" s="96">
        <v>0</v>
      </c>
      <c r="BD27" s="103">
        <f t="shared" si="8"/>
        <v>0</v>
      </c>
      <c r="BE27" s="459">
        <v>100</v>
      </c>
      <c r="BF27" s="108">
        <v>100</v>
      </c>
      <c r="BG27" s="108">
        <v>100</v>
      </c>
      <c r="BH27" s="108">
        <v>100</v>
      </c>
      <c r="BI27" s="108">
        <v>100</v>
      </c>
      <c r="BJ27" s="108">
        <v>100</v>
      </c>
      <c r="BK27" s="108">
        <v>100</v>
      </c>
      <c r="BL27" s="108">
        <v>100</v>
      </c>
      <c r="BM27" s="108">
        <v>100</v>
      </c>
      <c r="BN27" s="105">
        <v>0</v>
      </c>
      <c r="BO27" s="105">
        <v>0</v>
      </c>
      <c r="BP27" s="306">
        <f t="shared" si="9"/>
        <v>0</v>
      </c>
      <c r="BQ27" s="107">
        <v>100</v>
      </c>
      <c r="BR27" s="108">
        <v>100</v>
      </c>
      <c r="BS27" s="108">
        <v>100</v>
      </c>
      <c r="BT27" s="108">
        <v>100</v>
      </c>
      <c r="BU27" s="108">
        <v>100</v>
      </c>
      <c r="BV27" s="108">
        <v>100</v>
      </c>
      <c r="BW27" s="108">
        <v>100</v>
      </c>
      <c r="BX27" s="108">
        <v>0</v>
      </c>
      <c r="BY27" s="108">
        <v>0</v>
      </c>
      <c r="BZ27" s="199">
        <f t="shared" si="10"/>
        <v>0</v>
      </c>
      <c r="CA27" s="185">
        <f t="shared" si="0"/>
        <v>0</v>
      </c>
      <c r="CB27" s="104">
        <v>100</v>
      </c>
      <c r="CC27" s="105">
        <v>100</v>
      </c>
      <c r="CD27" s="105">
        <v>100</v>
      </c>
      <c r="CE27" s="105">
        <v>100</v>
      </c>
      <c r="CF27" s="106">
        <v>0</v>
      </c>
      <c r="CG27" s="106">
        <v>0</v>
      </c>
      <c r="CH27" s="13">
        <f t="shared" si="11"/>
        <v>0</v>
      </c>
      <c r="CI27" s="107">
        <v>100</v>
      </c>
      <c r="CJ27" s="108">
        <v>100</v>
      </c>
      <c r="CK27" s="108">
        <v>100</v>
      </c>
      <c r="CL27" s="108">
        <v>100</v>
      </c>
      <c r="CM27" s="108">
        <v>0</v>
      </c>
      <c r="CN27" s="108">
        <v>0</v>
      </c>
      <c r="CO27" s="14">
        <f t="shared" si="12"/>
        <v>0</v>
      </c>
      <c r="CP27" s="107">
        <v>100</v>
      </c>
      <c r="CQ27" s="107">
        <v>100</v>
      </c>
      <c r="CR27" s="108">
        <v>100</v>
      </c>
      <c r="CS27" s="108">
        <v>100</v>
      </c>
      <c r="CT27" s="108">
        <v>0</v>
      </c>
      <c r="CU27" s="108">
        <v>0</v>
      </c>
      <c r="CV27" s="15">
        <f t="shared" si="1"/>
        <v>0</v>
      </c>
      <c r="CW27" s="105">
        <v>100</v>
      </c>
      <c r="CX27" s="105">
        <v>100</v>
      </c>
      <c r="CY27" s="106">
        <v>100</v>
      </c>
      <c r="CZ27" s="106">
        <v>100</v>
      </c>
      <c r="DA27" s="106">
        <v>0</v>
      </c>
      <c r="DB27" s="106">
        <v>0</v>
      </c>
      <c r="DC27" s="16">
        <f t="shared" si="13"/>
        <v>0</v>
      </c>
      <c r="DD27" s="419">
        <v>100</v>
      </c>
      <c r="DE27" s="420">
        <v>100</v>
      </c>
      <c r="DF27" s="420">
        <v>100</v>
      </c>
      <c r="DG27" s="420">
        <v>0</v>
      </c>
      <c r="DH27" s="420">
        <v>0</v>
      </c>
      <c r="DI27" s="401">
        <f t="shared" si="14"/>
        <v>0</v>
      </c>
      <c r="DJ27" s="421">
        <v>100</v>
      </c>
      <c r="DK27" s="422">
        <v>100</v>
      </c>
      <c r="DL27" s="422">
        <v>100</v>
      </c>
      <c r="DM27" s="422">
        <v>0</v>
      </c>
      <c r="DN27" s="422">
        <v>0</v>
      </c>
      <c r="DO27" s="423">
        <f t="shared" si="15"/>
        <v>0</v>
      </c>
      <c r="DP27" s="211">
        <f t="shared" si="16"/>
        <v>0</v>
      </c>
      <c r="DQ27" s="109"/>
      <c r="DR27" s="318"/>
      <c r="DS27" s="318"/>
      <c r="DT27" s="318"/>
      <c r="DU27" s="110"/>
      <c r="DV27" s="111">
        <f t="shared" si="2"/>
        <v>0</v>
      </c>
      <c r="DW27" s="109"/>
      <c r="DX27" s="110"/>
      <c r="DY27" s="151"/>
      <c r="DZ27" s="18"/>
      <c r="EA27" s="213">
        <f t="shared" si="3"/>
        <v>0</v>
      </c>
      <c r="EB27" s="534">
        <f t="shared" si="4"/>
        <v>0</v>
      </c>
      <c r="EC27" s="533">
        <f t="shared" si="17"/>
        <v>0</v>
      </c>
      <c r="ED27" s="474"/>
    </row>
    <row r="28" spans="1:134" s="9" customFormat="1" x14ac:dyDescent="0.25">
      <c r="A28" s="68">
        <v>25</v>
      </c>
      <c r="B28" s="80" t="s">
        <v>39</v>
      </c>
      <c r="C28" s="54">
        <v>100</v>
      </c>
      <c r="D28" s="55">
        <v>100</v>
      </c>
      <c r="E28" s="55">
        <v>100</v>
      </c>
      <c r="F28" s="55">
        <v>100</v>
      </c>
      <c r="G28" s="55">
        <v>100</v>
      </c>
      <c r="H28" s="55">
        <v>100</v>
      </c>
      <c r="I28" s="55">
        <v>100</v>
      </c>
      <c r="J28" s="55">
        <v>100</v>
      </c>
      <c r="K28" s="55">
        <v>0</v>
      </c>
      <c r="L28" s="55">
        <v>0</v>
      </c>
      <c r="M28" s="94">
        <f t="shared" si="5"/>
        <v>0</v>
      </c>
      <c r="N28" s="82">
        <v>100</v>
      </c>
      <c r="O28" s="83">
        <v>100</v>
      </c>
      <c r="P28" s="83">
        <v>100</v>
      </c>
      <c r="Q28" s="83">
        <v>100</v>
      </c>
      <c r="R28" s="83">
        <v>100</v>
      </c>
      <c r="S28" s="83">
        <v>100</v>
      </c>
      <c r="T28" s="83">
        <v>100</v>
      </c>
      <c r="U28" s="83">
        <v>100</v>
      </c>
      <c r="V28" s="83">
        <v>100</v>
      </c>
      <c r="W28" s="83">
        <v>100</v>
      </c>
      <c r="X28" s="83">
        <v>100</v>
      </c>
      <c r="Y28" s="51">
        <v>0</v>
      </c>
      <c r="Z28" s="51">
        <v>0</v>
      </c>
      <c r="AA28" s="52">
        <f t="shared" si="6"/>
        <v>0</v>
      </c>
      <c r="AB28" s="54">
        <v>100</v>
      </c>
      <c r="AC28" s="55">
        <v>100</v>
      </c>
      <c r="AD28" s="55">
        <v>100</v>
      </c>
      <c r="AE28" s="55">
        <v>100</v>
      </c>
      <c r="AF28" s="55">
        <v>100</v>
      </c>
      <c r="AG28" s="55">
        <v>100</v>
      </c>
      <c r="AH28" s="55">
        <v>100</v>
      </c>
      <c r="AI28" s="55">
        <v>100</v>
      </c>
      <c r="AJ28" s="55">
        <v>100</v>
      </c>
      <c r="AK28" s="55">
        <v>100</v>
      </c>
      <c r="AL28" s="55">
        <v>100</v>
      </c>
      <c r="AM28" s="74">
        <v>100</v>
      </c>
      <c r="AN28" s="55">
        <v>0</v>
      </c>
      <c r="AO28" s="55">
        <v>0</v>
      </c>
      <c r="AP28" s="56">
        <f t="shared" si="7"/>
        <v>0</v>
      </c>
      <c r="AQ28" s="57">
        <v>100</v>
      </c>
      <c r="AR28" s="75">
        <v>100</v>
      </c>
      <c r="AS28" s="75">
        <v>100</v>
      </c>
      <c r="AT28" s="75">
        <v>100</v>
      </c>
      <c r="AU28" s="75">
        <v>100</v>
      </c>
      <c r="AV28" s="75">
        <v>100</v>
      </c>
      <c r="AW28" s="75">
        <v>100</v>
      </c>
      <c r="AX28" s="75">
        <v>100</v>
      </c>
      <c r="AY28" s="75">
        <v>100</v>
      </c>
      <c r="AZ28" s="51">
        <v>100</v>
      </c>
      <c r="BA28" s="51">
        <v>100</v>
      </c>
      <c r="BB28" s="51">
        <v>0</v>
      </c>
      <c r="BC28" s="51">
        <v>0</v>
      </c>
      <c r="BD28" s="53">
        <f t="shared" si="8"/>
        <v>0</v>
      </c>
      <c r="BE28" s="458">
        <v>100</v>
      </c>
      <c r="BF28" s="63">
        <v>100</v>
      </c>
      <c r="BG28" s="63">
        <v>100</v>
      </c>
      <c r="BH28" s="63">
        <v>100</v>
      </c>
      <c r="BI28" s="63">
        <v>100</v>
      </c>
      <c r="BJ28" s="63">
        <v>100</v>
      </c>
      <c r="BK28" s="63">
        <v>100</v>
      </c>
      <c r="BL28" s="63">
        <v>100</v>
      </c>
      <c r="BM28" s="63">
        <v>100</v>
      </c>
      <c r="BN28" s="60">
        <v>0</v>
      </c>
      <c r="BO28" s="60">
        <v>0</v>
      </c>
      <c r="BP28" s="216">
        <f t="shared" si="9"/>
        <v>0</v>
      </c>
      <c r="BQ28" s="62">
        <v>100</v>
      </c>
      <c r="BR28" s="63">
        <v>100</v>
      </c>
      <c r="BS28" s="63">
        <v>100</v>
      </c>
      <c r="BT28" s="63">
        <v>100</v>
      </c>
      <c r="BU28" s="63">
        <v>100</v>
      </c>
      <c r="BV28" s="63">
        <v>100</v>
      </c>
      <c r="BW28" s="63">
        <v>100</v>
      </c>
      <c r="BX28" s="63">
        <v>0</v>
      </c>
      <c r="BY28" s="63">
        <v>0</v>
      </c>
      <c r="BZ28" s="199">
        <f t="shared" si="10"/>
        <v>0</v>
      </c>
      <c r="CA28" s="184">
        <f t="shared" si="0"/>
        <v>0</v>
      </c>
      <c r="CB28" s="59">
        <v>100</v>
      </c>
      <c r="CC28" s="60">
        <v>100</v>
      </c>
      <c r="CD28" s="60">
        <v>100</v>
      </c>
      <c r="CE28" s="60">
        <v>100</v>
      </c>
      <c r="CF28" s="61">
        <v>0</v>
      </c>
      <c r="CG28" s="61">
        <v>0</v>
      </c>
      <c r="CH28" s="13">
        <f t="shared" si="11"/>
        <v>0</v>
      </c>
      <c r="CI28" s="62">
        <v>100</v>
      </c>
      <c r="CJ28" s="63">
        <v>100</v>
      </c>
      <c r="CK28" s="63">
        <v>100</v>
      </c>
      <c r="CL28" s="63">
        <v>100</v>
      </c>
      <c r="CM28" s="63">
        <v>0</v>
      </c>
      <c r="CN28" s="63">
        <v>0</v>
      </c>
      <c r="CO28" s="14">
        <f t="shared" si="12"/>
        <v>0</v>
      </c>
      <c r="CP28" s="62">
        <v>100</v>
      </c>
      <c r="CQ28" s="62">
        <v>100</v>
      </c>
      <c r="CR28" s="63">
        <v>100</v>
      </c>
      <c r="CS28" s="63">
        <v>100</v>
      </c>
      <c r="CT28" s="63">
        <v>0</v>
      </c>
      <c r="CU28" s="63">
        <v>0</v>
      </c>
      <c r="CV28" s="15">
        <f t="shared" si="1"/>
        <v>0</v>
      </c>
      <c r="CW28" s="60">
        <v>100</v>
      </c>
      <c r="CX28" s="60">
        <v>100</v>
      </c>
      <c r="CY28" s="61">
        <v>100</v>
      </c>
      <c r="CZ28" s="61">
        <v>100</v>
      </c>
      <c r="DA28" s="61">
        <v>0</v>
      </c>
      <c r="DB28" s="61">
        <v>0</v>
      </c>
      <c r="DC28" s="16">
        <f t="shared" si="13"/>
        <v>0</v>
      </c>
      <c r="DD28" s="398">
        <v>100</v>
      </c>
      <c r="DE28" s="400">
        <v>100</v>
      </c>
      <c r="DF28" s="400">
        <v>100</v>
      </c>
      <c r="DG28" s="400">
        <v>0</v>
      </c>
      <c r="DH28" s="400">
        <v>0</v>
      </c>
      <c r="DI28" s="401">
        <f t="shared" si="14"/>
        <v>0</v>
      </c>
      <c r="DJ28" s="402">
        <v>100</v>
      </c>
      <c r="DK28" s="403">
        <v>100</v>
      </c>
      <c r="DL28" s="403">
        <v>100</v>
      </c>
      <c r="DM28" s="403">
        <v>0</v>
      </c>
      <c r="DN28" s="403">
        <v>0</v>
      </c>
      <c r="DO28" s="404">
        <f t="shared" si="15"/>
        <v>0</v>
      </c>
      <c r="DP28" s="211">
        <f t="shared" si="16"/>
        <v>0</v>
      </c>
      <c r="DQ28" s="535"/>
      <c r="DR28" s="347"/>
      <c r="DS28" s="347"/>
      <c r="DT28" s="347"/>
      <c r="DU28" s="18">
        <f>4/10</f>
        <v>0.4</v>
      </c>
      <c r="DV28" s="19">
        <f t="shared" si="2"/>
        <v>0.4</v>
      </c>
      <c r="DW28" s="72"/>
      <c r="DX28" s="71"/>
      <c r="DY28" s="71"/>
      <c r="DZ28" s="87"/>
      <c r="EA28" s="212">
        <f t="shared" si="3"/>
        <v>0</v>
      </c>
      <c r="EB28" s="471">
        <f t="shared" si="4"/>
        <v>0.4</v>
      </c>
      <c r="EC28" s="472">
        <f t="shared" si="17"/>
        <v>0</v>
      </c>
      <c r="ED28" s="473"/>
    </row>
    <row r="29" spans="1:134" s="11" customFormat="1" x14ac:dyDescent="0.25">
      <c r="A29" s="68">
        <v>26</v>
      </c>
      <c r="B29" s="80" t="s">
        <v>40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50</v>
      </c>
      <c r="L29" s="55">
        <v>0</v>
      </c>
      <c r="M29" s="81">
        <f t="shared" si="5"/>
        <v>4.25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83">
        <v>0</v>
      </c>
      <c r="Y29" s="51">
        <v>50</v>
      </c>
      <c r="Z29" s="51">
        <v>0</v>
      </c>
      <c r="AA29" s="52">
        <f t="shared" si="6"/>
        <v>5.75</v>
      </c>
      <c r="AB29" s="54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74">
        <v>0</v>
      </c>
      <c r="AN29" s="55">
        <v>100</v>
      </c>
      <c r="AO29" s="55">
        <v>0</v>
      </c>
      <c r="AP29" s="56">
        <f t="shared" si="7"/>
        <v>6.5</v>
      </c>
      <c r="AQ29" s="57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51">
        <v>0</v>
      </c>
      <c r="BB29" s="51">
        <v>100</v>
      </c>
      <c r="BC29" s="51">
        <v>0</v>
      </c>
      <c r="BD29" s="53">
        <f t="shared" si="8"/>
        <v>6</v>
      </c>
      <c r="BE29" s="458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0">
        <v>100</v>
      </c>
      <c r="BO29" s="60">
        <v>0</v>
      </c>
      <c r="BP29" s="216">
        <f t="shared" si="9"/>
        <v>5</v>
      </c>
      <c r="BQ29" s="62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0</v>
      </c>
      <c r="BW29" s="63">
        <v>0</v>
      </c>
      <c r="BX29" s="63">
        <v>100</v>
      </c>
      <c r="BY29" s="63">
        <v>0</v>
      </c>
      <c r="BZ29" s="199">
        <f t="shared" si="10"/>
        <v>4</v>
      </c>
      <c r="CA29" s="184">
        <f t="shared" si="0"/>
        <v>31.5</v>
      </c>
      <c r="CB29" s="59">
        <v>0</v>
      </c>
      <c r="CC29" s="60">
        <v>0</v>
      </c>
      <c r="CD29" s="60">
        <v>0</v>
      </c>
      <c r="CE29" s="60">
        <v>0</v>
      </c>
      <c r="CF29" s="61">
        <v>100</v>
      </c>
      <c r="CG29" s="61">
        <v>0</v>
      </c>
      <c r="CH29" s="13">
        <f t="shared" si="11"/>
        <v>7</v>
      </c>
      <c r="CI29" s="59">
        <v>0</v>
      </c>
      <c r="CJ29" s="60">
        <v>0</v>
      </c>
      <c r="CK29" s="60">
        <v>0</v>
      </c>
      <c r="CL29" s="63">
        <v>0</v>
      </c>
      <c r="CM29" s="63">
        <v>100</v>
      </c>
      <c r="CN29" s="63">
        <v>0</v>
      </c>
      <c r="CO29" s="14">
        <f t="shared" si="12"/>
        <v>7</v>
      </c>
      <c r="CP29" s="59">
        <v>0</v>
      </c>
      <c r="CQ29" s="60">
        <v>0</v>
      </c>
      <c r="CR29" s="60">
        <v>0</v>
      </c>
      <c r="CS29" s="63">
        <v>0</v>
      </c>
      <c r="CT29" s="63">
        <v>100</v>
      </c>
      <c r="CU29" s="63">
        <v>0</v>
      </c>
      <c r="CV29" s="15">
        <f t="shared" si="1"/>
        <v>7</v>
      </c>
      <c r="CW29" s="59">
        <v>0</v>
      </c>
      <c r="CX29" s="60">
        <v>0</v>
      </c>
      <c r="CY29" s="60">
        <v>0</v>
      </c>
      <c r="CZ29" s="61">
        <v>0</v>
      </c>
      <c r="DA29" s="61">
        <v>100</v>
      </c>
      <c r="DB29" s="61">
        <v>0</v>
      </c>
      <c r="DC29" s="16">
        <f t="shared" si="13"/>
        <v>7</v>
      </c>
      <c r="DD29" s="398">
        <v>100</v>
      </c>
      <c r="DE29" s="400">
        <v>100</v>
      </c>
      <c r="DF29" s="400">
        <v>100</v>
      </c>
      <c r="DG29" s="400">
        <v>0</v>
      </c>
      <c r="DH29" s="400">
        <v>0</v>
      </c>
      <c r="DI29" s="401">
        <f t="shared" si="14"/>
        <v>0</v>
      </c>
      <c r="DJ29" s="402">
        <v>100</v>
      </c>
      <c r="DK29" s="403">
        <v>100</v>
      </c>
      <c r="DL29" s="403">
        <v>100</v>
      </c>
      <c r="DM29" s="403">
        <v>0</v>
      </c>
      <c r="DN29" s="403">
        <v>0</v>
      </c>
      <c r="DO29" s="404">
        <f t="shared" si="15"/>
        <v>0</v>
      </c>
      <c r="DP29" s="453">
        <f t="shared" si="16"/>
        <v>28</v>
      </c>
      <c r="DQ29" s="17">
        <f>6/10</f>
        <v>0.6</v>
      </c>
      <c r="DR29" s="316">
        <f>7/10</f>
        <v>0.7</v>
      </c>
      <c r="DS29" s="316">
        <f>7/11</f>
        <v>0.63636363636363635</v>
      </c>
      <c r="DT29" s="316">
        <f>6/10</f>
        <v>0.6</v>
      </c>
      <c r="DU29" s="18">
        <f>6/10</f>
        <v>0.6</v>
      </c>
      <c r="DV29" s="19">
        <f t="shared" si="2"/>
        <v>3.1363636363636362</v>
      </c>
      <c r="DW29" s="47"/>
      <c r="DX29" s="44"/>
      <c r="DY29" s="44"/>
      <c r="DZ29" s="87">
        <v>1</v>
      </c>
      <c r="EA29" s="212">
        <f t="shared" si="3"/>
        <v>1</v>
      </c>
      <c r="EB29" s="471">
        <f t="shared" si="4"/>
        <v>63.636363636363633</v>
      </c>
      <c r="EC29" s="472">
        <f t="shared" si="17"/>
        <v>64</v>
      </c>
      <c r="ED29" s="474"/>
    </row>
    <row r="30" spans="1:134" s="179" customFormat="1" ht="18.75" customHeight="1" x14ac:dyDescent="0.25">
      <c r="A30" s="91">
        <v>27</v>
      </c>
      <c r="B30" s="202" t="s">
        <v>41</v>
      </c>
      <c r="C30" s="98">
        <v>100</v>
      </c>
      <c r="D30" s="93">
        <v>100</v>
      </c>
      <c r="E30" s="93">
        <v>100</v>
      </c>
      <c r="F30" s="93">
        <v>100</v>
      </c>
      <c r="G30" s="93">
        <v>100</v>
      </c>
      <c r="H30" s="93">
        <v>100</v>
      </c>
      <c r="I30" s="93">
        <v>100</v>
      </c>
      <c r="J30" s="93">
        <v>100</v>
      </c>
      <c r="K30" s="93">
        <v>0</v>
      </c>
      <c r="L30" s="93">
        <v>0</v>
      </c>
      <c r="M30" s="94">
        <f t="shared" si="5"/>
        <v>0</v>
      </c>
      <c r="N30" s="101">
        <v>100</v>
      </c>
      <c r="O30" s="102">
        <v>100</v>
      </c>
      <c r="P30" s="102">
        <v>100</v>
      </c>
      <c r="Q30" s="102">
        <v>100</v>
      </c>
      <c r="R30" s="102">
        <v>100</v>
      </c>
      <c r="S30" s="102">
        <v>100</v>
      </c>
      <c r="T30" s="102">
        <v>100</v>
      </c>
      <c r="U30" s="102">
        <v>100</v>
      </c>
      <c r="V30" s="102">
        <v>100</v>
      </c>
      <c r="W30" s="102">
        <v>100</v>
      </c>
      <c r="X30" s="102">
        <v>100</v>
      </c>
      <c r="Y30" s="96">
        <v>0</v>
      </c>
      <c r="Z30" s="96">
        <v>0</v>
      </c>
      <c r="AA30" s="97">
        <f t="shared" si="6"/>
        <v>0</v>
      </c>
      <c r="AB30" s="98">
        <v>100</v>
      </c>
      <c r="AC30" s="93">
        <v>100</v>
      </c>
      <c r="AD30" s="93">
        <v>100</v>
      </c>
      <c r="AE30" s="93">
        <v>100</v>
      </c>
      <c r="AF30" s="93">
        <v>100</v>
      </c>
      <c r="AG30" s="93">
        <v>100</v>
      </c>
      <c r="AH30" s="93">
        <v>100</v>
      </c>
      <c r="AI30" s="93">
        <v>100</v>
      </c>
      <c r="AJ30" s="93">
        <v>100</v>
      </c>
      <c r="AK30" s="93">
        <v>100</v>
      </c>
      <c r="AL30" s="93">
        <v>100</v>
      </c>
      <c r="AM30" s="99">
        <v>100</v>
      </c>
      <c r="AN30" s="93">
        <v>0</v>
      </c>
      <c r="AO30" s="93">
        <v>0</v>
      </c>
      <c r="AP30" s="100">
        <f t="shared" si="7"/>
        <v>0</v>
      </c>
      <c r="AQ30" s="101">
        <v>100</v>
      </c>
      <c r="AR30" s="102">
        <v>100</v>
      </c>
      <c r="AS30" s="102">
        <v>100</v>
      </c>
      <c r="AT30" s="102">
        <v>100</v>
      </c>
      <c r="AU30" s="102">
        <v>100</v>
      </c>
      <c r="AV30" s="102">
        <v>100</v>
      </c>
      <c r="AW30" s="102">
        <v>100</v>
      </c>
      <c r="AX30" s="102">
        <v>100</v>
      </c>
      <c r="AY30" s="102">
        <v>100</v>
      </c>
      <c r="AZ30" s="96">
        <v>100</v>
      </c>
      <c r="BA30" s="96">
        <v>100</v>
      </c>
      <c r="BB30" s="96">
        <v>0</v>
      </c>
      <c r="BC30" s="96">
        <v>0</v>
      </c>
      <c r="BD30" s="103">
        <f t="shared" si="8"/>
        <v>0</v>
      </c>
      <c r="BE30" s="459">
        <v>100</v>
      </c>
      <c r="BF30" s="108">
        <v>100</v>
      </c>
      <c r="BG30" s="108">
        <v>100</v>
      </c>
      <c r="BH30" s="108">
        <v>100</v>
      </c>
      <c r="BI30" s="108">
        <v>100</v>
      </c>
      <c r="BJ30" s="108">
        <v>100</v>
      </c>
      <c r="BK30" s="108">
        <v>100</v>
      </c>
      <c r="BL30" s="108">
        <v>100</v>
      </c>
      <c r="BM30" s="108">
        <v>100</v>
      </c>
      <c r="BN30" s="105">
        <v>0</v>
      </c>
      <c r="BO30" s="105">
        <v>0</v>
      </c>
      <c r="BP30" s="306">
        <f t="shared" si="9"/>
        <v>0</v>
      </c>
      <c r="BQ30" s="107">
        <v>100</v>
      </c>
      <c r="BR30" s="108">
        <v>100</v>
      </c>
      <c r="BS30" s="108">
        <v>100</v>
      </c>
      <c r="BT30" s="108">
        <v>100</v>
      </c>
      <c r="BU30" s="108">
        <v>100</v>
      </c>
      <c r="BV30" s="108">
        <v>100</v>
      </c>
      <c r="BW30" s="108">
        <v>100</v>
      </c>
      <c r="BX30" s="108">
        <v>0</v>
      </c>
      <c r="BY30" s="108">
        <v>0</v>
      </c>
      <c r="BZ30" s="199">
        <f t="shared" si="10"/>
        <v>0</v>
      </c>
      <c r="CA30" s="185">
        <f t="shared" si="0"/>
        <v>0</v>
      </c>
      <c r="CB30" s="104">
        <v>100</v>
      </c>
      <c r="CC30" s="105">
        <v>100</v>
      </c>
      <c r="CD30" s="105">
        <v>100</v>
      </c>
      <c r="CE30" s="105">
        <v>100</v>
      </c>
      <c r="CF30" s="106">
        <v>0</v>
      </c>
      <c r="CG30" s="106">
        <v>0</v>
      </c>
      <c r="CH30" s="13">
        <f t="shared" si="11"/>
        <v>0</v>
      </c>
      <c r="CI30" s="107">
        <v>100</v>
      </c>
      <c r="CJ30" s="108">
        <v>100</v>
      </c>
      <c r="CK30" s="108">
        <v>100</v>
      </c>
      <c r="CL30" s="108">
        <v>100</v>
      </c>
      <c r="CM30" s="108">
        <v>0</v>
      </c>
      <c r="CN30" s="108">
        <v>0</v>
      </c>
      <c r="CO30" s="14">
        <f t="shared" si="12"/>
        <v>0</v>
      </c>
      <c r="CP30" s="107">
        <v>100</v>
      </c>
      <c r="CQ30" s="107">
        <v>100</v>
      </c>
      <c r="CR30" s="108">
        <v>100</v>
      </c>
      <c r="CS30" s="108">
        <v>100</v>
      </c>
      <c r="CT30" s="108">
        <v>0</v>
      </c>
      <c r="CU30" s="108">
        <v>0</v>
      </c>
      <c r="CV30" s="15">
        <f t="shared" si="1"/>
        <v>0</v>
      </c>
      <c r="CW30" s="105">
        <v>100</v>
      </c>
      <c r="CX30" s="105">
        <v>100</v>
      </c>
      <c r="CY30" s="106">
        <v>100</v>
      </c>
      <c r="CZ30" s="106">
        <v>100</v>
      </c>
      <c r="DA30" s="106">
        <v>0</v>
      </c>
      <c r="DB30" s="106">
        <v>0</v>
      </c>
      <c r="DC30" s="16">
        <f t="shared" si="13"/>
        <v>0</v>
      </c>
      <c r="DD30" s="419">
        <v>100</v>
      </c>
      <c r="DE30" s="420">
        <v>100</v>
      </c>
      <c r="DF30" s="420">
        <v>100</v>
      </c>
      <c r="DG30" s="420">
        <v>0</v>
      </c>
      <c r="DH30" s="420">
        <v>0</v>
      </c>
      <c r="DI30" s="401">
        <f t="shared" si="14"/>
        <v>0</v>
      </c>
      <c r="DJ30" s="421">
        <v>100</v>
      </c>
      <c r="DK30" s="422">
        <v>100</v>
      </c>
      <c r="DL30" s="422">
        <v>100</v>
      </c>
      <c r="DM30" s="422">
        <v>0</v>
      </c>
      <c r="DN30" s="422">
        <v>0</v>
      </c>
      <c r="DO30" s="423">
        <f t="shared" si="15"/>
        <v>0</v>
      </c>
      <c r="DP30" s="211">
        <f t="shared" si="16"/>
        <v>0</v>
      </c>
      <c r="DQ30" s="109"/>
      <c r="DR30" s="318"/>
      <c r="DS30" s="318"/>
      <c r="DT30" s="318"/>
      <c r="DU30" s="110"/>
      <c r="DV30" s="111">
        <f t="shared" si="2"/>
        <v>0</v>
      </c>
      <c r="DW30" s="203"/>
      <c r="DX30" s="151"/>
      <c r="DY30" s="151"/>
      <c r="DZ30" s="87"/>
      <c r="EA30" s="213">
        <f t="shared" si="3"/>
        <v>0</v>
      </c>
      <c r="EB30" s="534">
        <f t="shared" si="4"/>
        <v>0</v>
      </c>
      <c r="EC30" s="533">
        <f t="shared" si="17"/>
        <v>0</v>
      </c>
      <c r="ED30" s="474"/>
    </row>
    <row r="31" spans="1:134" s="11" customFormat="1" x14ac:dyDescent="0.25">
      <c r="A31" s="68">
        <v>28</v>
      </c>
      <c r="B31" s="80" t="s">
        <v>42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50</v>
      </c>
      <c r="L31" s="55">
        <v>0</v>
      </c>
      <c r="M31" s="76">
        <f t="shared" si="5"/>
        <v>4.25</v>
      </c>
      <c r="N31" s="50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50</v>
      </c>
      <c r="Z31" s="51">
        <v>0</v>
      </c>
      <c r="AA31" s="52">
        <f t="shared" si="6"/>
        <v>5.75</v>
      </c>
      <c r="AB31" s="54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74">
        <v>0</v>
      </c>
      <c r="AN31" s="55">
        <v>100</v>
      </c>
      <c r="AO31" s="55">
        <v>0</v>
      </c>
      <c r="AP31" s="56">
        <f t="shared" si="7"/>
        <v>6.5</v>
      </c>
      <c r="AQ31" s="57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51">
        <v>0</v>
      </c>
      <c r="BA31" s="51">
        <v>0</v>
      </c>
      <c r="BB31" s="51">
        <v>100</v>
      </c>
      <c r="BC31" s="51">
        <v>0</v>
      </c>
      <c r="BD31" s="53">
        <f t="shared" si="8"/>
        <v>6</v>
      </c>
      <c r="BE31" s="458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0">
        <v>150</v>
      </c>
      <c r="BO31" s="60">
        <v>0</v>
      </c>
      <c r="BP31" s="216">
        <f t="shared" si="9"/>
        <v>5.25</v>
      </c>
      <c r="BQ31" s="62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100</v>
      </c>
      <c r="BY31" s="63">
        <v>0</v>
      </c>
      <c r="BZ31" s="199">
        <f t="shared" si="10"/>
        <v>4</v>
      </c>
      <c r="CA31" s="184">
        <f t="shared" si="0"/>
        <v>31.75</v>
      </c>
      <c r="CB31" s="59">
        <v>0</v>
      </c>
      <c r="CC31" s="60">
        <v>0</v>
      </c>
      <c r="CD31" s="60">
        <v>0</v>
      </c>
      <c r="CE31" s="60">
        <v>0</v>
      </c>
      <c r="CF31" s="61">
        <v>100</v>
      </c>
      <c r="CG31" s="61">
        <v>0</v>
      </c>
      <c r="CH31" s="13">
        <f t="shared" si="11"/>
        <v>7</v>
      </c>
      <c r="CI31" s="62">
        <v>0</v>
      </c>
      <c r="CJ31" s="63">
        <v>0</v>
      </c>
      <c r="CK31" s="63">
        <v>0</v>
      </c>
      <c r="CL31" s="63">
        <v>100</v>
      </c>
      <c r="CM31" s="63">
        <v>200</v>
      </c>
      <c r="CN31" s="63">
        <v>0</v>
      </c>
      <c r="CO31" s="14">
        <f t="shared" si="12"/>
        <v>7</v>
      </c>
      <c r="CP31" s="62">
        <v>0</v>
      </c>
      <c r="CQ31" s="62">
        <v>0</v>
      </c>
      <c r="CR31" s="63">
        <v>0</v>
      </c>
      <c r="CS31" s="63">
        <v>100</v>
      </c>
      <c r="CT31" s="63">
        <v>200</v>
      </c>
      <c r="CU31" s="63">
        <v>0</v>
      </c>
      <c r="CV31" s="15">
        <f t="shared" si="1"/>
        <v>7</v>
      </c>
      <c r="CW31" s="60">
        <v>0</v>
      </c>
      <c r="CX31" s="60">
        <v>0</v>
      </c>
      <c r="CY31" s="61">
        <v>0</v>
      </c>
      <c r="CZ31" s="61">
        <v>100</v>
      </c>
      <c r="DA31" s="63">
        <v>200</v>
      </c>
      <c r="DB31" s="61">
        <v>0</v>
      </c>
      <c r="DC31" s="16">
        <f t="shared" si="13"/>
        <v>7</v>
      </c>
      <c r="DD31" s="398">
        <v>100</v>
      </c>
      <c r="DE31" s="400">
        <v>100</v>
      </c>
      <c r="DF31" s="400">
        <v>100</v>
      </c>
      <c r="DG31" s="400">
        <v>0</v>
      </c>
      <c r="DH31" s="400">
        <v>0</v>
      </c>
      <c r="DI31" s="401">
        <f t="shared" si="14"/>
        <v>0</v>
      </c>
      <c r="DJ31" s="402">
        <v>100</v>
      </c>
      <c r="DK31" s="403">
        <v>100</v>
      </c>
      <c r="DL31" s="403">
        <v>100</v>
      </c>
      <c r="DM31" s="403">
        <v>0</v>
      </c>
      <c r="DN31" s="403">
        <v>0</v>
      </c>
      <c r="DO31" s="404">
        <f t="shared" si="15"/>
        <v>0</v>
      </c>
      <c r="DP31" s="453">
        <f t="shared" si="16"/>
        <v>28</v>
      </c>
      <c r="DQ31" s="17">
        <f>5/10</f>
        <v>0.5</v>
      </c>
      <c r="DR31" s="316">
        <f>6/10</f>
        <v>0.6</v>
      </c>
      <c r="DS31" s="316">
        <f>9/11</f>
        <v>0.81818181818181823</v>
      </c>
      <c r="DT31" s="316">
        <f>8/10</f>
        <v>0.8</v>
      </c>
      <c r="DU31" s="18">
        <f>6/10</f>
        <v>0.6</v>
      </c>
      <c r="DV31" s="19">
        <f t="shared" si="2"/>
        <v>3.3181818181818188</v>
      </c>
      <c r="DW31" s="41"/>
      <c r="DX31" s="42"/>
      <c r="DY31" s="42"/>
      <c r="DZ31" s="18">
        <v>1</v>
      </c>
      <c r="EA31" s="212">
        <f t="shared" si="3"/>
        <v>1</v>
      </c>
      <c r="EB31" s="471">
        <f t="shared" si="4"/>
        <v>64.068181818181813</v>
      </c>
      <c r="EC31" s="472">
        <f t="shared" si="17"/>
        <v>64</v>
      </c>
      <c r="ED31" s="474"/>
    </row>
    <row r="32" spans="1:134" s="204" customFormat="1" ht="15.75" hidden="1" outlineLevel="1" x14ac:dyDescent="0.25">
      <c r="A32" s="91">
        <v>29</v>
      </c>
      <c r="B32" s="202" t="s">
        <v>43</v>
      </c>
      <c r="C32" s="54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50</v>
      </c>
      <c r="L32" s="55">
        <v>0</v>
      </c>
      <c r="M32" s="76">
        <f t="shared" ref="M32:M33" si="25">4-(0.5*C32/100+0.5*D32/100+0.5*E32/100+0.5*F32/100+0.5*G32/100+0.5*H32/100+0.5*I32/100+0.5*J32/100)+0.5*K32/100-(4-(0.5*C32/100+0.5*D32/100+0.5*E32/100+0.5*F32/100+0.5*G32/100+0.5*H32/100+0.5*I32/100+0.5*J32/100)+0.5*K32/100)*L32/100</f>
        <v>4.25</v>
      </c>
      <c r="N32" s="50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50</v>
      </c>
      <c r="Z32" s="51">
        <v>0</v>
      </c>
      <c r="AA32" s="52">
        <f t="shared" ref="AA32:AA33" si="26">5.5-(0.5*N32/100+0.5*O32/100+0.5*P32/100+0.5*Q32/100+0.5*R32/100+0.5*S32/100+0.5*T32/100+0.5*U32/100+0.5*V32/100+0.5*W32/100+0.5*X32/100)+0.5*Y32/100-(5.5-0.5*N32/100+0.5*O32/100+0.5*P32/100+0.5*Q32/100+0.5*R32/100+0.5*S32/100+0.5*T32/100+0.5*U32/100+0.5*V32/100+0.5*W32/100+0.5*X32/100)*Z32/100</f>
        <v>5.75</v>
      </c>
      <c r="AB32" s="54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74">
        <v>0</v>
      </c>
      <c r="AN32" s="55">
        <v>100</v>
      </c>
      <c r="AO32" s="55">
        <v>0</v>
      </c>
      <c r="AP32" s="56">
        <f t="shared" ref="AP32:AP33" si="27">6-(0.5*AB32/100+0.5*AC32/100+0.5*AD32/100+0.5*AE32/100+0.5*AF32/100+0.5*AG32/100+0.5*AH32/100+0.5*AI32/100+0.5*AJ32/100+0.5*AK32/100+0.5*AL32/100+0.5*AM32/100)+0.5*AN32/100-(6-(0.5*AB32/100+0.5*AC32/100+0.5*AD32/100+0.5*AE32/100+0.5*AF32/100+0.5*AG32/100+0.5*AH32/100+0.5*AI32/100+0.5*AJ32/100+0.5*AK32/100+0.5*AL32/100+0.5*AM32/100)+0.5*AN32/100)*AO32/100</f>
        <v>6.5</v>
      </c>
      <c r="AQ32" s="57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51">
        <v>0</v>
      </c>
      <c r="BA32" s="51">
        <v>0</v>
      </c>
      <c r="BB32" s="51">
        <v>100</v>
      </c>
      <c r="BC32" s="51">
        <v>0</v>
      </c>
      <c r="BD32" s="53">
        <f t="shared" ref="BD32:BD33" si="28">5.5-(0.5*AQ32/100+0.5*AR32/100+0.5*AS32/100+0.5*AT32/100+0.5*AU32/100+0.5*AV32/100+0.5*AW32/100+0.5*AX32/100+0.5*AY32/100+0.5*AZ32/100+0.5*BA32/100)+0.5*BB32/100-(5.5-(0.5*AQ32/100+0.5*AR32/100+0.5*AS32/100+0.5*AT32/100+0.5*AU32/100+0.5*AV32/100+0.5*AW32/100+0.5*AX32/100+0.5*AY32/100+0.5*AZ32/100+0.5*BA32/100)+0.5*BB32/100)*BC32/100</f>
        <v>6</v>
      </c>
      <c r="BE32" s="458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0">
        <v>150</v>
      </c>
      <c r="BO32" s="60">
        <v>0</v>
      </c>
      <c r="BP32" s="216">
        <f t="shared" ref="BP32:BP33" si="29">4.5-(0.5*BE32/100+0.5*BF32/100+0.5*BG32/100+0.5*BH32/100+0.5*BI32/100+0.5*BJ32/100+0.5*BK32/100+0.5*BL32/100+0.5*BM32/100)+0.5*BN32/100-(4.5-(0.5*BE32/100+0.5*BF32/100+0.5*BG32/100+0.5*BH32/100+0.5*BI32/100+0.5*BJ32/100+0.5*BK32/100+0.5*BL32/100+0.5*BM32/100)+0.5*BN32/100)*BO32/100</f>
        <v>5.25</v>
      </c>
      <c r="BQ32" s="62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100</v>
      </c>
      <c r="BY32" s="63">
        <v>0</v>
      </c>
      <c r="BZ32" s="199">
        <f t="shared" ref="BZ32:BZ33" si="30">3.5-(0.5*BQ32/100+0.5*BR32/100+0.5*BS32/100+0.5*BT32/100+0.5*BU32/100+0.5*BV32/100+0.5*BW32/100)+0.5*BX32/100-(3.5-(0.5*BQ32/100+0.5*BR32/100+0.5*BS32/100+0.5*BT32/100+0.5*BU32/100+0.5*BV32/100+0.5*BW32/100)+0.5*BX32/100)*BY32/100</f>
        <v>4</v>
      </c>
      <c r="CA32" s="184">
        <f t="shared" ref="CA32:CA33" si="31">SUM(M32,AA32,AP32,BD32,BP32,BZ32)</f>
        <v>31.75</v>
      </c>
      <c r="CB32" s="59">
        <v>0</v>
      </c>
      <c r="CC32" s="60">
        <v>0</v>
      </c>
      <c r="CD32" s="60">
        <v>0</v>
      </c>
      <c r="CE32" s="60">
        <v>0</v>
      </c>
      <c r="CF32" s="61">
        <v>100</v>
      </c>
      <c r="CG32" s="61">
        <v>0</v>
      </c>
      <c r="CH32" s="13">
        <f t="shared" ref="CH32:CH33" si="32">6-(2*CB32/100+2*CC32/100+1*CD32/100+1*CE32/100)+1*CF32/100-(6-(2*CB32/100+2*CC32/100+1*CD32/100+1*CE32/100)+1*CF32/100)*CG32/100</f>
        <v>7</v>
      </c>
      <c r="CI32" s="62">
        <v>0</v>
      </c>
      <c r="CJ32" s="63">
        <v>0</v>
      </c>
      <c r="CK32" s="63">
        <v>0</v>
      </c>
      <c r="CL32" s="63">
        <v>100</v>
      </c>
      <c r="CM32" s="63">
        <v>200</v>
      </c>
      <c r="CN32" s="63">
        <v>0</v>
      </c>
      <c r="CO32" s="14">
        <f t="shared" ref="CO32:CO33" si="33">6-(2*CI32/100+2*CJ32/100+1*CK32/100+1*CL32/100)+1*CM32/100-(6-(2*CI32/100+2*CJ32/100+1*CK32/100+1*CL32/100)+1*CM32/100)*CN32/100</f>
        <v>7</v>
      </c>
      <c r="CP32" s="62">
        <v>0</v>
      </c>
      <c r="CQ32" s="62">
        <v>0</v>
      </c>
      <c r="CR32" s="63">
        <v>0</v>
      </c>
      <c r="CS32" s="63">
        <v>100</v>
      </c>
      <c r="CT32" s="63">
        <v>200</v>
      </c>
      <c r="CU32" s="63">
        <v>0</v>
      </c>
      <c r="CV32" s="15">
        <f t="shared" ref="CV32:CV33" si="34">6-(2*CP32/100+2*CQ32/100+1*CR32/100+1*CS32/100)+1*CT32/100-(6-(2*CP32/100+2*CQ32/100+1*CR32/100+1*CS32/100)+1*CT32/100)*CU32/100</f>
        <v>7</v>
      </c>
      <c r="CW32" s="60">
        <v>0</v>
      </c>
      <c r="CX32" s="60">
        <v>0</v>
      </c>
      <c r="CY32" s="61">
        <v>0</v>
      </c>
      <c r="CZ32" s="61">
        <v>100</v>
      </c>
      <c r="DA32" s="63">
        <v>200</v>
      </c>
      <c r="DB32" s="61">
        <v>0</v>
      </c>
      <c r="DC32" s="16">
        <f t="shared" ref="DC32:DC33" si="35">6-(2*CW32/100+2*CX32/100+1*CY32/100+1*CZ32/100)+1*DA32/100-(6-(2*CW32/100+2*CX32/100+1*CY32/100+1*CZ32/100)+1*DA32/100)*DB32/100</f>
        <v>7</v>
      </c>
      <c r="DD32" s="398">
        <v>100</v>
      </c>
      <c r="DE32" s="400">
        <v>100</v>
      </c>
      <c r="DF32" s="400">
        <v>100</v>
      </c>
      <c r="DG32" s="400">
        <v>0</v>
      </c>
      <c r="DH32" s="400">
        <v>0</v>
      </c>
      <c r="DI32" s="401">
        <f t="shared" ref="DI32:DI33" si="36">3.5-(1.5*DD32/100+1*DE32/100+1*DF32/100)+0.5*DG32/100-(3.5-(1.5*DD32/100+1*DE32/100+1*DF32/100)+0.5*DG32/100+DH32/100)*DH32/100</f>
        <v>0</v>
      </c>
      <c r="DJ32" s="402">
        <v>100</v>
      </c>
      <c r="DK32" s="403">
        <v>100</v>
      </c>
      <c r="DL32" s="403">
        <v>100</v>
      </c>
      <c r="DM32" s="403">
        <v>0</v>
      </c>
      <c r="DN32" s="403">
        <v>0</v>
      </c>
      <c r="DO32" s="404">
        <f t="shared" ref="DO32:DO33" si="37">2-(1*DJ32/100+0.5*DK32/100+0.5*DL32/100)+0.5*DM32/100-(2-(1*DJ32/100+0.5*DK32/100+0.5*DL32/100)+0.5*DM32/100)*DN32/100</f>
        <v>0</v>
      </c>
      <c r="DP32" s="453">
        <f t="shared" ref="DP32:DP33" si="38">SUM(CH32,CO32,CV32,DC32)</f>
        <v>28</v>
      </c>
      <c r="DQ32" s="109"/>
      <c r="DR32" s="318"/>
      <c r="DS32" s="318"/>
      <c r="DT32" s="318"/>
      <c r="DU32" s="110"/>
      <c r="DV32" s="111">
        <f t="shared" si="2"/>
        <v>0</v>
      </c>
      <c r="DW32" s="109"/>
      <c r="DX32" s="110"/>
      <c r="DY32" s="110"/>
      <c r="DZ32" s="18"/>
      <c r="EA32" s="213">
        <f t="shared" si="3"/>
        <v>0</v>
      </c>
      <c r="EB32" s="342">
        <f t="shared" si="4"/>
        <v>59.75</v>
      </c>
      <c r="ED32" s="474"/>
    </row>
    <row r="33" spans="1:134" s="204" customFormat="1" ht="16.5" hidden="1" outlineLevel="1" thickBot="1" x14ac:dyDescent="0.3">
      <c r="A33" s="91">
        <v>30</v>
      </c>
      <c r="B33" s="202" t="s">
        <v>44</v>
      </c>
      <c r="C33" s="54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50</v>
      </c>
      <c r="L33" s="55">
        <v>0</v>
      </c>
      <c r="M33" s="76">
        <f t="shared" si="25"/>
        <v>4.25</v>
      </c>
      <c r="N33" s="50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50</v>
      </c>
      <c r="Z33" s="51">
        <v>0</v>
      </c>
      <c r="AA33" s="52">
        <f t="shared" si="26"/>
        <v>5.75</v>
      </c>
      <c r="AB33" s="54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55">
        <v>0</v>
      </c>
      <c r="AM33" s="74">
        <v>0</v>
      </c>
      <c r="AN33" s="55">
        <v>100</v>
      </c>
      <c r="AO33" s="55">
        <v>0</v>
      </c>
      <c r="AP33" s="56">
        <f t="shared" si="27"/>
        <v>6.5</v>
      </c>
      <c r="AQ33" s="57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51">
        <v>0</v>
      </c>
      <c r="BA33" s="51">
        <v>0</v>
      </c>
      <c r="BB33" s="51">
        <v>100</v>
      </c>
      <c r="BC33" s="51">
        <v>0</v>
      </c>
      <c r="BD33" s="53">
        <f t="shared" si="28"/>
        <v>6</v>
      </c>
      <c r="BE33" s="458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0</v>
      </c>
      <c r="BL33" s="63">
        <v>0</v>
      </c>
      <c r="BM33" s="63">
        <v>0</v>
      </c>
      <c r="BN33" s="60">
        <v>150</v>
      </c>
      <c r="BO33" s="60">
        <v>0</v>
      </c>
      <c r="BP33" s="216">
        <f t="shared" si="29"/>
        <v>5.25</v>
      </c>
      <c r="BQ33" s="62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100</v>
      </c>
      <c r="BY33" s="63">
        <v>0</v>
      </c>
      <c r="BZ33" s="199">
        <f t="shared" si="30"/>
        <v>4</v>
      </c>
      <c r="CA33" s="184">
        <f t="shared" si="31"/>
        <v>31.75</v>
      </c>
      <c r="CB33" s="59">
        <v>0</v>
      </c>
      <c r="CC33" s="60">
        <v>0</v>
      </c>
      <c r="CD33" s="60">
        <v>0</v>
      </c>
      <c r="CE33" s="60">
        <v>0</v>
      </c>
      <c r="CF33" s="61">
        <v>100</v>
      </c>
      <c r="CG33" s="61">
        <v>0</v>
      </c>
      <c r="CH33" s="13">
        <f t="shared" si="32"/>
        <v>7</v>
      </c>
      <c r="CI33" s="62">
        <v>0</v>
      </c>
      <c r="CJ33" s="63">
        <v>0</v>
      </c>
      <c r="CK33" s="63">
        <v>0</v>
      </c>
      <c r="CL33" s="63">
        <v>100</v>
      </c>
      <c r="CM33" s="63">
        <v>200</v>
      </c>
      <c r="CN33" s="63">
        <v>0</v>
      </c>
      <c r="CO33" s="14">
        <f t="shared" si="33"/>
        <v>7</v>
      </c>
      <c r="CP33" s="62">
        <v>0</v>
      </c>
      <c r="CQ33" s="62">
        <v>0</v>
      </c>
      <c r="CR33" s="63">
        <v>0</v>
      </c>
      <c r="CS33" s="63">
        <v>100</v>
      </c>
      <c r="CT33" s="63">
        <v>200</v>
      </c>
      <c r="CU33" s="63">
        <v>0</v>
      </c>
      <c r="CV33" s="15">
        <f t="shared" si="34"/>
        <v>7</v>
      </c>
      <c r="CW33" s="60">
        <v>0</v>
      </c>
      <c r="CX33" s="60">
        <v>0</v>
      </c>
      <c r="CY33" s="61">
        <v>0</v>
      </c>
      <c r="CZ33" s="61">
        <v>100</v>
      </c>
      <c r="DA33" s="63">
        <v>200</v>
      </c>
      <c r="DB33" s="61">
        <v>0</v>
      </c>
      <c r="DC33" s="16">
        <f t="shared" si="35"/>
        <v>7</v>
      </c>
      <c r="DD33" s="398">
        <v>100</v>
      </c>
      <c r="DE33" s="400">
        <v>100</v>
      </c>
      <c r="DF33" s="400">
        <v>100</v>
      </c>
      <c r="DG33" s="400">
        <v>0</v>
      </c>
      <c r="DH33" s="400">
        <v>0</v>
      </c>
      <c r="DI33" s="401">
        <f t="shared" si="36"/>
        <v>0</v>
      </c>
      <c r="DJ33" s="402">
        <v>100</v>
      </c>
      <c r="DK33" s="403">
        <v>100</v>
      </c>
      <c r="DL33" s="403">
        <v>100</v>
      </c>
      <c r="DM33" s="403">
        <v>0</v>
      </c>
      <c r="DN33" s="403">
        <v>0</v>
      </c>
      <c r="DO33" s="404">
        <f t="shared" si="37"/>
        <v>0</v>
      </c>
      <c r="DP33" s="453">
        <f t="shared" si="38"/>
        <v>28</v>
      </c>
      <c r="DQ33" s="205"/>
      <c r="DR33" s="319"/>
      <c r="DS33" s="319"/>
      <c r="DT33" s="319"/>
      <c r="DU33" s="206"/>
      <c r="DV33" s="207">
        <f t="shared" si="2"/>
        <v>0</v>
      </c>
      <c r="DW33" s="205"/>
      <c r="DX33" s="206"/>
      <c r="DY33" s="206"/>
      <c r="DZ33" s="475"/>
      <c r="EA33" s="215">
        <f t="shared" si="3"/>
        <v>0</v>
      </c>
      <c r="EB33" s="342">
        <f t="shared" si="4"/>
        <v>59.75</v>
      </c>
      <c r="ED33" s="474"/>
    </row>
    <row r="34" spans="1:134" collapsed="1" x14ac:dyDescent="0.25">
      <c r="DH34" s="73">
        <f>24/5</f>
        <v>4.8</v>
      </c>
    </row>
    <row r="1048574" spans="80:119" x14ac:dyDescent="0.25">
      <c r="CB1048574" s="208">
        <f t="shared" ref="CB1048574:CP1048574" si="39">SUM(CB4:CB1048573)</f>
        <v>1800</v>
      </c>
      <c r="CC1048574" s="208">
        <f t="shared" si="39"/>
        <v>1800</v>
      </c>
      <c r="CD1048574" s="208">
        <f t="shared" si="39"/>
        <v>1900</v>
      </c>
      <c r="CE1048574" s="208">
        <f t="shared" si="39"/>
        <v>1800</v>
      </c>
      <c r="CF1048574" s="208">
        <f t="shared" si="39"/>
        <v>600</v>
      </c>
      <c r="CG1048574" s="208">
        <f t="shared" si="39"/>
        <v>0</v>
      </c>
      <c r="CH1048574" s="73">
        <f t="shared" si="39"/>
        <v>77</v>
      </c>
      <c r="CI1048574" s="208">
        <f t="shared" si="39"/>
        <v>1900</v>
      </c>
      <c r="CJ1048574" s="208">
        <f t="shared" si="39"/>
        <v>1900</v>
      </c>
      <c r="CK1048574" s="208">
        <f t="shared" si="39"/>
        <v>2000</v>
      </c>
      <c r="CL1048574" s="208">
        <f t="shared" si="39"/>
        <v>2200</v>
      </c>
      <c r="CM1048574" s="208">
        <f t="shared" si="39"/>
        <v>1200</v>
      </c>
      <c r="CN1048574" s="208">
        <f t="shared" si="39"/>
        <v>0</v>
      </c>
      <c r="CO1048574" s="73">
        <f t="shared" si="39"/>
        <v>74</v>
      </c>
      <c r="CP1048574" s="208">
        <f t="shared" si="39"/>
        <v>2100</v>
      </c>
      <c r="CQ1048574" s="208"/>
      <c r="CR1048574" s="208">
        <f t="shared" ref="CR1048574:CW1048574" si="40">SUM(CR4:CR1048573)</f>
        <v>2100</v>
      </c>
      <c r="CS1048574" s="208">
        <f t="shared" si="40"/>
        <v>2400</v>
      </c>
      <c r="CT1048574" s="208">
        <f t="shared" si="40"/>
        <v>1100</v>
      </c>
      <c r="CU1048574" s="208">
        <f t="shared" si="40"/>
        <v>0</v>
      </c>
      <c r="CV1048574" s="73">
        <f t="shared" si="40"/>
        <v>62</v>
      </c>
      <c r="CW1048574" s="208">
        <f t="shared" si="40"/>
        <v>2100</v>
      </c>
      <c r="CX1048574" s="208"/>
      <c r="CY1048574" s="208">
        <f t="shared" ref="CY1048574:DO1048574" si="41">SUM(CY4:CY1048573)</f>
        <v>2100</v>
      </c>
      <c r="CZ1048574" s="208">
        <f t="shared" si="41"/>
        <v>2400</v>
      </c>
      <c r="DA1048574" s="208">
        <f t="shared" si="41"/>
        <v>1100</v>
      </c>
      <c r="DB1048574" s="208">
        <f t="shared" si="41"/>
        <v>0</v>
      </c>
      <c r="DC1048574" s="73">
        <f t="shared" si="41"/>
        <v>62</v>
      </c>
      <c r="DD1048574" s="208">
        <f t="shared" si="41"/>
        <v>3000</v>
      </c>
      <c r="DE1048574" s="208">
        <f t="shared" si="41"/>
        <v>3000</v>
      </c>
      <c r="DF1048574" s="208">
        <f t="shared" si="41"/>
        <v>3000</v>
      </c>
      <c r="DG1048574" s="208">
        <f t="shared" si="41"/>
        <v>0</v>
      </c>
      <c r="DH1048574" s="208">
        <f t="shared" si="41"/>
        <v>4.8</v>
      </c>
      <c r="DI1048574" s="73">
        <f t="shared" si="41"/>
        <v>0</v>
      </c>
      <c r="DJ1048574" s="208">
        <f t="shared" si="41"/>
        <v>3000</v>
      </c>
      <c r="DK1048574" s="208">
        <f t="shared" si="41"/>
        <v>3000</v>
      </c>
      <c r="DL1048574" s="208">
        <f t="shared" si="41"/>
        <v>3000</v>
      </c>
      <c r="DM1048574" s="208">
        <f t="shared" si="41"/>
        <v>0</v>
      </c>
      <c r="DN1048574" s="208">
        <f t="shared" si="41"/>
        <v>0</v>
      </c>
      <c r="DO1048574" s="73">
        <f t="shared" si="41"/>
        <v>0</v>
      </c>
    </row>
  </sheetData>
  <dataConsolidate/>
  <mergeCells count="108">
    <mergeCell ref="A1:A3"/>
    <mergeCell ref="B1:B3"/>
    <mergeCell ref="DP1:DP3"/>
    <mergeCell ref="CA1:CA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  <mergeCell ref="BV2:BV3"/>
    <mergeCell ref="BW2:BW3"/>
    <mergeCell ref="BX2:BX3"/>
    <mergeCell ref="BY2:BY3"/>
    <mergeCell ref="BZ2:BZ3"/>
    <mergeCell ref="C1:M1"/>
    <mergeCell ref="N1:AA1"/>
    <mergeCell ref="AB1:AP1"/>
    <mergeCell ref="EB1:EB3"/>
    <mergeCell ref="DQ2:DQ3"/>
    <mergeCell ref="DR2:DR3"/>
    <mergeCell ref="DV2:DV3"/>
    <mergeCell ref="DW2:DW3"/>
    <mergeCell ref="DX2:DX3"/>
    <mergeCell ref="DY2:DY3"/>
    <mergeCell ref="DZ2:DZ3"/>
    <mergeCell ref="EA2:EA3"/>
    <mergeCell ref="DW1:EA1"/>
    <mergeCell ref="DS2:DS3"/>
    <mergeCell ref="DT2:DT3"/>
    <mergeCell ref="DU2:DU3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AQ2:AY2"/>
    <mergeCell ref="DM2:DM3"/>
    <mergeCell ref="DJ1:DO1"/>
    <mergeCell ref="DQ1:DV1"/>
    <mergeCell ref="BE2:BK2"/>
    <mergeCell ref="CW1:DC1"/>
    <mergeCell ref="DD1:DI1"/>
    <mergeCell ref="BE1:BP1"/>
    <mergeCell ref="BQ1:BZ1"/>
    <mergeCell ref="CB1:CH1"/>
    <mergeCell ref="CI1:CO1"/>
    <mergeCell ref="CP1:CV1"/>
    <mergeCell ref="BQ2:BU2"/>
    <mergeCell ref="CB2:CB3"/>
    <mergeCell ref="CC2:CC3"/>
    <mergeCell ref="CD2:CD3"/>
    <mergeCell ref="CE2:CE3"/>
    <mergeCell ref="CF2:CF3"/>
    <mergeCell ref="BL2:BL3"/>
    <mergeCell ref="BM2:BM3"/>
    <mergeCell ref="BN2:BN3"/>
    <mergeCell ref="BO2:BO3"/>
    <mergeCell ref="BP2:BP3"/>
    <mergeCell ref="CV2:CV3"/>
    <mergeCell ref="CL2:CL3"/>
    <mergeCell ref="CU2:CU3"/>
    <mergeCell ref="CN2:CN3"/>
    <mergeCell ref="CO2:CO3"/>
    <mergeCell ref="CP2:CP3"/>
    <mergeCell ref="CG2:CG3"/>
    <mergeCell ref="CH2:CH3"/>
    <mergeCell ref="CI2:CI3"/>
    <mergeCell ref="CJ2:CJ3"/>
    <mergeCell ref="CK2:CK3"/>
    <mergeCell ref="CM2:CM3"/>
    <mergeCell ref="EC1:EC3"/>
    <mergeCell ref="ED1:ED3"/>
    <mergeCell ref="DN2:DN3"/>
    <mergeCell ref="DO2:DO3"/>
    <mergeCell ref="CQ2:CQ3"/>
    <mergeCell ref="CX2:CX3"/>
    <mergeCell ref="DH2:DH3"/>
    <mergeCell ref="DI2:DI3"/>
    <mergeCell ref="DJ2:DJ3"/>
    <mergeCell ref="DK2:DK3"/>
    <mergeCell ref="DL2:DL3"/>
    <mergeCell ref="DC2:DC3"/>
    <mergeCell ref="DD2:DD3"/>
    <mergeCell ref="DE2:DE3"/>
    <mergeCell ref="DF2:DF3"/>
    <mergeCell ref="DG2:DG3"/>
    <mergeCell ref="CW2:CW3"/>
    <mergeCell ref="CY2:CY3"/>
    <mergeCell ref="CZ2:CZ3"/>
    <mergeCell ref="DA2:DA3"/>
    <mergeCell ref="DB2:DB3"/>
    <mergeCell ref="CR2:CR3"/>
    <mergeCell ref="CS2:CS3"/>
    <mergeCell ref="CT2:CT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35"/>
  <sheetViews>
    <sheetView zoomScale="115" zoomScaleNormal="115" workbookViewId="0">
      <pane xSplit="2" ySplit="2" topLeftCell="DA18" activePane="bottomRight" state="frozen"/>
      <selection pane="topRight" activeCell="C1" sqref="C1"/>
      <selection pane="bottomLeft" activeCell="A3" sqref="A3"/>
      <selection pane="bottomRight" activeCell="EA27" sqref="EA27"/>
    </sheetView>
  </sheetViews>
  <sheetFormatPr defaultRowHeight="15" outlineLevelRow="1" outlineLevelCol="3" x14ac:dyDescent="0.25"/>
  <cols>
    <col min="1" max="1" width="9.140625" style="73"/>
    <col min="2" max="2" width="30.7109375" style="73" customWidth="1"/>
    <col min="3" max="12" width="4.140625" style="73" customWidth="1" outlineLevel="2"/>
    <col min="13" max="13" width="5.5703125" style="73" customWidth="1" outlineLevel="1"/>
    <col min="14" max="26" width="4.140625" style="73" customWidth="1" outlineLevel="2"/>
    <col min="27" max="27" width="5.140625" style="73" customWidth="1" outlineLevel="1"/>
    <col min="28" max="41" width="4.140625" style="73" customWidth="1" outlineLevel="2"/>
    <col min="42" max="42" width="4.140625" style="73" customWidth="1" outlineLevel="1"/>
    <col min="43" max="55" width="4.140625" style="73" customWidth="1" outlineLevel="2"/>
    <col min="56" max="56" width="5.5703125" style="73" customWidth="1" outlineLevel="1"/>
    <col min="57" max="67" width="4.140625" style="73" customWidth="1" outlineLevel="2"/>
    <col min="68" max="68" width="6" style="73" customWidth="1" outlineLevel="1"/>
    <col min="69" max="72" width="4.140625" style="73" customWidth="1" outlineLevel="2"/>
    <col min="73" max="73" width="5.140625" style="73" customWidth="1" outlineLevel="2"/>
    <col min="74" max="74" width="6" style="73" customWidth="1" outlineLevel="2"/>
    <col min="75" max="77" width="4.85546875" style="73" customWidth="1" outlineLevel="2"/>
    <col min="78" max="78" width="5.85546875" style="73" customWidth="1" outlineLevel="1"/>
    <col min="79" max="79" width="10.140625" style="73" customWidth="1" outlineLevel="1"/>
    <col min="80" max="85" width="5.140625" style="73" customWidth="1" outlineLevel="3"/>
    <col min="86" max="86" width="5.140625" style="73" customWidth="1" outlineLevel="2"/>
    <col min="87" max="92" width="5.140625" style="73" customWidth="1" outlineLevel="3"/>
    <col min="93" max="93" width="5.140625" style="73" customWidth="1" outlineLevel="2"/>
    <col min="94" max="99" width="5.140625" style="73" customWidth="1" outlineLevel="3"/>
    <col min="100" max="100" width="5.140625" style="73" customWidth="1" outlineLevel="2"/>
    <col min="101" max="106" width="5.140625" style="73" customWidth="1" outlineLevel="3"/>
    <col min="107" max="107" width="5.140625" style="73" customWidth="1" outlineLevel="2"/>
    <col min="108" max="114" width="6.5703125" style="73" hidden="1" customWidth="1" outlineLevel="3"/>
    <col min="115" max="115" width="6.5703125" style="73" customWidth="1" outlineLevel="2" collapsed="1"/>
    <col min="116" max="120" width="6.5703125" style="73" hidden="1" customWidth="1" outlineLevel="3"/>
    <col min="121" max="121" width="6.5703125" style="73" customWidth="1" outlineLevel="2" collapsed="1"/>
    <col min="122" max="122" width="7.5703125" style="73" customWidth="1" outlineLevel="1"/>
    <col min="123" max="128" width="6" style="73" customWidth="1" outlineLevel="1"/>
    <col min="129" max="132" width="6" style="73" customWidth="1" outlineLevel="2"/>
    <col min="133" max="133" width="6" style="73" customWidth="1" outlineLevel="1"/>
    <col min="134" max="134" width="9.140625" style="73"/>
    <col min="135" max="16384" width="9.140625" style="182"/>
  </cols>
  <sheetData>
    <row r="1" spans="1:135" s="174" customFormat="1" ht="42" customHeight="1" thickBot="1" x14ac:dyDescent="0.25">
      <c r="A1" s="703" t="s">
        <v>0</v>
      </c>
      <c r="B1" s="706" t="s">
        <v>1</v>
      </c>
      <c r="C1" s="719" t="s">
        <v>126</v>
      </c>
      <c r="D1" s="719"/>
      <c r="E1" s="719"/>
      <c r="F1" s="719"/>
      <c r="G1" s="719"/>
      <c r="H1" s="719"/>
      <c r="I1" s="720"/>
      <c r="J1" s="720"/>
      <c r="K1" s="720"/>
      <c r="L1" s="720"/>
      <c r="M1" s="721"/>
      <c r="N1" s="722" t="s">
        <v>132</v>
      </c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4"/>
      <c r="AB1" s="660" t="s">
        <v>128</v>
      </c>
      <c r="AC1" s="661"/>
      <c r="AD1" s="661"/>
      <c r="AE1" s="661"/>
      <c r="AF1" s="661"/>
      <c r="AG1" s="661"/>
      <c r="AH1" s="661"/>
      <c r="AI1" s="661"/>
      <c r="AJ1" s="661"/>
      <c r="AK1" s="661"/>
      <c r="AL1" s="662"/>
      <c r="AM1" s="662"/>
      <c r="AN1" s="662"/>
      <c r="AO1" s="662"/>
      <c r="AP1" s="663"/>
      <c r="AQ1" s="660" t="s">
        <v>129</v>
      </c>
      <c r="AR1" s="661"/>
      <c r="AS1" s="661"/>
      <c r="AT1" s="661"/>
      <c r="AU1" s="661"/>
      <c r="AV1" s="661"/>
      <c r="AW1" s="661"/>
      <c r="AX1" s="661"/>
      <c r="AY1" s="661"/>
      <c r="AZ1" s="662"/>
      <c r="BA1" s="662"/>
      <c r="BB1" s="662"/>
      <c r="BC1" s="662"/>
      <c r="BD1" s="732"/>
      <c r="BE1" s="660" t="s">
        <v>130</v>
      </c>
      <c r="BF1" s="725"/>
      <c r="BG1" s="725"/>
      <c r="BH1" s="725"/>
      <c r="BI1" s="725"/>
      <c r="BJ1" s="725"/>
      <c r="BK1" s="726"/>
      <c r="BL1" s="727"/>
      <c r="BM1" s="727"/>
      <c r="BN1" s="727"/>
      <c r="BO1" s="727"/>
      <c r="BP1" s="639"/>
      <c r="BQ1" s="728" t="s">
        <v>125</v>
      </c>
      <c r="BR1" s="729"/>
      <c r="BS1" s="729"/>
      <c r="BT1" s="729"/>
      <c r="BU1" s="642"/>
      <c r="BV1" s="730"/>
      <c r="BW1" s="730"/>
      <c r="BX1" s="730"/>
      <c r="BY1" s="730"/>
      <c r="BZ1" s="731"/>
      <c r="CA1" s="749" t="s">
        <v>52</v>
      </c>
      <c r="CB1" s="747" t="s">
        <v>46</v>
      </c>
      <c r="CC1" s="645"/>
      <c r="CD1" s="632"/>
      <c r="CE1" s="632"/>
      <c r="CF1" s="632"/>
      <c r="CG1" s="632"/>
      <c r="CH1" s="633"/>
      <c r="CI1" s="644" t="s">
        <v>47</v>
      </c>
      <c r="CJ1" s="649"/>
      <c r="CK1" s="650"/>
      <c r="CL1" s="650"/>
      <c r="CM1" s="650"/>
      <c r="CN1" s="650"/>
      <c r="CO1" s="651"/>
      <c r="CP1" s="644" t="s">
        <v>48</v>
      </c>
      <c r="CQ1" s="649"/>
      <c r="CR1" s="650"/>
      <c r="CS1" s="650"/>
      <c r="CT1" s="650"/>
      <c r="CU1" s="650"/>
      <c r="CV1" s="651"/>
      <c r="CW1" s="747" t="s">
        <v>49</v>
      </c>
      <c r="CX1" s="748"/>
      <c r="CY1" s="632"/>
      <c r="CZ1" s="632"/>
      <c r="DA1" s="632"/>
      <c r="DB1" s="632"/>
      <c r="DC1" s="633"/>
      <c r="DD1" s="621" t="s">
        <v>50</v>
      </c>
      <c r="DE1" s="622"/>
      <c r="DF1" s="623"/>
      <c r="DG1" s="623"/>
      <c r="DH1" s="623"/>
      <c r="DI1" s="623"/>
      <c r="DJ1" s="623"/>
      <c r="DK1" s="634"/>
      <c r="DL1" s="621" t="s">
        <v>51</v>
      </c>
      <c r="DM1" s="622"/>
      <c r="DN1" s="623"/>
      <c r="DO1" s="623"/>
      <c r="DP1" s="623"/>
      <c r="DQ1" s="623"/>
      <c r="DR1" s="749" t="s">
        <v>53</v>
      </c>
      <c r="DS1" s="624" t="s">
        <v>112</v>
      </c>
      <c r="DT1" s="625"/>
      <c r="DU1" s="625"/>
      <c r="DV1" s="625"/>
      <c r="DW1" s="626"/>
      <c r="DX1" s="627"/>
      <c r="DY1" s="700" t="s">
        <v>54</v>
      </c>
      <c r="DZ1" s="701"/>
      <c r="EA1" s="701"/>
      <c r="EB1" s="701"/>
      <c r="EC1" s="702"/>
      <c r="ED1" s="753" t="s">
        <v>2</v>
      </c>
    </row>
    <row r="2" spans="1:135" s="175" customFormat="1" ht="33.75" customHeight="1" thickBot="1" x14ac:dyDescent="0.3">
      <c r="A2" s="704"/>
      <c r="B2" s="707"/>
      <c r="C2" s="664" t="s">
        <v>45</v>
      </c>
      <c r="D2" s="665"/>
      <c r="E2" s="665"/>
      <c r="F2" s="665"/>
      <c r="G2" s="665"/>
      <c r="H2" s="665"/>
      <c r="I2" s="665" t="s">
        <v>4</v>
      </c>
      <c r="J2" s="665" t="s">
        <v>5</v>
      </c>
      <c r="K2" s="673" t="s">
        <v>6</v>
      </c>
      <c r="L2" s="665" t="s">
        <v>7</v>
      </c>
      <c r="M2" s="675" t="s">
        <v>8</v>
      </c>
      <c r="N2" s="666" t="s">
        <v>3</v>
      </c>
      <c r="O2" s="667"/>
      <c r="P2" s="667"/>
      <c r="Q2" s="667"/>
      <c r="R2" s="667"/>
      <c r="S2" s="667"/>
      <c r="T2" s="667"/>
      <c r="U2" s="667"/>
      <c r="V2" s="668"/>
      <c r="W2" s="677" t="s">
        <v>4</v>
      </c>
      <c r="X2" s="679" t="s">
        <v>5</v>
      </c>
      <c r="Y2" s="681" t="s">
        <v>6</v>
      </c>
      <c r="Z2" s="679" t="s">
        <v>7</v>
      </c>
      <c r="AA2" s="715" t="s">
        <v>8</v>
      </c>
      <c r="AB2" s="669" t="s">
        <v>3</v>
      </c>
      <c r="AC2" s="670"/>
      <c r="AD2" s="670"/>
      <c r="AE2" s="670"/>
      <c r="AF2" s="670"/>
      <c r="AG2" s="670"/>
      <c r="AH2" s="670"/>
      <c r="AI2" s="670"/>
      <c r="AJ2" s="670"/>
      <c r="AK2" s="671"/>
      <c r="AL2" s="677" t="s">
        <v>4</v>
      </c>
      <c r="AM2" s="679" t="s">
        <v>5</v>
      </c>
      <c r="AN2" s="681" t="s">
        <v>6</v>
      </c>
      <c r="AO2" s="679" t="s">
        <v>7</v>
      </c>
      <c r="AP2" s="715" t="s">
        <v>8</v>
      </c>
      <c r="AQ2" s="666" t="s">
        <v>3</v>
      </c>
      <c r="AR2" s="667"/>
      <c r="AS2" s="667"/>
      <c r="AT2" s="667"/>
      <c r="AU2" s="667"/>
      <c r="AV2" s="667"/>
      <c r="AW2" s="667"/>
      <c r="AX2" s="667"/>
      <c r="AY2" s="668"/>
      <c r="AZ2" s="677" t="s">
        <v>4</v>
      </c>
      <c r="BA2" s="679" t="s">
        <v>5</v>
      </c>
      <c r="BB2" s="681" t="s">
        <v>6</v>
      </c>
      <c r="BC2" s="679" t="s">
        <v>7</v>
      </c>
      <c r="BD2" s="733" t="s">
        <v>8</v>
      </c>
      <c r="BE2" s="737" t="s">
        <v>3</v>
      </c>
      <c r="BF2" s="738"/>
      <c r="BG2" s="738"/>
      <c r="BH2" s="738"/>
      <c r="BI2" s="738"/>
      <c r="BJ2" s="738"/>
      <c r="BK2" s="738"/>
      <c r="BL2" s="735" t="s">
        <v>4</v>
      </c>
      <c r="BM2" s="735" t="s">
        <v>5</v>
      </c>
      <c r="BN2" s="740" t="s">
        <v>6</v>
      </c>
      <c r="BO2" s="735" t="s">
        <v>7</v>
      </c>
      <c r="BP2" s="742" t="s">
        <v>8</v>
      </c>
      <c r="BQ2" s="739" t="s">
        <v>3</v>
      </c>
      <c r="BR2" s="618"/>
      <c r="BS2" s="618"/>
      <c r="BT2" s="618"/>
      <c r="BU2" s="618"/>
      <c r="BV2" s="677" t="s">
        <v>4</v>
      </c>
      <c r="BW2" s="679" t="s">
        <v>5</v>
      </c>
      <c r="BX2" s="681" t="s">
        <v>6</v>
      </c>
      <c r="BY2" s="679" t="s">
        <v>7</v>
      </c>
      <c r="BZ2" s="715" t="s">
        <v>8</v>
      </c>
      <c r="CA2" s="750"/>
      <c r="CB2" s="739" t="s">
        <v>140</v>
      </c>
      <c r="CC2" s="612" t="s">
        <v>141</v>
      </c>
      <c r="CD2" s="619" t="s">
        <v>4</v>
      </c>
      <c r="CE2" s="619" t="s">
        <v>5</v>
      </c>
      <c r="CF2" s="619" t="s">
        <v>10</v>
      </c>
      <c r="CG2" s="619" t="s">
        <v>7</v>
      </c>
      <c r="CH2" s="616" t="s">
        <v>8</v>
      </c>
      <c r="CI2" s="739" t="s">
        <v>140</v>
      </c>
      <c r="CJ2" s="612" t="s">
        <v>141</v>
      </c>
      <c r="CK2" s="619" t="s">
        <v>4</v>
      </c>
      <c r="CL2" s="619" t="s">
        <v>5</v>
      </c>
      <c r="CM2" s="619" t="s">
        <v>10</v>
      </c>
      <c r="CN2" s="619" t="s">
        <v>7</v>
      </c>
      <c r="CO2" s="616" t="s">
        <v>8</v>
      </c>
      <c r="CP2" s="739" t="s">
        <v>140</v>
      </c>
      <c r="CQ2" s="612" t="s">
        <v>141</v>
      </c>
      <c r="CR2" s="619" t="s">
        <v>4</v>
      </c>
      <c r="CS2" s="619" t="s">
        <v>5</v>
      </c>
      <c r="CT2" s="619" t="s">
        <v>10</v>
      </c>
      <c r="CU2" s="619" t="s">
        <v>7</v>
      </c>
      <c r="CV2" s="616" t="s">
        <v>8</v>
      </c>
      <c r="CW2" s="739" t="s">
        <v>140</v>
      </c>
      <c r="CX2" s="612" t="s">
        <v>141</v>
      </c>
      <c r="CY2" s="619" t="s">
        <v>4</v>
      </c>
      <c r="CZ2" s="619" t="s">
        <v>5</v>
      </c>
      <c r="DA2" s="619" t="s">
        <v>10</v>
      </c>
      <c r="DB2" s="619" t="s">
        <v>7</v>
      </c>
      <c r="DC2" s="616" t="s">
        <v>8</v>
      </c>
      <c r="DD2" s="610" t="s">
        <v>3</v>
      </c>
      <c r="DE2" s="610"/>
      <c r="DF2" s="610" t="s">
        <v>4</v>
      </c>
      <c r="DG2" s="610" t="s">
        <v>5</v>
      </c>
      <c r="DH2" s="610" t="s">
        <v>10</v>
      </c>
      <c r="DI2" s="610" t="s">
        <v>11</v>
      </c>
      <c r="DJ2" s="610" t="s">
        <v>7</v>
      </c>
      <c r="DK2" s="610" t="s">
        <v>8</v>
      </c>
      <c r="DL2" s="610" t="s">
        <v>9</v>
      </c>
      <c r="DM2" s="610" t="s">
        <v>4</v>
      </c>
      <c r="DN2" s="610" t="s">
        <v>5</v>
      </c>
      <c r="DO2" s="610" t="s">
        <v>10</v>
      </c>
      <c r="DP2" s="610" t="s">
        <v>7</v>
      </c>
      <c r="DQ2" s="610" t="s">
        <v>8</v>
      </c>
      <c r="DR2" s="750"/>
      <c r="DS2" s="686" t="s">
        <v>133</v>
      </c>
      <c r="DT2" s="688" t="s">
        <v>134</v>
      </c>
      <c r="DU2" s="688" t="s">
        <v>135</v>
      </c>
      <c r="DV2" s="688" t="s">
        <v>136</v>
      </c>
      <c r="DW2" s="688" t="s">
        <v>137</v>
      </c>
      <c r="DX2" s="690" t="s">
        <v>113</v>
      </c>
      <c r="DY2" s="802" t="s">
        <v>12</v>
      </c>
      <c r="DZ2" s="803" t="s">
        <v>13</v>
      </c>
      <c r="EA2" s="803" t="s">
        <v>14</v>
      </c>
      <c r="EB2" s="800" t="s">
        <v>111</v>
      </c>
      <c r="EC2" s="698" t="s">
        <v>15</v>
      </c>
      <c r="ED2" s="754"/>
    </row>
    <row r="3" spans="1:135" s="175" customFormat="1" ht="18.75" customHeight="1" thickBot="1" x14ac:dyDescent="0.3">
      <c r="A3" s="705"/>
      <c r="B3" s="708"/>
      <c r="C3" s="284" t="s">
        <v>118</v>
      </c>
      <c r="D3" s="282" t="s">
        <v>115</v>
      </c>
      <c r="E3" s="282" t="s">
        <v>116</v>
      </c>
      <c r="F3" s="282" t="s">
        <v>117</v>
      </c>
      <c r="G3" s="282" t="s">
        <v>119</v>
      </c>
      <c r="H3" s="282" t="s">
        <v>120</v>
      </c>
      <c r="I3" s="672"/>
      <c r="J3" s="672"/>
      <c r="K3" s="674"/>
      <c r="L3" s="672"/>
      <c r="M3" s="676"/>
      <c r="N3" s="283" t="s">
        <v>118</v>
      </c>
      <c r="O3" s="282" t="s">
        <v>115</v>
      </c>
      <c r="P3" s="282" t="s">
        <v>116</v>
      </c>
      <c r="Q3" s="282" t="s">
        <v>117</v>
      </c>
      <c r="R3" s="282" t="s">
        <v>119</v>
      </c>
      <c r="S3" s="282" t="s">
        <v>120</v>
      </c>
      <c r="T3" s="284" t="s">
        <v>121</v>
      </c>
      <c r="U3" s="282" t="s">
        <v>122</v>
      </c>
      <c r="V3" s="282" t="s">
        <v>123</v>
      </c>
      <c r="W3" s="678"/>
      <c r="X3" s="680"/>
      <c r="Y3" s="682"/>
      <c r="Z3" s="680"/>
      <c r="AA3" s="717"/>
      <c r="AB3" s="283" t="s">
        <v>118</v>
      </c>
      <c r="AC3" s="282" t="s">
        <v>115</v>
      </c>
      <c r="AD3" s="282" t="s">
        <v>116</v>
      </c>
      <c r="AE3" s="282" t="s">
        <v>117</v>
      </c>
      <c r="AF3" s="282" t="s">
        <v>119</v>
      </c>
      <c r="AG3" s="282" t="s">
        <v>120</v>
      </c>
      <c r="AH3" s="284" t="s">
        <v>121</v>
      </c>
      <c r="AI3" s="282" t="s">
        <v>122</v>
      </c>
      <c r="AJ3" s="282" t="s">
        <v>123</v>
      </c>
      <c r="AK3" s="283" t="s">
        <v>124</v>
      </c>
      <c r="AL3" s="678"/>
      <c r="AM3" s="680"/>
      <c r="AN3" s="682"/>
      <c r="AO3" s="680"/>
      <c r="AP3" s="717"/>
      <c r="AQ3" s="283" t="s">
        <v>118</v>
      </c>
      <c r="AR3" s="282" t="s">
        <v>115</v>
      </c>
      <c r="AS3" s="282" t="s">
        <v>116</v>
      </c>
      <c r="AT3" s="282" t="s">
        <v>117</v>
      </c>
      <c r="AU3" s="282" t="s">
        <v>119</v>
      </c>
      <c r="AV3" s="282" t="s">
        <v>120</v>
      </c>
      <c r="AW3" s="284" t="s">
        <v>121</v>
      </c>
      <c r="AX3" s="282" t="s">
        <v>122</v>
      </c>
      <c r="AY3" s="282" t="s">
        <v>123</v>
      </c>
      <c r="AZ3" s="678"/>
      <c r="BA3" s="680"/>
      <c r="BB3" s="682"/>
      <c r="BC3" s="680"/>
      <c r="BD3" s="734"/>
      <c r="BE3" s="283" t="s">
        <v>118</v>
      </c>
      <c r="BF3" s="445" t="s">
        <v>115</v>
      </c>
      <c r="BG3" s="445" t="s">
        <v>116</v>
      </c>
      <c r="BH3" s="445" t="s">
        <v>117</v>
      </c>
      <c r="BI3" s="445" t="s">
        <v>119</v>
      </c>
      <c r="BJ3" s="445" t="s">
        <v>120</v>
      </c>
      <c r="BK3" s="445" t="s">
        <v>121</v>
      </c>
      <c r="BL3" s="736"/>
      <c r="BM3" s="736"/>
      <c r="BN3" s="741"/>
      <c r="BO3" s="736"/>
      <c r="BP3" s="743"/>
      <c r="BQ3" s="283" t="s">
        <v>118</v>
      </c>
      <c r="BR3" s="445" t="s">
        <v>115</v>
      </c>
      <c r="BS3" s="445" t="s">
        <v>116</v>
      </c>
      <c r="BT3" s="445" t="s">
        <v>117</v>
      </c>
      <c r="BU3" s="445" t="s">
        <v>119</v>
      </c>
      <c r="BV3" s="678"/>
      <c r="BW3" s="680"/>
      <c r="BX3" s="682"/>
      <c r="BY3" s="680"/>
      <c r="BZ3" s="717"/>
      <c r="CA3" s="751"/>
      <c r="CB3" s="744"/>
      <c r="CC3" s="746"/>
      <c r="CD3" s="745"/>
      <c r="CE3" s="745"/>
      <c r="CF3" s="745"/>
      <c r="CG3" s="745"/>
      <c r="CH3" s="717"/>
      <c r="CI3" s="744"/>
      <c r="CJ3" s="746"/>
      <c r="CK3" s="745"/>
      <c r="CL3" s="745"/>
      <c r="CM3" s="745"/>
      <c r="CN3" s="745"/>
      <c r="CO3" s="717"/>
      <c r="CP3" s="744"/>
      <c r="CQ3" s="746"/>
      <c r="CR3" s="745"/>
      <c r="CS3" s="745"/>
      <c r="CT3" s="745"/>
      <c r="CU3" s="745"/>
      <c r="CV3" s="717"/>
      <c r="CW3" s="744"/>
      <c r="CX3" s="746"/>
      <c r="CY3" s="745"/>
      <c r="CZ3" s="745"/>
      <c r="DA3" s="745"/>
      <c r="DB3" s="745"/>
      <c r="DC3" s="717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  <c r="DP3" s="752"/>
      <c r="DQ3" s="752"/>
      <c r="DR3" s="751"/>
      <c r="DS3" s="687"/>
      <c r="DT3" s="689"/>
      <c r="DU3" s="689"/>
      <c r="DV3" s="689"/>
      <c r="DW3" s="689"/>
      <c r="DX3" s="691"/>
      <c r="DY3" s="804"/>
      <c r="DZ3" s="805"/>
      <c r="EA3" s="805"/>
      <c r="EB3" s="801"/>
      <c r="EC3" s="699"/>
      <c r="ED3" s="755"/>
    </row>
    <row r="4" spans="1:135" s="217" customFormat="1" ht="15" customHeight="1" outlineLevel="1" x14ac:dyDescent="0.25">
      <c r="A4" s="194">
        <v>1</v>
      </c>
      <c r="B4" s="264" t="s">
        <v>55</v>
      </c>
      <c r="C4" s="265">
        <v>100</v>
      </c>
      <c r="D4" s="266">
        <v>100</v>
      </c>
      <c r="E4" s="266">
        <v>100</v>
      </c>
      <c r="F4" s="266">
        <v>100</v>
      </c>
      <c r="G4" s="266">
        <v>100</v>
      </c>
      <c r="H4" s="266">
        <v>100</v>
      </c>
      <c r="I4" s="266">
        <v>100</v>
      </c>
      <c r="J4" s="266">
        <v>100</v>
      </c>
      <c r="K4" s="266">
        <v>0</v>
      </c>
      <c r="L4" s="266">
        <v>0</v>
      </c>
      <c r="M4" s="267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26">
        <v>100</v>
      </c>
      <c r="O4" s="127">
        <v>100</v>
      </c>
      <c r="P4" s="127">
        <v>100</v>
      </c>
      <c r="Q4" s="127">
        <v>100</v>
      </c>
      <c r="R4" s="127">
        <v>100</v>
      </c>
      <c r="S4" s="127">
        <v>100</v>
      </c>
      <c r="T4" s="127">
        <v>100</v>
      </c>
      <c r="U4" s="127">
        <v>100</v>
      </c>
      <c r="V4" s="127">
        <v>100</v>
      </c>
      <c r="W4" s="127">
        <v>100</v>
      </c>
      <c r="X4" s="127">
        <v>100</v>
      </c>
      <c r="Y4" s="127">
        <v>0</v>
      </c>
      <c r="Z4" s="127">
        <v>0</v>
      </c>
      <c r="AA4" s="309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68">
        <v>100</v>
      </c>
      <c r="AC4" s="266">
        <v>100</v>
      </c>
      <c r="AD4" s="266">
        <v>100</v>
      </c>
      <c r="AE4" s="266">
        <v>100</v>
      </c>
      <c r="AF4" s="266">
        <v>100</v>
      </c>
      <c r="AG4" s="266">
        <v>100</v>
      </c>
      <c r="AH4" s="266">
        <v>100</v>
      </c>
      <c r="AI4" s="266">
        <v>100</v>
      </c>
      <c r="AJ4" s="266">
        <v>100</v>
      </c>
      <c r="AK4" s="266">
        <v>100</v>
      </c>
      <c r="AL4" s="266">
        <v>100</v>
      </c>
      <c r="AM4" s="269">
        <v>100</v>
      </c>
      <c r="AN4" s="266">
        <v>0</v>
      </c>
      <c r="AO4" s="266">
        <v>0</v>
      </c>
      <c r="AP4" s="270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26">
        <v>100</v>
      </c>
      <c r="AR4" s="127">
        <v>100</v>
      </c>
      <c r="AS4" s="127">
        <v>100</v>
      </c>
      <c r="AT4" s="127">
        <v>100</v>
      </c>
      <c r="AU4" s="127">
        <v>100</v>
      </c>
      <c r="AV4" s="127">
        <v>100</v>
      </c>
      <c r="AW4" s="127">
        <v>100</v>
      </c>
      <c r="AX4" s="127">
        <v>100</v>
      </c>
      <c r="AY4" s="127">
        <v>100</v>
      </c>
      <c r="AZ4" s="127">
        <v>100</v>
      </c>
      <c r="BA4" s="127">
        <v>100</v>
      </c>
      <c r="BB4" s="127">
        <v>0</v>
      </c>
      <c r="BC4" s="127">
        <v>0</v>
      </c>
      <c r="BD4" s="484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271">
        <v>100</v>
      </c>
      <c r="BF4" s="271">
        <v>100</v>
      </c>
      <c r="BG4" s="271">
        <v>100</v>
      </c>
      <c r="BH4" s="271">
        <v>100</v>
      </c>
      <c r="BI4" s="271">
        <v>100</v>
      </c>
      <c r="BJ4" s="271">
        <v>100</v>
      </c>
      <c r="BK4" s="271">
        <v>100</v>
      </c>
      <c r="BL4" s="271">
        <v>100</v>
      </c>
      <c r="BM4" s="271">
        <v>100</v>
      </c>
      <c r="BN4" s="271">
        <v>0</v>
      </c>
      <c r="BO4" s="272">
        <v>0</v>
      </c>
      <c r="BP4" s="489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271">
        <v>100</v>
      </c>
      <c r="BR4" s="271">
        <v>100</v>
      </c>
      <c r="BS4" s="271">
        <v>100</v>
      </c>
      <c r="BT4" s="271">
        <v>100</v>
      </c>
      <c r="BU4" s="271">
        <v>100</v>
      </c>
      <c r="BV4" s="271">
        <v>100</v>
      </c>
      <c r="BW4" s="271">
        <v>100</v>
      </c>
      <c r="BX4" s="272">
        <v>0</v>
      </c>
      <c r="BY4" s="274">
        <v>0</v>
      </c>
      <c r="BZ4" s="273">
        <f>3.5-(0.5*BQ4/100+0.5*BR4/100+0.5*BS4/100+0.5*BT4/100+0.5*BU4/100+0.5*BV4/100+0.5*BW4/100)+0.5*BX4/100-(3.5-(0.5*BQ4/100+0.5*BR4/100+0.5*BS4/100+0.5*BT4/100+0.5*BU4/100+0.5*BV4/100+0.5*BW4/100)+0.5*BX4/100)*BY4/100</f>
        <v>0</v>
      </c>
      <c r="CA4" s="275">
        <f t="shared" ref="CA4:CA33" si="0">SUM(M4,AA4,AP4,BD4,BP4,BZ4)</f>
        <v>0</v>
      </c>
      <c r="CB4" s="38">
        <v>100</v>
      </c>
      <c r="CC4" s="276">
        <v>100</v>
      </c>
      <c r="CD4" s="276">
        <v>100</v>
      </c>
      <c r="CE4" s="276">
        <v>100</v>
      </c>
      <c r="CF4" s="39">
        <v>0</v>
      </c>
      <c r="CG4" s="39">
        <v>0</v>
      </c>
      <c r="CH4" s="40">
        <f>6-(2*CB4/100+2*CC4/100+1*CD4/100+1*CE4/100)+1*CF4/100-(6-(2*CB4/100+2*CC4/100+1*CD4/100+1*CE4/100)+1*CF4/100)*CG4/100</f>
        <v>0</v>
      </c>
      <c r="CI4" s="277">
        <v>100</v>
      </c>
      <c r="CJ4" s="278">
        <v>100</v>
      </c>
      <c r="CK4" s="278">
        <v>100</v>
      </c>
      <c r="CL4" s="278">
        <v>100</v>
      </c>
      <c r="CM4" s="278">
        <v>0</v>
      </c>
      <c r="CN4" s="278">
        <v>0</v>
      </c>
      <c r="CO4" s="279">
        <f>6-(2*CI4/100+2*CJ4/100+1*CK4/100+1*CL4/100)+1*CM4/100-(6-(2*CI4/100+2*CJ4/100+1*CK4/100+1*CL4/100)+1*CM4/100)*CN4/100</f>
        <v>0</v>
      </c>
      <c r="CP4" s="277">
        <v>100</v>
      </c>
      <c r="CQ4" s="277">
        <v>100</v>
      </c>
      <c r="CR4" s="278">
        <v>100</v>
      </c>
      <c r="CS4" s="278">
        <v>100</v>
      </c>
      <c r="CT4" s="278">
        <v>0</v>
      </c>
      <c r="CU4" s="278">
        <v>0</v>
      </c>
      <c r="CV4" s="280">
        <f>6-(2*CP4/100+2*CQ4/100+1*CR4/100+1*CS4/100)+1*CT4/100-(6-(2*CP4/100+2*CQ4/100+1*CR4/100+1*CS4/100)+1*CT4/100)*CU4/100</f>
        <v>0</v>
      </c>
      <c r="CW4" s="276">
        <v>100</v>
      </c>
      <c r="CX4" s="276">
        <v>100</v>
      </c>
      <c r="CY4" s="39">
        <v>100</v>
      </c>
      <c r="CZ4" s="39">
        <v>100</v>
      </c>
      <c r="DA4" s="39">
        <v>0</v>
      </c>
      <c r="DB4" s="39">
        <v>0</v>
      </c>
      <c r="DC4" s="281">
        <f>6-(2*CW4/100+2*CX4/100+1*CY4/100+1*CZ4/100)+1*DA4/100-(6-(2*CW4/100+2*CX4/100+1*CY4/100+1*CZ4/100)+1*DA4/100)*DB4/100</f>
        <v>0</v>
      </c>
      <c r="DD4" s="389">
        <v>100</v>
      </c>
      <c r="DE4" s="390">
        <v>100</v>
      </c>
      <c r="DF4" s="391">
        <v>100</v>
      </c>
      <c r="DG4" s="391">
        <v>100</v>
      </c>
      <c r="DH4" s="391">
        <v>0</v>
      </c>
      <c r="DI4" s="391">
        <v>0</v>
      </c>
      <c r="DJ4" s="391">
        <v>0</v>
      </c>
      <c r="DK4" s="392">
        <f>3.5-(1*DD4/100+1.5*DE4/100+0.5*DF4/100+0.5*DG4/100)+0.5*DH4/100+DI4/100-(3.5-(1*DD4/100+1.5*DE4/100+0.5*DF4/100+0.5*DG4/100)+0.5*DH4/100+DJ4/100)*DJ4/100</f>
        <v>0</v>
      </c>
      <c r="DL4" s="389">
        <v>100</v>
      </c>
      <c r="DM4" s="391">
        <v>100</v>
      </c>
      <c r="DN4" s="391">
        <v>100</v>
      </c>
      <c r="DO4" s="391">
        <v>0</v>
      </c>
      <c r="DP4" s="391">
        <v>0</v>
      </c>
      <c r="DQ4" s="393">
        <f>2-(1*DL4/100+0.5*DM4/100+0.5*DN4/100)+0.5*DO4/100-(2-(1*DL4/100+0.5*DM4/100+0.5*DN4/100)+0.5*DO4/100)*DP4/100</f>
        <v>0</v>
      </c>
      <c r="DR4" s="224">
        <f>SUM(DC4,CV4,CO4,CH4)</f>
        <v>0</v>
      </c>
      <c r="DS4" s="225"/>
      <c r="DT4" s="314"/>
      <c r="DU4" s="314"/>
      <c r="DV4" s="314"/>
      <c r="DW4" s="226"/>
      <c r="DX4" s="227">
        <f>SUM(DS4:DW4)</f>
        <v>0</v>
      </c>
      <c r="DY4" s="228"/>
      <c r="DZ4" s="229"/>
      <c r="EA4" s="230"/>
      <c r="EB4" s="229"/>
      <c r="EC4" s="231">
        <f t="shared" ref="EC4:EC33" si="1">SUM(DY4:EB4)</f>
        <v>0</v>
      </c>
      <c r="ED4" s="344">
        <f t="shared" ref="ED4:ED33" si="2">SUM(CA4,DR4,DX4,EC4)</f>
        <v>0</v>
      </c>
    </row>
    <row r="5" spans="1:135" s="217" customFormat="1" ht="15" customHeight="1" outlineLevel="1" x14ac:dyDescent="0.25">
      <c r="A5" s="32">
        <v>2</v>
      </c>
      <c r="B5" s="196" t="s">
        <v>56</v>
      </c>
      <c r="C5" s="195">
        <v>100</v>
      </c>
      <c r="D5" s="118">
        <v>100</v>
      </c>
      <c r="E5" s="118">
        <v>100</v>
      </c>
      <c r="F5" s="118">
        <v>100</v>
      </c>
      <c r="G5" s="118">
        <v>100</v>
      </c>
      <c r="H5" s="118">
        <v>100</v>
      </c>
      <c r="I5" s="118">
        <v>100</v>
      </c>
      <c r="J5" s="118">
        <v>100</v>
      </c>
      <c r="K5" s="118">
        <v>0</v>
      </c>
      <c r="L5" s="118">
        <v>0</v>
      </c>
      <c r="M5" s="119">
        <f t="shared" ref="M5:M33" si="3">4-(0.5*C5/100+0.5*D5/100+0.5*E5/100+0.5*F5/100+0.5*G5/100+0.5*H5/100+0.5*I5/100+0.5*J5/100)+0.5*K5/100-(4-(0.5*C5/100+0.5*D5/100+0.5*E5/100+0.5*F5/100+0.5*G5/100+0.5*H5/100+0.5*I5/100+0.5*J5/100)+0.5*K5/100)*L5/100</f>
        <v>0</v>
      </c>
      <c r="N5" s="120">
        <v>100</v>
      </c>
      <c r="O5" s="121">
        <v>100</v>
      </c>
      <c r="P5" s="121">
        <v>100</v>
      </c>
      <c r="Q5" s="121">
        <v>100</v>
      </c>
      <c r="R5" s="121">
        <v>100</v>
      </c>
      <c r="S5" s="121">
        <v>100</v>
      </c>
      <c r="T5" s="121">
        <v>100</v>
      </c>
      <c r="U5" s="121">
        <v>100</v>
      </c>
      <c r="V5" s="121">
        <v>100</v>
      </c>
      <c r="W5" s="121">
        <v>100</v>
      </c>
      <c r="X5" s="121">
        <v>100</v>
      </c>
      <c r="Y5" s="121">
        <v>0</v>
      </c>
      <c r="Z5" s="121">
        <v>0</v>
      </c>
      <c r="AA5" s="310">
        <f t="shared" ref="AA5:AA33" si="4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23">
        <v>100</v>
      </c>
      <c r="AC5" s="118">
        <v>100</v>
      </c>
      <c r="AD5" s="118">
        <v>100</v>
      </c>
      <c r="AE5" s="118">
        <v>100</v>
      </c>
      <c r="AF5" s="118">
        <v>100</v>
      </c>
      <c r="AG5" s="118">
        <v>100</v>
      </c>
      <c r="AH5" s="118">
        <v>100</v>
      </c>
      <c r="AI5" s="118">
        <v>100</v>
      </c>
      <c r="AJ5" s="118">
        <v>100</v>
      </c>
      <c r="AK5" s="118">
        <v>100</v>
      </c>
      <c r="AL5" s="118">
        <v>100</v>
      </c>
      <c r="AM5" s="124">
        <v>100</v>
      </c>
      <c r="AN5" s="118">
        <v>0</v>
      </c>
      <c r="AO5" s="118">
        <v>0</v>
      </c>
      <c r="AP5" s="125">
        <f t="shared" ref="AP5:AP33" si="5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26">
        <v>100</v>
      </c>
      <c r="AR5" s="127">
        <v>100</v>
      </c>
      <c r="AS5" s="127">
        <v>100</v>
      </c>
      <c r="AT5" s="127">
        <v>100</v>
      </c>
      <c r="AU5" s="127">
        <v>100</v>
      </c>
      <c r="AV5" s="127">
        <v>100</v>
      </c>
      <c r="AW5" s="127">
        <v>100</v>
      </c>
      <c r="AX5" s="127">
        <v>100</v>
      </c>
      <c r="AY5" s="127">
        <v>100</v>
      </c>
      <c r="AZ5" s="121">
        <v>100</v>
      </c>
      <c r="BA5" s="121">
        <v>100</v>
      </c>
      <c r="BB5" s="121">
        <v>0</v>
      </c>
      <c r="BC5" s="121">
        <v>0</v>
      </c>
      <c r="BD5" s="478">
        <f t="shared" ref="BD5:BD33" si="6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271">
        <v>100</v>
      </c>
      <c r="BF5" s="271">
        <v>100</v>
      </c>
      <c r="BG5" s="271">
        <v>100</v>
      </c>
      <c r="BH5" s="271">
        <v>100</v>
      </c>
      <c r="BI5" s="271">
        <v>100</v>
      </c>
      <c r="BJ5" s="271">
        <v>100</v>
      </c>
      <c r="BK5" s="271">
        <v>100</v>
      </c>
      <c r="BL5" s="271">
        <v>100</v>
      </c>
      <c r="BM5" s="271">
        <v>100</v>
      </c>
      <c r="BN5" s="271">
        <v>0</v>
      </c>
      <c r="BO5" s="272">
        <v>0</v>
      </c>
      <c r="BP5" s="489">
        <f t="shared" ref="BP5:BP33" si="7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90">
        <v>100</v>
      </c>
      <c r="BR5" s="190">
        <v>100</v>
      </c>
      <c r="BS5" s="190">
        <v>100</v>
      </c>
      <c r="BT5" s="190">
        <v>100</v>
      </c>
      <c r="BU5" s="190">
        <v>100</v>
      </c>
      <c r="BV5" s="190">
        <v>100</v>
      </c>
      <c r="BW5" s="190">
        <v>100</v>
      </c>
      <c r="BX5" s="191">
        <v>0</v>
      </c>
      <c r="BY5" s="192">
        <v>0</v>
      </c>
      <c r="BZ5" s="273">
        <f t="shared" ref="BZ5:BZ33" si="8">3.5-(0.5*BQ5/100+0.5*BR5/100+0.5*BS5/100+0.5*BT5/100+0.5*BU5/100+0.5*BV5/100+0.5*BW5/100)+0.5*BX5/100-(3.5-(0.5*BQ5/100+0.5*BR5/100+0.5*BS5/100+0.5*BT5/100+0.5*BU5/100+0.5*BV5/100+0.5*BW5/100)+0.5*BX5/100)*BY5/100</f>
        <v>0</v>
      </c>
      <c r="CA5" s="186">
        <f t="shared" si="0"/>
        <v>0</v>
      </c>
      <c r="CB5" s="33">
        <v>100</v>
      </c>
      <c r="CC5" s="34">
        <v>100</v>
      </c>
      <c r="CD5" s="34">
        <v>100</v>
      </c>
      <c r="CE5" s="34">
        <v>100</v>
      </c>
      <c r="CF5" s="35">
        <v>0</v>
      </c>
      <c r="CG5" s="35">
        <v>0</v>
      </c>
      <c r="CH5" s="40">
        <f t="shared" ref="CH5:CH33" si="9">6-(2*CB5/100+2*CC5/100+1*CD5/100+1*CE5/100)+1*CF5/100-(6-(2*CB5/100+2*CC5/100+1*CD5/100+1*CE5/100)+1*CF5/100)*CG5/100</f>
        <v>0</v>
      </c>
      <c r="CI5" s="36">
        <v>100</v>
      </c>
      <c r="CJ5" s="37">
        <v>100</v>
      </c>
      <c r="CK5" s="37">
        <v>100</v>
      </c>
      <c r="CL5" s="37">
        <v>100</v>
      </c>
      <c r="CM5" s="37">
        <v>0</v>
      </c>
      <c r="CN5" s="37">
        <v>0</v>
      </c>
      <c r="CO5" s="279">
        <f t="shared" ref="CO5:CO33" si="10">6-(2*CI5/100+2*CJ5/100+1*CK5/100+1*CL5/100)+1*CM5/100-(6-(2*CI5/100+2*CJ5/100+1*CK5/100+1*CL5/100)+1*CM5/100)*CN5/100</f>
        <v>0</v>
      </c>
      <c r="CP5" s="36">
        <v>100</v>
      </c>
      <c r="CQ5" s="36">
        <v>100</v>
      </c>
      <c r="CR5" s="37">
        <v>100</v>
      </c>
      <c r="CS5" s="37">
        <v>100</v>
      </c>
      <c r="CT5" s="37">
        <v>0</v>
      </c>
      <c r="CU5" s="37">
        <v>0</v>
      </c>
      <c r="CV5" s="280">
        <f t="shared" ref="CV5:CV33" si="11">6-(2*CP5/100+2*CQ5/100+1*CR5/100+1*CS5/100)+1*CT5/100-(6-(2*CP5/100+2*CQ5/100+1*CR5/100+1*CS5/100)+1*CT5/100)*CU5/100</f>
        <v>0</v>
      </c>
      <c r="CW5" s="34">
        <v>100</v>
      </c>
      <c r="CX5" s="34">
        <v>100</v>
      </c>
      <c r="CY5" s="35">
        <v>100</v>
      </c>
      <c r="CZ5" s="35">
        <v>100</v>
      </c>
      <c r="DA5" s="35">
        <v>0</v>
      </c>
      <c r="DB5" s="35">
        <v>0</v>
      </c>
      <c r="DC5" s="281">
        <f t="shared" ref="DC5:DC33" si="12">6-(2*CW5/100+2*CX5/100+1*CY5/100+1*CZ5/100)+1*DA5/100-(6-(2*CW5/100+2*CX5/100+1*CY5/100+1*CZ5/100)+1*DA5/100)*DB5/100</f>
        <v>0</v>
      </c>
      <c r="DD5" s="394">
        <v>100</v>
      </c>
      <c r="DE5" s="395">
        <v>100</v>
      </c>
      <c r="DF5" s="396">
        <v>100</v>
      </c>
      <c r="DG5" s="396">
        <v>100</v>
      </c>
      <c r="DH5" s="396">
        <v>0</v>
      </c>
      <c r="DI5" s="396">
        <v>0</v>
      </c>
      <c r="DJ5" s="396">
        <v>0</v>
      </c>
      <c r="DK5" s="397">
        <f t="shared" ref="DK5:DK33" si="13">3.5-(1*DD5/100+1.5*DE5/100+0.5*DF5/100+0.5*DG5/100)+0.5*DH5/100+DI5/100-(3.5-(1*DD5/100+1.5*DE5/100+0.5*DF5/100+0.5*DG5/100)+0.5*DH5/100+DJ5/100)*DJ5/100</f>
        <v>0</v>
      </c>
      <c r="DL5" s="389">
        <v>100</v>
      </c>
      <c r="DM5" s="391">
        <v>100</v>
      </c>
      <c r="DN5" s="391">
        <v>100</v>
      </c>
      <c r="DO5" s="391">
        <v>0</v>
      </c>
      <c r="DP5" s="391">
        <v>0</v>
      </c>
      <c r="DQ5" s="393">
        <f t="shared" ref="DQ5:DQ33" si="14">2-(1*DL5/100+0.5*DM5/100+0.5*DN5/100)+0.5*DO5/100-(2-(1*DL5/100+0.5*DM5/100+0.5*DN5/100)+0.5*DO5/100)*DP5/100</f>
        <v>0</v>
      </c>
      <c r="DR5" s="224">
        <f t="shared" ref="DR5:DR33" si="15">SUM(DC5,CV5,CO5,CH5)</f>
        <v>0</v>
      </c>
      <c r="DS5" s="41"/>
      <c r="DT5" s="315"/>
      <c r="DU5" s="315"/>
      <c r="DV5" s="315"/>
      <c r="DW5" s="42"/>
      <c r="DX5" s="43">
        <f t="shared" ref="DX5:DX33" si="16">SUM(DS5:DW5)</f>
        <v>0</v>
      </c>
      <c r="DY5" s="129"/>
      <c r="DZ5" s="130"/>
      <c r="EA5" s="131"/>
      <c r="EB5" s="130"/>
      <c r="EC5" s="45">
        <f t="shared" si="1"/>
        <v>0</v>
      </c>
      <c r="ED5" s="345">
        <f t="shared" si="2"/>
        <v>0</v>
      </c>
    </row>
    <row r="6" spans="1:135" s="218" customFormat="1" ht="12.75" customHeight="1" outlineLevel="1" x14ac:dyDescent="0.25">
      <c r="A6" s="32">
        <v>3</v>
      </c>
      <c r="B6" s="189" t="s">
        <v>57</v>
      </c>
      <c r="C6" s="123">
        <v>100</v>
      </c>
      <c r="D6" s="118">
        <v>100</v>
      </c>
      <c r="E6" s="118">
        <v>100</v>
      </c>
      <c r="F6" s="118">
        <v>100</v>
      </c>
      <c r="G6" s="118">
        <v>100</v>
      </c>
      <c r="H6" s="118">
        <v>100</v>
      </c>
      <c r="I6" s="118">
        <v>100</v>
      </c>
      <c r="J6" s="118">
        <v>100</v>
      </c>
      <c r="K6" s="118">
        <v>0</v>
      </c>
      <c r="L6" s="118">
        <v>0</v>
      </c>
      <c r="M6" s="119">
        <f t="shared" si="3"/>
        <v>0</v>
      </c>
      <c r="N6" s="120">
        <v>100</v>
      </c>
      <c r="O6" s="121">
        <v>100</v>
      </c>
      <c r="P6" s="121">
        <v>100</v>
      </c>
      <c r="Q6" s="121">
        <v>100</v>
      </c>
      <c r="R6" s="121">
        <v>100</v>
      </c>
      <c r="S6" s="121">
        <v>100</v>
      </c>
      <c r="T6" s="121">
        <v>100</v>
      </c>
      <c r="U6" s="121">
        <v>100</v>
      </c>
      <c r="V6" s="121">
        <v>100</v>
      </c>
      <c r="W6" s="121">
        <v>100</v>
      </c>
      <c r="X6" s="121">
        <v>100</v>
      </c>
      <c r="Y6" s="121">
        <v>0</v>
      </c>
      <c r="Z6" s="121">
        <v>0</v>
      </c>
      <c r="AA6" s="310">
        <f t="shared" si="4"/>
        <v>0</v>
      </c>
      <c r="AB6" s="123">
        <v>100</v>
      </c>
      <c r="AC6" s="118">
        <v>100</v>
      </c>
      <c r="AD6" s="118">
        <v>100</v>
      </c>
      <c r="AE6" s="118">
        <v>100</v>
      </c>
      <c r="AF6" s="118">
        <v>100</v>
      </c>
      <c r="AG6" s="118">
        <v>100</v>
      </c>
      <c r="AH6" s="118">
        <v>100</v>
      </c>
      <c r="AI6" s="118">
        <v>100</v>
      </c>
      <c r="AJ6" s="118">
        <v>100</v>
      </c>
      <c r="AK6" s="118">
        <v>100</v>
      </c>
      <c r="AL6" s="118">
        <v>100</v>
      </c>
      <c r="AM6" s="124">
        <v>100</v>
      </c>
      <c r="AN6" s="118">
        <v>0</v>
      </c>
      <c r="AO6" s="118">
        <v>0</v>
      </c>
      <c r="AP6" s="125">
        <f t="shared" si="5"/>
        <v>0</v>
      </c>
      <c r="AQ6" s="126">
        <v>100</v>
      </c>
      <c r="AR6" s="127">
        <v>100</v>
      </c>
      <c r="AS6" s="127">
        <v>100</v>
      </c>
      <c r="AT6" s="127">
        <v>100</v>
      </c>
      <c r="AU6" s="127">
        <v>100</v>
      </c>
      <c r="AV6" s="127">
        <v>100</v>
      </c>
      <c r="AW6" s="127">
        <v>100</v>
      </c>
      <c r="AX6" s="127">
        <v>100</v>
      </c>
      <c r="AY6" s="127">
        <v>100</v>
      </c>
      <c r="AZ6" s="121">
        <v>100</v>
      </c>
      <c r="BA6" s="121">
        <v>100</v>
      </c>
      <c r="BB6" s="121">
        <v>0</v>
      </c>
      <c r="BC6" s="121">
        <v>0</v>
      </c>
      <c r="BD6" s="478">
        <f t="shared" si="6"/>
        <v>0</v>
      </c>
      <c r="BE6" s="271">
        <v>100</v>
      </c>
      <c r="BF6" s="271">
        <v>100</v>
      </c>
      <c r="BG6" s="271">
        <v>100</v>
      </c>
      <c r="BH6" s="271">
        <v>100</v>
      </c>
      <c r="BI6" s="271">
        <v>100</v>
      </c>
      <c r="BJ6" s="271">
        <v>100</v>
      </c>
      <c r="BK6" s="271">
        <v>100</v>
      </c>
      <c r="BL6" s="271">
        <v>100</v>
      </c>
      <c r="BM6" s="271">
        <v>100</v>
      </c>
      <c r="BN6" s="271">
        <v>0</v>
      </c>
      <c r="BO6" s="272">
        <v>0</v>
      </c>
      <c r="BP6" s="489">
        <f t="shared" si="7"/>
        <v>0</v>
      </c>
      <c r="BQ6" s="190">
        <v>100</v>
      </c>
      <c r="BR6" s="190">
        <v>100</v>
      </c>
      <c r="BS6" s="190">
        <v>100</v>
      </c>
      <c r="BT6" s="190">
        <v>100</v>
      </c>
      <c r="BU6" s="190">
        <v>100</v>
      </c>
      <c r="BV6" s="190">
        <v>100</v>
      </c>
      <c r="BW6" s="190">
        <v>100</v>
      </c>
      <c r="BX6" s="191">
        <v>0</v>
      </c>
      <c r="BY6" s="192">
        <v>0</v>
      </c>
      <c r="BZ6" s="273">
        <f t="shared" si="8"/>
        <v>0</v>
      </c>
      <c r="CA6" s="186">
        <f t="shared" si="0"/>
        <v>0</v>
      </c>
      <c r="CB6" s="33">
        <v>100</v>
      </c>
      <c r="CC6" s="34">
        <v>100</v>
      </c>
      <c r="CD6" s="34">
        <v>100</v>
      </c>
      <c r="CE6" s="34">
        <v>100</v>
      </c>
      <c r="CF6" s="35">
        <v>0</v>
      </c>
      <c r="CG6" s="35">
        <v>0</v>
      </c>
      <c r="CH6" s="40">
        <f t="shared" si="9"/>
        <v>0</v>
      </c>
      <c r="CI6" s="36">
        <v>100</v>
      </c>
      <c r="CJ6" s="37">
        <v>100</v>
      </c>
      <c r="CK6" s="37">
        <v>100</v>
      </c>
      <c r="CL6" s="37">
        <v>100</v>
      </c>
      <c r="CM6" s="37">
        <v>0</v>
      </c>
      <c r="CN6" s="37">
        <v>0</v>
      </c>
      <c r="CO6" s="279">
        <f t="shared" si="10"/>
        <v>0</v>
      </c>
      <c r="CP6" s="36">
        <v>100</v>
      </c>
      <c r="CQ6" s="36">
        <v>100</v>
      </c>
      <c r="CR6" s="37">
        <v>100</v>
      </c>
      <c r="CS6" s="37">
        <v>100</v>
      </c>
      <c r="CT6" s="37">
        <v>0</v>
      </c>
      <c r="CU6" s="37">
        <v>0</v>
      </c>
      <c r="CV6" s="280">
        <f t="shared" si="11"/>
        <v>0</v>
      </c>
      <c r="CW6" s="34">
        <v>100</v>
      </c>
      <c r="CX6" s="34">
        <v>100</v>
      </c>
      <c r="CY6" s="35">
        <v>100</v>
      </c>
      <c r="CZ6" s="35">
        <v>100</v>
      </c>
      <c r="DA6" s="35">
        <v>0</v>
      </c>
      <c r="DB6" s="35">
        <v>0</v>
      </c>
      <c r="DC6" s="281">
        <f t="shared" si="12"/>
        <v>0</v>
      </c>
      <c r="DD6" s="394">
        <v>100</v>
      </c>
      <c r="DE6" s="395">
        <v>100</v>
      </c>
      <c r="DF6" s="396">
        <v>100</v>
      </c>
      <c r="DG6" s="396">
        <v>100</v>
      </c>
      <c r="DH6" s="396">
        <v>0</v>
      </c>
      <c r="DI6" s="396">
        <v>0</v>
      </c>
      <c r="DJ6" s="396">
        <v>0</v>
      </c>
      <c r="DK6" s="397">
        <f t="shared" si="13"/>
        <v>0</v>
      </c>
      <c r="DL6" s="389">
        <v>100</v>
      </c>
      <c r="DM6" s="391">
        <v>100</v>
      </c>
      <c r="DN6" s="391">
        <v>100</v>
      </c>
      <c r="DO6" s="391">
        <v>0</v>
      </c>
      <c r="DP6" s="391">
        <v>0</v>
      </c>
      <c r="DQ6" s="393">
        <f t="shared" si="14"/>
        <v>0</v>
      </c>
      <c r="DR6" s="224">
        <f t="shared" si="15"/>
        <v>0</v>
      </c>
      <c r="DS6" s="41"/>
      <c r="DT6" s="315"/>
      <c r="DU6" s="315"/>
      <c r="DV6" s="315"/>
      <c r="DW6" s="42"/>
      <c r="DX6" s="43">
        <f t="shared" si="16"/>
        <v>0</v>
      </c>
      <c r="DY6" s="129"/>
      <c r="DZ6" s="130"/>
      <c r="EA6" s="131"/>
      <c r="EB6" s="130"/>
      <c r="EC6" s="45">
        <f t="shared" si="1"/>
        <v>0</v>
      </c>
      <c r="ED6" s="345">
        <f t="shared" si="2"/>
        <v>0</v>
      </c>
    </row>
    <row r="7" spans="1:135" s="217" customFormat="1" ht="14.25" customHeight="1" outlineLevel="1" x14ac:dyDescent="0.25">
      <c r="A7" s="32">
        <v>4</v>
      </c>
      <c r="B7" s="193" t="s">
        <v>58</v>
      </c>
      <c r="C7" s="123">
        <v>100</v>
      </c>
      <c r="D7" s="118">
        <v>100</v>
      </c>
      <c r="E7" s="118">
        <v>100</v>
      </c>
      <c r="F7" s="118">
        <v>100</v>
      </c>
      <c r="G7" s="118">
        <v>100</v>
      </c>
      <c r="H7" s="118">
        <v>100</v>
      </c>
      <c r="I7" s="118">
        <v>100</v>
      </c>
      <c r="J7" s="118">
        <v>100</v>
      </c>
      <c r="K7" s="118">
        <v>0</v>
      </c>
      <c r="L7" s="118">
        <v>0</v>
      </c>
      <c r="M7" s="119">
        <f t="shared" si="3"/>
        <v>0</v>
      </c>
      <c r="N7" s="120">
        <v>100</v>
      </c>
      <c r="O7" s="121">
        <v>100</v>
      </c>
      <c r="P7" s="121">
        <v>100</v>
      </c>
      <c r="Q7" s="121">
        <v>100</v>
      </c>
      <c r="R7" s="121">
        <v>100</v>
      </c>
      <c r="S7" s="121">
        <v>100</v>
      </c>
      <c r="T7" s="121">
        <v>100</v>
      </c>
      <c r="U7" s="121">
        <v>100</v>
      </c>
      <c r="V7" s="121">
        <v>100</v>
      </c>
      <c r="W7" s="121">
        <v>100</v>
      </c>
      <c r="X7" s="121">
        <v>100</v>
      </c>
      <c r="Y7" s="121">
        <v>0</v>
      </c>
      <c r="Z7" s="121">
        <v>0</v>
      </c>
      <c r="AA7" s="310">
        <f t="shared" si="4"/>
        <v>0</v>
      </c>
      <c r="AB7" s="123">
        <v>100</v>
      </c>
      <c r="AC7" s="118">
        <v>100</v>
      </c>
      <c r="AD7" s="118">
        <v>100</v>
      </c>
      <c r="AE7" s="118">
        <v>100</v>
      </c>
      <c r="AF7" s="118">
        <v>100</v>
      </c>
      <c r="AG7" s="118">
        <v>100</v>
      </c>
      <c r="AH7" s="118">
        <v>100</v>
      </c>
      <c r="AI7" s="118">
        <v>100</v>
      </c>
      <c r="AJ7" s="118">
        <v>100</v>
      </c>
      <c r="AK7" s="118">
        <v>100</v>
      </c>
      <c r="AL7" s="118">
        <v>100</v>
      </c>
      <c r="AM7" s="124">
        <v>100</v>
      </c>
      <c r="AN7" s="118">
        <v>0</v>
      </c>
      <c r="AO7" s="118">
        <v>0</v>
      </c>
      <c r="AP7" s="125">
        <f t="shared" si="5"/>
        <v>0</v>
      </c>
      <c r="AQ7" s="126">
        <v>100</v>
      </c>
      <c r="AR7" s="127">
        <v>100</v>
      </c>
      <c r="AS7" s="127">
        <v>100</v>
      </c>
      <c r="AT7" s="127">
        <v>100</v>
      </c>
      <c r="AU7" s="127">
        <v>100</v>
      </c>
      <c r="AV7" s="127">
        <v>100</v>
      </c>
      <c r="AW7" s="127">
        <v>100</v>
      </c>
      <c r="AX7" s="127">
        <v>100</v>
      </c>
      <c r="AY7" s="127">
        <v>100</v>
      </c>
      <c r="AZ7" s="121">
        <v>100</v>
      </c>
      <c r="BA7" s="121">
        <v>100</v>
      </c>
      <c r="BB7" s="121">
        <v>0</v>
      </c>
      <c r="BC7" s="121">
        <v>0</v>
      </c>
      <c r="BD7" s="478">
        <f t="shared" si="6"/>
        <v>0</v>
      </c>
      <c r="BE7" s="480">
        <v>100</v>
      </c>
      <c r="BF7" s="480">
        <v>100</v>
      </c>
      <c r="BG7" s="480">
        <v>100</v>
      </c>
      <c r="BH7" s="480">
        <v>100</v>
      </c>
      <c r="BI7" s="480">
        <v>100</v>
      </c>
      <c r="BJ7" s="480">
        <v>100</v>
      </c>
      <c r="BK7" s="480">
        <v>100</v>
      </c>
      <c r="BL7" s="480">
        <v>100</v>
      </c>
      <c r="BM7" s="480">
        <v>100</v>
      </c>
      <c r="BN7" s="480">
        <v>0</v>
      </c>
      <c r="BO7" s="272">
        <v>0</v>
      </c>
      <c r="BP7" s="489">
        <f t="shared" si="7"/>
        <v>0</v>
      </c>
      <c r="BQ7" s="493">
        <v>100</v>
      </c>
      <c r="BR7" s="493">
        <v>100</v>
      </c>
      <c r="BS7" s="493">
        <v>100</v>
      </c>
      <c r="BT7" s="493">
        <v>100</v>
      </c>
      <c r="BU7" s="493">
        <v>100</v>
      </c>
      <c r="BV7" s="493">
        <v>100</v>
      </c>
      <c r="BW7" s="493">
        <v>100</v>
      </c>
      <c r="BX7" s="494">
        <v>0</v>
      </c>
      <c r="BY7" s="495">
        <v>0</v>
      </c>
      <c r="BZ7" s="273">
        <f t="shared" si="8"/>
        <v>0</v>
      </c>
      <c r="CA7" s="186">
        <f t="shared" si="0"/>
        <v>0</v>
      </c>
      <c r="CB7" s="33">
        <v>100</v>
      </c>
      <c r="CC7" s="34">
        <v>100</v>
      </c>
      <c r="CD7" s="34">
        <v>100</v>
      </c>
      <c r="CE7" s="34">
        <v>100</v>
      </c>
      <c r="CF7" s="35">
        <v>0</v>
      </c>
      <c r="CG7" s="35">
        <v>0</v>
      </c>
      <c r="CH7" s="40">
        <f t="shared" si="9"/>
        <v>0</v>
      </c>
      <c r="CI7" s="36">
        <v>100</v>
      </c>
      <c r="CJ7" s="37">
        <v>100</v>
      </c>
      <c r="CK7" s="37">
        <v>100</v>
      </c>
      <c r="CL7" s="37">
        <v>100</v>
      </c>
      <c r="CM7" s="37">
        <v>0</v>
      </c>
      <c r="CN7" s="37">
        <v>0</v>
      </c>
      <c r="CO7" s="279">
        <f t="shared" si="10"/>
        <v>0</v>
      </c>
      <c r="CP7" s="36">
        <v>100</v>
      </c>
      <c r="CQ7" s="36">
        <v>100</v>
      </c>
      <c r="CR7" s="37">
        <v>100</v>
      </c>
      <c r="CS7" s="37">
        <v>100</v>
      </c>
      <c r="CT7" s="37">
        <v>0</v>
      </c>
      <c r="CU7" s="37">
        <v>0</v>
      </c>
      <c r="CV7" s="280">
        <f t="shared" si="11"/>
        <v>0</v>
      </c>
      <c r="CW7" s="34">
        <v>100</v>
      </c>
      <c r="CX7" s="34">
        <v>100</v>
      </c>
      <c r="CY7" s="35">
        <v>100</v>
      </c>
      <c r="CZ7" s="35">
        <v>100</v>
      </c>
      <c r="DA7" s="35">
        <v>0</v>
      </c>
      <c r="DB7" s="35">
        <v>0</v>
      </c>
      <c r="DC7" s="281">
        <f t="shared" si="12"/>
        <v>0</v>
      </c>
      <c r="DD7" s="394">
        <v>100</v>
      </c>
      <c r="DE7" s="395">
        <v>100</v>
      </c>
      <c r="DF7" s="396">
        <v>100</v>
      </c>
      <c r="DG7" s="396">
        <v>100</v>
      </c>
      <c r="DH7" s="396">
        <v>0</v>
      </c>
      <c r="DI7" s="396">
        <v>0</v>
      </c>
      <c r="DJ7" s="396">
        <v>0</v>
      </c>
      <c r="DK7" s="397">
        <f t="shared" si="13"/>
        <v>0</v>
      </c>
      <c r="DL7" s="389">
        <v>100</v>
      </c>
      <c r="DM7" s="391">
        <v>100</v>
      </c>
      <c r="DN7" s="391">
        <v>100</v>
      </c>
      <c r="DO7" s="391">
        <v>0</v>
      </c>
      <c r="DP7" s="391">
        <v>0</v>
      </c>
      <c r="DQ7" s="393">
        <f t="shared" si="14"/>
        <v>0</v>
      </c>
      <c r="DR7" s="224">
        <f t="shared" si="15"/>
        <v>0</v>
      </c>
      <c r="DS7" s="41"/>
      <c r="DT7" s="315"/>
      <c r="DU7" s="315"/>
      <c r="DV7" s="315"/>
      <c r="DW7" s="42"/>
      <c r="DX7" s="43">
        <f t="shared" si="16"/>
        <v>0</v>
      </c>
      <c r="DY7" s="129"/>
      <c r="DZ7" s="130"/>
      <c r="EA7" s="131"/>
      <c r="EB7" s="130"/>
      <c r="EC7" s="45">
        <f t="shared" si="1"/>
        <v>0</v>
      </c>
      <c r="ED7" s="345">
        <f t="shared" si="2"/>
        <v>0</v>
      </c>
    </row>
    <row r="8" spans="1:135" s="176" customFormat="1" ht="16.5" customHeight="1" x14ac:dyDescent="0.25">
      <c r="A8" s="256">
        <v>5</v>
      </c>
      <c r="B8" s="85" t="s">
        <v>59</v>
      </c>
      <c r="C8" s="54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100</v>
      </c>
      <c r="K8" s="55">
        <v>20</v>
      </c>
      <c r="L8" s="55">
        <v>0</v>
      </c>
      <c r="M8" s="76">
        <f t="shared" si="3"/>
        <v>3.6</v>
      </c>
      <c r="N8" s="50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100</v>
      </c>
      <c r="Y8" s="51">
        <v>30</v>
      </c>
      <c r="Z8" s="51">
        <v>0</v>
      </c>
      <c r="AA8" s="313">
        <f t="shared" si="4"/>
        <v>5.15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312">
        <v>0</v>
      </c>
      <c r="AM8" s="74">
        <v>0</v>
      </c>
      <c r="AN8" s="55">
        <v>100</v>
      </c>
      <c r="AO8" s="55">
        <v>0</v>
      </c>
      <c r="AP8" s="56">
        <f t="shared" si="5"/>
        <v>6.5</v>
      </c>
      <c r="AQ8" s="57">
        <v>0</v>
      </c>
      <c r="AR8" s="75">
        <v>0</v>
      </c>
      <c r="AS8" s="75">
        <v>0</v>
      </c>
      <c r="AT8" s="75">
        <v>0</v>
      </c>
      <c r="AU8" s="75">
        <v>0</v>
      </c>
      <c r="AV8" s="75">
        <v>0</v>
      </c>
      <c r="AW8" s="75">
        <v>0</v>
      </c>
      <c r="AX8" s="75">
        <v>0</v>
      </c>
      <c r="AY8" s="75">
        <v>0</v>
      </c>
      <c r="AZ8" s="75">
        <v>0</v>
      </c>
      <c r="BA8" s="51">
        <v>0</v>
      </c>
      <c r="BB8" s="51">
        <v>0</v>
      </c>
      <c r="BC8" s="51">
        <v>10</v>
      </c>
      <c r="BD8" s="477">
        <f t="shared" si="6"/>
        <v>4.95</v>
      </c>
      <c r="BE8" s="62">
        <v>0</v>
      </c>
      <c r="BF8" s="63">
        <v>0</v>
      </c>
      <c r="BG8" s="63">
        <v>0</v>
      </c>
      <c r="BH8" s="63">
        <v>0</v>
      </c>
      <c r="BI8" s="63">
        <v>0</v>
      </c>
      <c r="BJ8" s="63">
        <v>0</v>
      </c>
      <c r="BK8" s="63">
        <v>0</v>
      </c>
      <c r="BL8" s="63">
        <v>0</v>
      </c>
      <c r="BM8" s="63">
        <v>0</v>
      </c>
      <c r="BN8" s="63">
        <v>100</v>
      </c>
      <c r="BO8" s="60">
        <v>0</v>
      </c>
      <c r="BP8" s="518">
        <f t="shared" si="7"/>
        <v>5</v>
      </c>
      <c r="BQ8" s="485">
        <v>0</v>
      </c>
      <c r="BR8" s="481">
        <v>0</v>
      </c>
      <c r="BS8" s="481">
        <v>0</v>
      </c>
      <c r="BT8" s="481">
        <v>0</v>
      </c>
      <c r="BU8" s="481">
        <v>0</v>
      </c>
      <c r="BV8" s="481">
        <v>0</v>
      </c>
      <c r="BW8" s="481">
        <v>0</v>
      </c>
      <c r="BX8" s="481">
        <v>50</v>
      </c>
      <c r="BY8" s="481">
        <v>0</v>
      </c>
      <c r="BZ8" s="490">
        <f t="shared" si="8"/>
        <v>3.75</v>
      </c>
      <c r="CA8" s="184">
        <f t="shared" si="0"/>
        <v>28.95</v>
      </c>
      <c r="CB8" s="59">
        <v>100</v>
      </c>
      <c r="CC8" s="60">
        <v>100</v>
      </c>
      <c r="CD8" s="60">
        <v>100</v>
      </c>
      <c r="CE8" s="60">
        <v>100</v>
      </c>
      <c r="CF8" s="61">
        <v>0</v>
      </c>
      <c r="CG8" s="61">
        <v>0</v>
      </c>
      <c r="CH8" s="429">
        <f t="shared" si="9"/>
        <v>0</v>
      </c>
      <c r="CI8" s="62">
        <v>100</v>
      </c>
      <c r="CJ8" s="63">
        <v>100</v>
      </c>
      <c r="CK8" s="63">
        <v>100</v>
      </c>
      <c r="CL8" s="63">
        <v>100</v>
      </c>
      <c r="CM8" s="63">
        <v>0</v>
      </c>
      <c r="CN8" s="63">
        <v>0</v>
      </c>
      <c r="CO8" s="430">
        <f t="shared" si="10"/>
        <v>0</v>
      </c>
      <c r="CP8" s="62">
        <v>100</v>
      </c>
      <c r="CQ8" s="62">
        <v>100</v>
      </c>
      <c r="CR8" s="63">
        <v>100</v>
      </c>
      <c r="CS8" s="63">
        <v>100</v>
      </c>
      <c r="CT8" s="63">
        <v>0</v>
      </c>
      <c r="CU8" s="63">
        <v>0</v>
      </c>
      <c r="CV8" s="530">
        <f t="shared" si="11"/>
        <v>0</v>
      </c>
      <c r="CW8" s="60">
        <v>100</v>
      </c>
      <c r="CX8" s="60">
        <v>100</v>
      </c>
      <c r="CY8" s="61">
        <v>100</v>
      </c>
      <c r="CZ8" s="61">
        <v>100</v>
      </c>
      <c r="DA8" s="61">
        <v>0</v>
      </c>
      <c r="DB8" s="61">
        <v>0</v>
      </c>
      <c r="DC8" s="531">
        <f t="shared" si="12"/>
        <v>0</v>
      </c>
      <c r="DD8" s="398">
        <v>100</v>
      </c>
      <c r="DE8" s="399">
        <v>100</v>
      </c>
      <c r="DF8" s="400">
        <v>100</v>
      </c>
      <c r="DG8" s="400">
        <v>100</v>
      </c>
      <c r="DH8" s="400">
        <v>0</v>
      </c>
      <c r="DI8" s="400">
        <v>0</v>
      </c>
      <c r="DJ8" s="400">
        <v>0</v>
      </c>
      <c r="DK8" s="401">
        <f t="shared" si="13"/>
        <v>0</v>
      </c>
      <c r="DL8" s="402">
        <v>100</v>
      </c>
      <c r="DM8" s="403">
        <v>100</v>
      </c>
      <c r="DN8" s="403">
        <v>100</v>
      </c>
      <c r="DO8" s="403">
        <v>0</v>
      </c>
      <c r="DP8" s="403">
        <v>0</v>
      </c>
      <c r="DQ8" s="404">
        <f t="shared" si="14"/>
        <v>0</v>
      </c>
      <c r="DR8" s="529">
        <f t="shared" si="15"/>
        <v>0</v>
      </c>
      <c r="DS8" s="17">
        <f>6/10</f>
        <v>0.6</v>
      </c>
      <c r="DT8" s="17">
        <f>6/10</f>
        <v>0.6</v>
      </c>
      <c r="DU8" s="316">
        <f>9/11</f>
        <v>0.81818181818181823</v>
      </c>
      <c r="DV8" s="316">
        <f>8/10</f>
        <v>0.8</v>
      </c>
      <c r="DW8" s="18">
        <f>6/10</f>
        <v>0.6</v>
      </c>
      <c r="DX8" s="19">
        <f t="shared" si="16"/>
        <v>3.4181818181818184</v>
      </c>
      <c r="DY8" s="65"/>
      <c r="DZ8" s="66"/>
      <c r="EA8" s="67"/>
      <c r="EB8" s="66">
        <v>1</v>
      </c>
      <c r="EC8" s="88">
        <f t="shared" si="1"/>
        <v>1</v>
      </c>
      <c r="ED8" s="507">
        <f t="shared" si="2"/>
        <v>33.368181818181817</v>
      </c>
    </row>
    <row r="9" spans="1:135" s="218" customFormat="1" ht="14.25" customHeight="1" outlineLevel="1" x14ac:dyDescent="0.25">
      <c r="A9" s="32">
        <v>6</v>
      </c>
      <c r="B9" s="193" t="s">
        <v>60</v>
      </c>
      <c r="C9" s="123">
        <v>100</v>
      </c>
      <c r="D9" s="118">
        <v>100</v>
      </c>
      <c r="E9" s="118">
        <v>100</v>
      </c>
      <c r="F9" s="118">
        <v>100</v>
      </c>
      <c r="G9" s="118">
        <v>100</v>
      </c>
      <c r="H9" s="118">
        <v>100</v>
      </c>
      <c r="I9" s="118">
        <v>100</v>
      </c>
      <c r="J9" s="118">
        <v>100</v>
      </c>
      <c r="K9" s="118">
        <v>0</v>
      </c>
      <c r="L9" s="118">
        <v>0</v>
      </c>
      <c r="M9" s="119">
        <f t="shared" si="3"/>
        <v>0</v>
      </c>
      <c r="N9" s="120">
        <v>100</v>
      </c>
      <c r="O9" s="121">
        <v>100</v>
      </c>
      <c r="P9" s="121">
        <v>100</v>
      </c>
      <c r="Q9" s="121">
        <v>100</v>
      </c>
      <c r="R9" s="121">
        <v>100</v>
      </c>
      <c r="S9" s="121">
        <v>100</v>
      </c>
      <c r="T9" s="121">
        <v>100</v>
      </c>
      <c r="U9" s="121">
        <v>100</v>
      </c>
      <c r="V9" s="121">
        <v>100</v>
      </c>
      <c r="W9" s="121">
        <v>100</v>
      </c>
      <c r="X9" s="121">
        <v>100</v>
      </c>
      <c r="Y9" s="121">
        <v>0</v>
      </c>
      <c r="Z9" s="121">
        <v>0</v>
      </c>
      <c r="AA9" s="310">
        <f t="shared" si="4"/>
        <v>0</v>
      </c>
      <c r="AB9" s="123">
        <v>100</v>
      </c>
      <c r="AC9" s="118">
        <v>100</v>
      </c>
      <c r="AD9" s="118">
        <v>100</v>
      </c>
      <c r="AE9" s="118">
        <v>100</v>
      </c>
      <c r="AF9" s="118">
        <v>100</v>
      </c>
      <c r="AG9" s="118">
        <v>100</v>
      </c>
      <c r="AH9" s="118">
        <v>100</v>
      </c>
      <c r="AI9" s="118">
        <v>100</v>
      </c>
      <c r="AJ9" s="118">
        <v>100</v>
      </c>
      <c r="AK9" s="118">
        <v>100</v>
      </c>
      <c r="AL9" s="118">
        <v>100</v>
      </c>
      <c r="AM9" s="124">
        <v>100</v>
      </c>
      <c r="AN9" s="118">
        <v>0</v>
      </c>
      <c r="AO9" s="118">
        <v>0</v>
      </c>
      <c r="AP9" s="125">
        <f t="shared" si="5"/>
        <v>0</v>
      </c>
      <c r="AQ9" s="126">
        <v>100</v>
      </c>
      <c r="AR9" s="127">
        <v>100</v>
      </c>
      <c r="AS9" s="127">
        <v>100</v>
      </c>
      <c r="AT9" s="127">
        <v>100</v>
      </c>
      <c r="AU9" s="127">
        <v>100</v>
      </c>
      <c r="AV9" s="127">
        <v>100</v>
      </c>
      <c r="AW9" s="127">
        <v>100</v>
      </c>
      <c r="AX9" s="127">
        <v>100</v>
      </c>
      <c r="AY9" s="127">
        <v>100</v>
      </c>
      <c r="AZ9" s="121">
        <v>100</v>
      </c>
      <c r="BA9" s="121">
        <v>100</v>
      </c>
      <c r="BB9" s="121">
        <v>0</v>
      </c>
      <c r="BC9" s="121">
        <v>0</v>
      </c>
      <c r="BD9" s="478">
        <f t="shared" si="6"/>
        <v>0</v>
      </c>
      <c r="BE9" s="36">
        <v>100</v>
      </c>
      <c r="BF9" s="37">
        <v>100</v>
      </c>
      <c r="BG9" s="37">
        <v>100</v>
      </c>
      <c r="BH9" s="37">
        <v>100</v>
      </c>
      <c r="BI9" s="37">
        <v>100</v>
      </c>
      <c r="BJ9" s="37">
        <v>100</v>
      </c>
      <c r="BK9" s="37">
        <v>100</v>
      </c>
      <c r="BL9" s="37">
        <v>100</v>
      </c>
      <c r="BM9" s="37">
        <v>100</v>
      </c>
      <c r="BN9" s="37">
        <v>0</v>
      </c>
      <c r="BO9" s="34">
        <v>0</v>
      </c>
      <c r="BP9" s="519">
        <f t="shared" si="7"/>
        <v>0</v>
      </c>
      <c r="BQ9" s="486">
        <v>100</v>
      </c>
      <c r="BR9" s="482">
        <v>100</v>
      </c>
      <c r="BS9" s="482">
        <v>100</v>
      </c>
      <c r="BT9" s="482">
        <v>100</v>
      </c>
      <c r="BU9" s="482">
        <v>100</v>
      </c>
      <c r="BV9" s="482">
        <v>100</v>
      </c>
      <c r="BW9" s="482">
        <v>100</v>
      </c>
      <c r="BX9" s="482">
        <v>0</v>
      </c>
      <c r="BY9" s="482">
        <v>0</v>
      </c>
      <c r="BZ9" s="491">
        <f t="shared" si="8"/>
        <v>0</v>
      </c>
      <c r="CA9" s="186">
        <f t="shared" si="0"/>
        <v>0</v>
      </c>
      <c r="CB9" s="33">
        <v>100</v>
      </c>
      <c r="CC9" s="34">
        <v>100</v>
      </c>
      <c r="CD9" s="34">
        <v>100</v>
      </c>
      <c r="CE9" s="34">
        <v>100</v>
      </c>
      <c r="CF9" s="35">
        <v>0</v>
      </c>
      <c r="CG9" s="35">
        <v>0</v>
      </c>
      <c r="CH9" s="40">
        <f t="shared" si="9"/>
        <v>0</v>
      </c>
      <c r="CI9" s="36">
        <v>100</v>
      </c>
      <c r="CJ9" s="37">
        <v>100</v>
      </c>
      <c r="CK9" s="37">
        <v>100</v>
      </c>
      <c r="CL9" s="37">
        <v>100</v>
      </c>
      <c r="CM9" s="37">
        <v>0</v>
      </c>
      <c r="CN9" s="37">
        <v>0</v>
      </c>
      <c r="CO9" s="279">
        <f t="shared" si="10"/>
        <v>0</v>
      </c>
      <c r="CP9" s="36">
        <v>100</v>
      </c>
      <c r="CQ9" s="36">
        <v>100</v>
      </c>
      <c r="CR9" s="37">
        <v>100</v>
      </c>
      <c r="CS9" s="37">
        <v>100</v>
      </c>
      <c r="CT9" s="37">
        <v>0</v>
      </c>
      <c r="CU9" s="37">
        <v>0</v>
      </c>
      <c r="CV9" s="280">
        <f t="shared" si="11"/>
        <v>0</v>
      </c>
      <c r="CW9" s="34">
        <v>100</v>
      </c>
      <c r="CX9" s="34">
        <v>100</v>
      </c>
      <c r="CY9" s="35">
        <v>100</v>
      </c>
      <c r="CZ9" s="35">
        <v>100</v>
      </c>
      <c r="DA9" s="35">
        <v>0</v>
      </c>
      <c r="DB9" s="35">
        <v>0</v>
      </c>
      <c r="DC9" s="281">
        <f t="shared" si="12"/>
        <v>0</v>
      </c>
      <c r="DD9" s="394">
        <v>100</v>
      </c>
      <c r="DE9" s="395">
        <v>100</v>
      </c>
      <c r="DF9" s="396">
        <v>100</v>
      </c>
      <c r="DG9" s="396">
        <v>100</v>
      </c>
      <c r="DH9" s="396">
        <v>0</v>
      </c>
      <c r="DI9" s="396">
        <v>0</v>
      </c>
      <c r="DJ9" s="396">
        <v>0</v>
      </c>
      <c r="DK9" s="397">
        <f t="shared" si="13"/>
        <v>0</v>
      </c>
      <c r="DL9" s="389">
        <v>100</v>
      </c>
      <c r="DM9" s="391">
        <v>100</v>
      </c>
      <c r="DN9" s="391">
        <v>100</v>
      </c>
      <c r="DO9" s="391">
        <v>0</v>
      </c>
      <c r="DP9" s="391">
        <v>0</v>
      </c>
      <c r="DQ9" s="393">
        <f t="shared" si="14"/>
        <v>0</v>
      </c>
      <c r="DR9" s="224">
        <f t="shared" si="15"/>
        <v>0</v>
      </c>
      <c r="DS9" s="17"/>
      <c r="DT9" s="316"/>
      <c r="DU9" s="316"/>
      <c r="DV9" s="316"/>
      <c r="DW9" s="18"/>
      <c r="DX9" s="43">
        <f t="shared" si="16"/>
        <v>0</v>
      </c>
      <c r="DY9" s="129"/>
      <c r="DZ9" s="130"/>
      <c r="EA9" s="131"/>
      <c r="EB9" s="130"/>
      <c r="EC9" s="45">
        <f t="shared" si="1"/>
        <v>0</v>
      </c>
      <c r="ED9" s="508">
        <f t="shared" si="2"/>
        <v>0</v>
      </c>
    </row>
    <row r="10" spans="1:135" s="218" customFormat="1" ht="16.5" customHeight="1" outlineLevel="1" x14ac:dyDescent="0.25">
      <c r="A10" s="497">
        <v>7</v>
      </c>
      <c r="B10" s="498" t="s">
        <v>61</v>
      </c>
      <c r="C10" s="123">
        <v>100</v>
      </c>
      <c r="D10" s="118">
        <v>100</v>
      </c>
      <c r="E10" s="118">
        <v>100</v>
      </c>
      <c r="F10" s="118">
        <v>100</v>
      </c>
      <c r="G10" s="118">
        <v>100</v>
      </c>
      <c r="H10" s="118">
        <v>100</v>
      </c>
      <c r="I10" s="118">
        <v>100</v>
      </c>
      <c r="J10" s="118">
        <v>100</v>
      </c>
      <c r="K10" s="118">
        <v>0</v>
      </c>
      <c r="L10" s="118">
        <v>0</v>
      </c>
      <c r="M10" s="119">
        <f t="shared" si="3"/>
        <v>0</v>
      </c>
      <c r="N10" s="120">
        <v>100</v>
      </c>
      <c r="O10" s="121">
        <v>100</v>
      </c>
      <c r="P10" s="121">
        <v>100</v>
      </c>
      <c r="Q10" s="121">
        <v>100</v>
      </c>
      <c r="R10" s="121">
        <v>100</v>
      </c>
      <c r="S10" s="121">
        <v>100</v>
      </c>
      <c r="T10" s="121">
        <v>100</v>
      </c>
      <c r="U10" s="121">
        <v>100</v>
      </c>
      <c r="V10" s="121">
        <v>100</v>
      </c>
      <c r="W10" s="121">
        <v>100</v>
      </c>
      <c r="X10" s="121">
        <v>100</v>
      </c>
      <c r="Y10" s="121">
        <v>0</v>
      </c>
      <c r="Z10" s="121">
        <v>0</v>
      </c>
      <c r="AA10" s="310">
        <f t="shared" si="4"/>
        <v>0</v>
      </c>
      <c r="AB10" s="499">
        <v>0</v>
      </c>
      <c r="AC10" s="500">
        <v>0</v>
      </c>
      <c r="AD10" s="500">
        <v>0</v>
      </c>
      <c r="AE10" s="500">
        <v>0</v>
      </c>
      <c r="AF10" s="500">
        <v>0</v>
      </c>
      <c r="AG10" s="500">
        <v>0</v>
      </c>
      <c r="AH10" s="500">
        <v>0</v>
      </c>
      <c r="AI10" s="500">
        <v>0</v>
      </c>
      <c r="AJ10" s="500">
        <v>0</v>
      </c>
      <c r="AK10" s="500">
        <v>0</v>
      </c>
      <c r="AL10" s="500">
        <v>100</v>
      </c>
      <c r="AM10" s="501">
        <v>0</v>
      </c>
      <c r="AN10" s="500">
        <v>0</v>
      </c>
      <c r="AO10" s="500">
        <v>40</v>
      </c>
      <c r="AP10" s="502">
        <f t="shared" si="5"/>
        <v>3.3</v>
      </c>
      <c r="AQ10" s="503">
        <v>0</v>
      </c>
      <c r="AR10" s="504">
        <v>0</v>
      </c>
      <c r="AS10" s="504">
        <v>0</v>
      </c>
      <c r="AT10" s="504">
        <v>0</v>
      </c>
      <c r="AU10" s="504">
        <v>0</v>
      </c>
      <c r="AV10" s="504">
        <v>0</v>
      </c>
      <c r="AW10" s="504">
        <v>0</v>
      </c>
      <c r="AX10" s="504">
        <v>0</v>
      </c>
      <c r="AY10" s="504">
        <v>0</v>
      </c>
      <c r="AZ10" s="451">
        <v>100</v>
      </c>
      <c r="BA10" s="451">
        <v>0</v>
      </c>
      <c r="BB10" s="451">
        <v>0</v>
      </c>
      <c r="BC10" s="451">
        <v>30</v>
      </c>
      <c r="BD10" s="505">
        <f t="shared" si="6"/>
        <v>3.5</v>
      </c>
      <c r="BE10" s="520">
        <v>0</v>
      </c>
      <c r="BF10" s="521">
        <v>0</v>
      </c>
      <c r="BG10" s="521">
        <v>0</v>
      </c>
      <c r="BH10" s="521">
        <v>0</v>
      </c>
      <c r="BI10" s="521">
        <v>0</v>
      </c>
      <c r="BJ10" s="521">
        <v>0</v>
      </c>
      <c r="BK10" s="521">
        <v>0</v>
      </c>
      <c r="BL10" s="521">
        <v>100</v>
      </c>
      <c r="BM10" s="521">
        <v>0</v>
      </c>
      <c r="BN10" s="521">
        <v>0</v>
      </c>
      <c r="BO10" s="522">
        <v>20</v>
      </c>
      <c r="BP10" s="523">
        <f t="shared" si="7"/>
        <v>3.2</v>
      </c>
      <c r="BQ10" s="486">
        <v>100</v>
      </c>
      <c r="BR10" s="482">
        <v>100</v>
      </c>
      <c r="BS10" s="482">
        <v>100</v>
      </c>
      <c r="BT10" s="482">
        <v>100</v>
      </c>
      <c r="BU10" s="482">
        <v>100</v>
      </c>
      <c r="BV10" s="482">
        <v>100</v>
      </c>
      <c r="BW10" s="482">
        <v>100</v>
      </c>
      <c r="BX10" s="482">
        <v>0</v>
      </c>
      <c r="BY10" s="482">
        <v>0</v>
      </c>
      <c r="BZ10" s="491">
        <f t="shared" si="8"/>
        <v>0</v>
      </c>
      <c r="CA10" s="506">
        <f t="shared" si="0"/>
        <v>10</v>
      </c>
      <c r="CB10" s="33">
        <v>100</v>
      </c>
      <c r="CC10" s="34">
        <v>100</v>
      </c>
      <c r="CD10" s="34">
        <v>100</v>
      </c>
      <c r="CE10" s="34">
        <v>100</v>
      </c>
      <c r="CF10" s="35">
        <v>0</v>
      </c>
      <c r="CG10" s="35">
        <v>0</v>
      </c>
      <c r="CH10" s="40">
        <f t="shared" si="9"/>
        <v>0</v>
      </c>
      <c r="CI10" s="36">
        <v>100</v>
      </c>
      <c r="CJ10" s="37">
        <v>100</v>
      </c>
      <c r="CK10" s="37">
        <v>100</v>
      </c>
      <c r="CL10" s="37">
        <v>100</v>
      </c>
      <c r="CM10" s="37">
        <v>0</v>
      </c>
      <c r="CN10" s="37">
        <v>0</v>
      </c>
      <c r="CO10" s="279">
        <f t="shared" si="10"/>
        <v>0</v>
      </c>
      <c r="CP10" s="36">
        <v>100</v>
      </c>
      <c r="CQ10" s="36">
        <v>100</v>
      </c>
      <c r="CR10" s="37">
        <v>100</v>
      </c>
      <c r="CS10" s="37">
        <v>100</v>
      </c>
      <c r="CT10" s="37">
        <v>0</v>
      </c>
      <c r="CU10" s="37">
        <v>0</v>
      </c>
      <c r="CV10" s="280">
        <f t="shared" si="11"/>
        <v>0</v>
      </c>
      <c r="CW10" s="34">
        <v>100</v>
      </c>
      <c r="CX10" s="34">
        <v>100</v>
      </c>
      <c r="CY10" s="35">
        <v>100</v>
      </c>
      <c r="CZ10" s="35">
        <v>100</v>
      </c>
      <c r="DA10" s="35">
        <v>0</v>
      </c>
      <c r="DB10" s="35">
        <v>0</v>
      </c>
      <c r="DC10" s="281">
        <f t="shared" si="12"/>
        <v>0</v>
      </c>
      <c r="DD10" s="394">
        <v>100</v>
      </c>
      <c r="DE10" s="395">
        <v>100</v>
      </c>
      <c r="DF10" s="396">
        <v>100</v>
      </c>
      <c r="DG10" s="396">
        <v>100</v>
      </c>
      <c r="DH10" s="396">
        <v>0</v>
      </c>
      <c r="DI10" s="396">
        <v>0</v>
      </c>
      <c r="DJ10" s="396">
        <v>0</v>
      </c>
      <c r="DK10" s="397">
        <f t="shared" si="13"/>
        <v>0</v>
      </c>
      <c r="DL10" s="389">
        <v>100</v>
      </c>
      <c r="DM10" s="391">
        <v>100</v>
      </c>
      <c r="DN10" s="391">
        <v>100</v>
      </c>
      <c r="DO10" s="391">
        <v>0</v>
      </c>
      <c r="DP10" s="391">
        <v>0</v>
      </c>
      <c r="DQ10" s="393">
        <f t="shared" si="14"/>
        <v>0</v>
      </c>
      <c r="DR10" s="224">
        <f t="shared" si="15"/>
        <v>0</v>
      </c>
      <c r="DS10" s="17"/>
      <c r="DT10" s="316"/>
      <c r="DU10" s="316"/>
      <c r="DV10" s="316"/>
      <c r="DW10" s="18"/>
      <c r="DX10" s="43">
        <f t="shared" si="16"/>
        <v>0</v>
      </c>
      <c r="DY10" s="129"/>
      <c r="DZ10" s="130"/>
      <c r="EA10" s="131"/>
      <c r="EB10" s="130"/>
      <c r="EC10" s="45">
        <f t="shared" si="1"/>
        <v>0</v>
      </c>
      <c r="ED10" s="507">
        <f t="shared" si="2"/>
        <v>10</v>
      </c>
      <c r="EE10" s="512" t="s">
        <v>145</v>
      </c>
    </row>
    <row r="11" spans="1:135" s="219" customFormat="1" ht="15.75" customHeight="1" outlineLevel="1" x14ac:dyDescent="0.25">
      <c r="A11" s="32">
        <v>8</v>
      </c>
      <c r="B11" s="193" t="s">
        <v>62</v>
      </c>
      <c r="C11" s="123">
        <v>100</v>
      </c>
      <c r="D11" s="118">
        <v>100</v>
      </c>
      <c r="E11" s="118">
        <v>100</v>
      </c>
      <c r="F11" s="118">
        <v>100</v>
      </c>
      <c r="G11" s="118">
        <v>100</v>
      </c>
      <c r="H11" s="118">
        <v>100</v>
      </c>
      <c r="I11" s="118">
        <v>100</v>
      </c>
      <c r="J11" s="118">
        <v>100</v>
      </c>
      <c r="K11" s="118">
        <v>0</v>
      </c>
      <c r="L11" s="118">
        <v>0</v>
      </c>
      <c r="M11" s="119">
        <f t="shared" si="3"/>
        <v>0</v>
      </c>
      <c r="N11" s="120">
        <v>100</v>
      </c>
      <c r="O11" s="121">
        <v>100</v>
      </c>
      <c r="P11" s="121">
        <v>100</v>
      </c>
      <c r="Q11" s="121">
        <v>100</v>
      </c>
      <c r="R11" s="121">
        <v>100</v>
      </c>
      <c r="S11" s="121">
        <v>100</v>
      </c>
      <c r="T11" s="121">
        <v>100</v>
      </c>
      <c r="U11" s="121">
        <v>100</v>
      </c>
      <c r="V11" s="121">
        <v>100</v>
      </c>
      <c r="W11" s="121">
        <v>100</v>
      </c>
      <c r="X11" s="121">
        <v>100</v>
      </c>
      <c r="Y11" s="121">
        <v>0</v>
      </c>
      <c r="Z11" s="121">
        <v>0</v>
      </c>
      <c r="AA11" s="310">
        <f t="shared" si="4"/>
        <v>0</v>
      </c>
      <c r="AB11" s="123">
        <v>100</v>
      </c>
      <c r="AC11" s="118">
        <v>100</v>
      </c>
      <c r="AD11" s="118">
        <v>100</v>
      </c>
      <c r="AE11" s="118">
        <v>100</v>
      </c>
      <c r="AF11" s="118">
        <v>100</v>
      </c>
      <c r="AG11" s="118">
        <v>100</v>
      </c>
      <c r="AH11" s="118">
        <v>100</v>
      </c>
      <c r="AI11" s="118">
        <v>100</v>
      </c>
      <c r="AJ11" s="118">
        <v>100</v>
      </c>
      <c r="AK11" s="118">
        <v>100</v>
      </c>
      <c r="AL11" s="118">
        <v>100</v>
      </c>
      <c r="AM11" s="124">
        <v>100</v>
      </c>
      <c r="AN11" s="118">
        <v>0</v>
      </c>
      <c r="AO11" s="118">
        <v>0</v>
      </c>
      <c r="AP11" s="125">
        <f t="shared" si="5"/>
        <v>0</v>
      </c>
      <c r="AQ11" s="126">
        <v>100</v>
      </c>
      <c r="AR11" s="127">
        <v>100</v>
      </c>
      <c r="AS11" s="127">
        <v>100</v>
      </c>
      <c r="AT11" s="127">
        <v>100</v>
      </c>
      <c r="AU11" s="127">
        <v>100</v>
      </c>
      <c r="AV11" s="127">
        <v>100</v>
      </c>
      <c r="AW11" s="127">
        <v>100</v>
      </c>
      <c r="AX11" s="127">
        <v>100</v>
      </c>
      <c r="AY11" s="127">
        <v>100</v>
      </c>
      <c r="AZ11" s="121">
        <v>100</v>
      </c>
      <c r="BA11" s="121">
        <v>100</v>
      </c>
      <c r="BB11" s="121">
        <v>0</v>
      </c>
      <c r="BC11" s="121">
        <v>0</v>
      </c>
      <c r="BD11" s="478">
        <f t="shared" si="6"/>
        <v>0</v>
      </c>
      <c r="BE11" s="36">
        <v>100</v>
      </c>
      <c r="BF11" s="37">
        <v>100</v>
      </c>
      <c r="BG11" s="37">
        <v>100</v>
      </c>
      <c r="BH11" s="37">
        <v>100</v>
      </c>
      <c r="BI11" s="37">
        <v>100</v>
      </c>
      <c r="BJ11" s="37">
        <v>100</v>
      </c>
      <c r="BK11" s="37">
        <v>100</v>
      </c>
      <c r="BL11" s="37">
        <v>100</v>
      </c>
      <c r="BM11" s="37">
        <v>100</v>
      </c>
      <c r="BN11" s="37">
        <v>0</v>
      </c>
      <c r="BO11" s="34">
        <v>0</v>
      </c>
      <c r="BP11" s="519">
        <f t="shared" si="7"/>
        <v>0</v>
      </c>
      <c r="BQ11" s="486">
        <v>100</v>
      </c>
      <c r="BR11" s="482">
        <v>100</v>
      </c>
      <c r="BS11" s="482">
        <v>100</v>
      </c>
      <c r="BT11" s="482">
        <v>100</v>
      </c>
      <c r="BU11" s="482">
        <v>100</v>
      </c>
      <c r="BV11" s="482">
        <v>100</v>
      </c>
      <c r="BW11" s="482">
        <v>100</v>
      </c>
      <c r="BX11" s="482">
        <v>0</v>
      </c>
      <c r="BY11" s="482">
        <v>0</v>
      </c>
      <c r="BZ11" s="491">
        <f t="shared" si="8"/>
        <v>0</v>
      </c>
      <c r="CA11" s="186">
        <f t="shared" si="0"/>
        <v>0</v>
      </c>
      <c r="CB11" s="33">
        <v>100</v>
      </c>
      <c r="CC11" s="34">
        <v>100</v>
      </c>
      <c r="CD11" s="34">
        <v>100</v>
      </c>
      <c r="CE11" s="34">
        <v>100</v>
      </c>
      <c r="CF11" s="35">
        <v>0</v>
      </c>
      <c r="CG11" s="35">
        <v>0</v>
      </c>
      <c r="CH11" s="40">
        <f t="shared" si="9"/>
        <v>0</v>
      </c>
      <c r="CI11" s="36">
        <v>100</v>
      </c>
      <c r="CJ11" s="37">
        <v>100</v>
      </c>
      <c r="CK11" s="37">
        <v>100</v>
      </c>
      <c r="CL11" s="37">
        <v>100</v>
      </c>
      <c r="CM11" s="37">
        <v>0</v>
      </c>
      <c r="CN11" s="37">
        <v>0</v>
      </c>
      <c r="CO11" s="279">
        <f t="shared" si="10"/>
        <v>0</v>
      </c>
      <c r="CP11" s="36">
        <v>100</v>
      </c>
      <c r="CQ11" s="36">
        <v>100</v>
      </c>
      <c r="CR11" s="37">
        <v>100</v>
      </c>
      <c r="CS11" s="37">
        <v>100</v>
      </c>
      <c r="CT11" s="37">
        <v>0</v>
      </c>
      <c r="CU11" s="37">
        <v>0</v>
      </c>
      <c r="CV11" s="280">
        <f t="shared" si="11"/>
        <v>0</v>
      </c>
      <c r="CW11" s="34">
        <v>100</v>
      </c>
      <c r="CX11" s="34">
        <v>100</v>
      </c>
      <c r="CY11" s="35">
        <v>100</v>
      </c>
      <c r="CZ11" s="35">
        <v>100</v>
      </c>
      <c r="DA11" s="35">
        <v>0</v>
      </c>
      <c r="DB11" s="35">
        <v>0</v>
      </c>
      <c r="DC11" s="281">
        <f t="shared" si="12"/>
        <v>0</v>
      </c>
      <c r="DD11" s="394">
        <v>100</v>
      </c>
      <c r="DE11" s="395">
        <v>100</v>
      </c>
      <c r="DF11" s="396">
        <v>100</v>
      </c>
      <c r="DG11" s="396">
        <v>100</v>
      </c>
      <c r="DH11" s="396">
        <v>0</v>
      </c>
      <c r="DI11" s="396">
        <v>0</v>
      </c>
      <c r="DJ11" s="396">
        <v>0</v>
      </c>
      <c r="DK11" s="397">
        <f t="shared" si="13"/>
        <v>0</v>
      </c>
      <c r="DL11" s="389">
        <v>100</v>
      </c>
      <c r="DM11" s="391">
        <v>100</v>
      </c>
      <c r="DN11" s="391">
        <v>100</v>
      </c>
      <c r="DO11" s="391">
        <v>0</v>
      </c>
      <c r="DP11" s="391">
        <v>0</v>
      </c>
      <c r="DQ11" s="393">
        <f t="shared" si="14"/>
        <v>0</v>
      </c>
      <c r="DR11" s="224">
        <f t="shared" si="15"/>
        <v>0</v>
      </c>
      <c r="DS11" s="17"/>
      <c r="DT11" s="316"/>
      <c r="DU11" s="316"/>
      <c r="DV11" s="316"/>
      <c r="DW11" s="18"/>
      <c r="DX11" s="43">
        <f t="shared" si="16"/>
        <v>0</v>
      </c>
      <c r="DY11" s="41"/>
      <c r="DZ11" s="42"/>
      <c r="EA11" s="44"/>
      <c r="EB11" s="42"/>
      <c r="EC11" s="45">
        <f t="shared" si="1"/>
        <v>0</v>
      </c>
      <c r="ED11" s="508">
        <f t="shared" si="2"/>
        <v>0</v>
      </c>
    </row>
    <row r="12" spans="1:135" s="11" customFormat="1" ht="16.5" customHeight="1" x14ac:dyDescent="0.25">
      <c r="A12" s="256">
        <v>9</v>
      </c>
      <c r="B12" s="85" t="s">
        <v>63</v>
      </c>
      <c r="C12" s="54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50</v>
      </c>
      <c r="K12" s="118">
        <v>0</v>
      </c>
      <c r="L12" s="55">
        <v>20</v>
      </c>
      <c r="M12" s="76">
        <f t="shared" si="3"/>
        <v>3</v>
      </c>
      <c r="N12" s="82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513">
        <v>50</v>
      </c>
      <c r="Y12" s="51">
        <v>0</v>
      </c>
      <c r="Z12" s="51">
        <v>20</v>
      </c>
      <c r="AA12" s="313">
        <f t="shared" ref="AA12" si="17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4.0999999999999996</v>
      </c>
      <c r="AB12" s="54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50</v>
      </c>
      <c r="AN12" s="290">
        <v>0</v>
      </c>
      <c r="AO12" s="290">
        <v>20</v>
      </c>
      <c r="AP12" s="297">
        <f t="shared" si="5"/>
        <v>4.5999999999999996</v>
      </c>
      <c r="AQ12" s="298">
        <v>0</v>
      </c>
      <c r="AR12" s="516">
        <v>0</v>
      </c>
      <c r="AS12" s="516">
        <v>0</v>
      </c>
      <c r="AT12" s="516">
        <v>0</v>
      </c>
      <c r="AU12" s="516">
        <v>0</v>
      </c>
      <c r="AV12" s="516">
        <v>0</v>
      </c>
      <c r="AW12" s="516">
        <v>0</v>
      </c>
      <c r="AX12" s="516">
        <v>0</v>
      </c>
      <c r="AY12" s="516">
        <v>0</v>
      </c>
      <c r="AZ12" s="517">
        <v>0</v>
      </c>
      <c r="BA12" s="55">
        <v>50</v>
      </c>
      <c r="BB12" s="293">
        <v>0</v>
      </c>
      <c r="BC12" s="293">
        <v>30</v>
      </c>
      <c r="BD12" s="479">
        <f t="shared" si="6"/>
        <v>3.6749999999999998</v>
      </c>
      <c r="BE12" s="428">
        <v>0</v>
      </c>
      <c r="BF12" s="300">
        <v>0</v>
      </c>
      <c r="BG12" s="300">
        <v>0</v>
      </c>
      <c r="BH12" s="300">
        <v>0</v>
      </c>
      <c r="BI12" s="300">
        <v>0</v>
      </c>
      <c r="BJ12" s="300">
        <v>0</v>
      </c>
      <c r="BK12" s="300">
        <v>0</v>
      </c>
      <c r="BL12" s="300">
        <v>0</v>
      </c>
      <c r="BM12" s="63">
        <v>50</v>
      </c>
      <c r="BN12" s="300">
        <v>0</v>
      </c>
      <c r="BO12" s="524">
        <v>15</v>
      </c>
      <c r="BP12" s="525">
        <f t="shared" si="7"/>
        <v>3.6124999999999998</v>
      </c>
      <c r="BQ12" s="487">
        <v>0</v>
      </c>
      <c r="BR12" s="483">
        <v>0</v>
      </c>
      <c r="BS12" s="483">
        <v>0</v>
      </c>
      <c r="BT12" s="483">
        <v>0</v>
      </c>
      <c r="BU12" s="483">
        <v>0</v>
      </c>
      <c r="BV12" s="483">
        <v>0</v>
      </c>
      <c r="BW12" s="55">
        <v>50</v>
      </c>
      <c r="BX12" s="483">
        <v>0</v>
      </c>
      <c r="BY12" s="483">
        <v>0</v>
      </c>
      <c r="BZ12" s="492">
        <f t="shared" si="8"/>
        <v>3.25</v>
      </c>
      <c r="CA12" s="184">
        <f t="shared" si="0"/>
        <v>22.237500000000001</v>
      </c>
      <c r="CB12" s="33">
        <v>100</v>
      </c>
      <c r="CC12" s="34">
        <v>100</v>
      </c>
      <c r="CD12" s="34">
        <v>100</v>
      </c>
      <c r="CE12" s="34">
        <v>100</v>
      </c>
      <c r="CF12" s="35">
        <v>0</v>
      </c>
      <c r="CG12" s="35">
        <v>0</v>
      </c>
      <c r="CH12" s="40">
        <f t="shared" si="9"/>
        <v>0</v>
      </c>
      <c r="CI12" s="36">
        <v>100</v>
      </c>
      <c r="CJ12" s="37">
        <v>100</v>
      </c>
      <c r="CK12" s="37">
        <v>100</v>
      </c>
      <c r="CL12" s="37">
        <v>100</v>
      </c>
      <c r="CM12" s="37">
        <v>0</v>
      </c>
      <c r="CN12" s="37">
        <v>0</v>
      </c>
      <c r="CO12" s="279">
        <f t="shared" si="10"/>
        <v>0</v>
      </c>
      <c r="CP12" s="36">
        <v>100</v>
      </c>
      <c r="CQ12" s="36">
        <v>100</v>
      </c>
      <c r="CR12" s="37">
        <v>100</v>
      </c>
      <c r="CS12" s="37">
        <v>100</v>
      </c>
      <c r="CT12" s="37">
        <v>0</v>
      </c>
      <c r="CU12" s="37">
        <v>0</v>
      </c>
      <c r="CV12" s="280">
        <f t="shared" si="11"/>
        <v>0</v>
      </c>
      <c r="CW12" s="34">
        <v>100</v>
      </c>
      <c r="CX12" s="34">
        <v>100</v>
      </c>
      <c r="CY12" s="35">
        <v>100</v>
      </c>
      <c r="CZ12" s="35">
        <v>100</v>
      </c>
      <c r="DA12" s="35">
        <v>0</v>
      </c>
      <c r="DB12" s="35">
        <v>0</v>
      </c>
      <c r="DC12" s="281">
        <f t="shared" si="12"/>
        <v>0</v>
      </c>
      <c r="DD12" s="394">
        <v>100</v>
      </c>
      <c r="DE12" s="395">
        <v>100</v>
      </c>
      <c r="DF12" s="396">
        <v>100</v>
      </c>
      <c r="DG12" s="396">
        <v>100</v>
      </c>
      <c r="DH12" s="396">
        <v>0</v>
      </c>
      <c r="DI12" s="396">
        <v>0</v>
      </c>
      <c r="DJ12" s="396">
        <v>0</v>
      </c>
      <c r="DK12" s="397">
        <f t="shared" si="13"/>
        <v>0</v>
      </c>
      <c r="DL12" s="389">
        <v>100</v>
      </c>
      <c r="DM12" s="391">
        <v>100</v>
      </c>
      <c r="DN12" s="391">
        <v>100</v>
      </c>
      <c r="DO12" s="391">
        <v>0</v>
      </c>
      <c r="DP12" s="391">
        <v>0</v>
      </c>
      <c r="DQ12" s="393">
        <f t="shared" si="14"/>
        <v>0</v>
      </c>
      <c r="DR12" s="529">
        <f t="shared" si="15"/>
        <v>0</v>
      </c>
      <c r="DS12" s="17">
        <f>7/10</f>
        <v>0.7</v>
      </c>
      <c r="DT12" s="340"/>
      <c r="DU12" s="340"/>
      <c r="DV12" s="316">
        <f>1/10</f>
        <v>0.1</v>
      </c>
      <c r="DW12" s="18">
        <f>2/10</f>
        <v>0.2</v>
      </c>
      <c r="DX12" s="19">
        <f t="shared" si="16"/>
        <v>1</v>
      </c>
      <c r="DY12" s="41"/>
      <c r="DZ12" s="42"/>
      <c r="EA12" s="44"/>
      <c r="EB12" s="42">
        <v>1</v>
      </c>
      <c r="EC12" s="45">
        <f t="shared" si="1"/>
        <v>1</v>
      </c>
      <c r="ED12" s="507">
        <f t="shared" si="2"/>
        <v>24.237500000000001</v>
      </c>
    </row>
    <row r="13" spans="1:135" s="10" customFormat="1" ht="15.75" customHeight="1" x14ac:dyDescent="0.25">
      <c r="A13" s="510">
        <v>10</v>
      </c>
      <c r="B13" s="85" t="s">
        <v>64</v>
      </c>
      <c r="C13" s="54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100</v>
      </c>
      <c r="K13" s="55">
        <v>20</v>
      </c>
      <c r="L13" s="55">
        <v>0</v>
      </c>
      <c r="M13" s="81">
        <f t="shared" si="3"/>
        <v>3.6</v>
      </c>
      <c r="N13" s="55">
        <v>50</v>
      </c>
      <c r="O13" s="55">
        <v>50</v>
      </c>
      <c r="P13" s="55">
        <v>50</v>
      </c>
      <c r="Q13" s="55">
        <v>50</v>
      </c>
      <c r="R13" s="55">
        <v>50</v>
      </c>
      <c r="S13" s="55">
        <v>50</v>
      </c>
      <c r="T13" s="55">
        <v>50</v>
      </c>
      <c r="U13" s="55">
        <v>50</v>
      </c>
      <c r="V13" s="55">
        <v>50</v>
      </c>
      <c r="W13" s="55">
        <v>100</v>
      </c>
      <c r="X13" s="55">
        <v>100</v>
      </c>
      <c r="Y13" s="51">
        <v>0</v>
      </c>
      <c r="Z13" s="51">
        <v>0</v>
      </c>
      <c r="AA13" s="313">
        <f t="shared" si="4"/>
        <v>2.25</v>
      </c>
      <c r="AB13" s="514">
        <v>50</v>
      </c>
      <c r="AC13" s="55">
        <v>50</v>
      </c>
      <c r="AD13" s="55">
        <v>50</v>
      </c>
      <c r="AE13" s="55">
        <v>50</v>
      </c>
      <c r="AF13" s="55">
        <v>50</v>
      </c>
      <c r="AG13" s="55">
        <v>50</v>
      </c>
      <c r="AH13" s="55">
        <v>50</v>
      </c>
      <c r="AI13" s="55">
        <v>50</v>
      </c>
      <c r="AJ13" s="55">
        <v>50</v>
      </c>
      <c r="AK13" s="55">
        <v>50</v>
      </c>
      <c r="AL13" s="55">
        <v>100</v>
      </c>
      <c r="AM13" s="74">
        <v>0</v>
      </c>
      <c r="AN13" s="55">
        <v>0</v>
      </c>
      <c r="AO13" s="55">
        <v>0</v>
      </c>
      <c r="AP13" s="56">
        <f t="shared" si="5"/>
        <v>3</v>
      </c>
      <c r="AQ13" s="515">
        <v>50</v>
      </c>
      <c r="AR13" s="55">
        <v>50</v>
      </c>
      <c r="AS13" s="55">
        <v>50</v>
      </c>
      <c r="AT13" s="55">
        <v>50</v>
      </c>
      <c r="AU13" s="55">
        <v>50</v>
      </c>
      <c r="AV13" s="55">
        <v>50</v>
      </c>
      <c r="AW13" s="55">
        <v>50</v>
      </c>
      <c r="AX13" s="55">
        <v>50</v>
      </c>
      <c r="AY13" s="55">
        <v>50</v>
      </c>
      <c r="AZ13" s="55">
        <v>100</v>
      </c>
      <c r="BA13" s="51">
        <v>0</v>
      </c>
      <c r="BB13" s="51">
        <v>0</v>
      </c>
      <c r="BC13" s="51">
        <v>0</v>
      </c>
      <c r="BD13" s="477">
        <f t="shared" si="6"/>
        <v>2.75</v>
      </c>
      <c r="BE13" s="526">
        <v>50</v>
      </c>
      <c r="BF13" s="63">
        <v>50</v>
      </c>
      <c r="BG13" s="63">
        <v>50</v>
      </c>
      <c r="BH13" s="63">
        <v>50</v>
      </c>
      <c r="BI13" s="63">
        <v>50</v>
      </c>
      <c r="BJ13" s="63">
        <v>50</v>
      </c>
      <c r="BK13" s="63">
        <v>50</v>
      </c>
      <c r="BL13" s="63">
        <v>100</v>
      </c>
      <c r="BM13" s="63">
        <v>0</v>
      </c>
      <c r="BN13" s="63">
        <v>0</v>
      </c>
      <c r="BO13" s="60">
        <v>0</v>
      </c>
      <c r="BP13" s="518">
        <f t="shared" si="7"/>
        <v>2.25</v>
      </c>
      <c r="BQ13" s="485">
        <v>100</v>
      </c>
      <c r="BR13" s="481">
        <v>100</v>
      </c>
      <c r="BS13" s="481">
        <v>100</v>
      </c>
      <c r="BT13" s="481">
        <v>100</v>
      </c>
      <c r="BU13" s="481">
        <v>100</v>
      </c>
      <c r="BV13" s="481">
        <v>100</v>
      </c>
      <c r="BW13" s="481">
        <v>0</v>
      </c>
      <c r="BX13" s="481">
        <v>0</v>
      </c>
      <c r="BY13" s="481">
        <v>0</v>
      </c>
      <c r="BZ13" s="490">
        <f t="shared" si="8"/>
        <v>0.5</v>
      </c>
      <c r="CA13" s="184">
        <f t="shared" si="0"/>
        <v>14.35</v>
      </c>
      <c r="CB13" s="59">
        <v>100</v>
      </c>
      <c r="CC13" s="60">
        <v>100</v>
      </c>
      <c r="CD13" s="60">
        <v>100</v>
      </c>
      <c r="CE13" s="60">
        <v>100</v>
      </c>
      <c r="CF13" s="61">
        <v>0</v>
      </c>
      <c r="CG13" s="61">
        <v>0</v>
      </c>
      <c r="CH13" s="429">
        <f t="shared" si="9"/>
        <v>0</v>
      </c>
      <c r="CI13" s="197">
        <v>100</v>
      </c>
      <c r="CJ13" s="198">
        <v>100</v>
      </c>
      <c r="CK13" s="198">
        <v>100</v>
      </c>
      <c r="CL13" s="198">
        <v>100</v>
      </c>
      <c r="CM13" s="198">
        <v>0</v>
      </c>
      <c r="CN13" s="198">
        <v>0</v>
      </c>
      <c r="CO13" s="430">
        <f t="shared" si="10"/>
        <v>0</v>
      </c>
      <c r="CP13" s="197">
        <v>100</v>
      </c>
      <c r="CQ13" s="197">
        <v>100</v>
      </c>
      <c r="CR13" s="198">
        <v>100</v>
      </c>
      <c r="CS13" s="198">
        <v>100</v>
      </c>
      <c r="CT13" s="198">
        <v>0</v>
      </c>
      <c r="CU13" s="198">
        <v>0</v>
      </c>
      <c r="CV13" s="530">
        <f t="shared" si="11"/>
        <v>0</v>
      </c>
      <c r="CW13" s="200">
        <v>100</v>
      </c>
      <c r="CX13" s="200">
        <v>100</v>
      </c>
      <c r="CY13" s="201">
        <v>100</v>
      </c>
      <c r="CZ13" s="201">
        <v>100</v>
      </c>
      <c r="DA13" s="201">
        <v>0</v>
      </c>
      <c r="DB13" s="201">
        <v>0</v>
      </c>
      <c r="DC13" s="531">
        <f t="shared" si="12"/>
        <v>0</v>
      </c>
      <c r="DD13" s="405">
        <v>100</v>
      </c>
      <c r="DE13" s="406">
        <v>100</v>
      </c>
      <c r="DF13" s="407">
        <v>100</v>
      </c>
      <c r="DG13" s="407">
        <v>100</v>
      </c>
      <c r="DH13" s="407">
        <v>0</v>
      </c>
      <c r="DI13" s="407">
        <v>0</v>
      </c>
      <c r="DJ13" s="407">
        <v>0</v>
      </c>
      <c r="DK13" s="408">
        <f t="shared" si="13"/>
        <v>0</v>
      </c>
      <c r="DL13" s="409">
        <v>100</v>
      </c>
      <c r="DM13" s="410">
        <v>100</v>
      </c>
      <c r="DN13" s="410">
        <v>100</v>
      </c>
      <c r="DO13" s="410">
        <v>0</v>
      </c>
      <c r="DP13" s="410">
        <v>0</v>
      </c>
      <c r="DQ13" s="411">
        <f t="shared" si="14"/>
        <v>0</v>
      </c>
      <c r="DR13" s="529">
        <f t="shared" si="15"/>
        <v>0</v>
      </c>
      <c r="DS13" s="17">
        <f>7/10</f>
        <v>0.7</v>
      </c>
      <c r="DT13" s="340"/>
      <c r="DU13" s="340"/>
      <c r="DV13" s="347"/>
      <c r="DW13" s="18">
        <f>5/10</f>
        <v>0.5</v>
      </c>
      <c r="DX13" s="19">
        <f t="shared" si="16"/>
        <v>1.2</v>
      </c>
      <c r="DY13" s="24"/>
      <c r="DZ13" s="18">
        <v>2</v>
      </c>
      <c r="EA13" s="31"/>
      <c r="EB13" s="25"/>
      <c r="EC13" s="88">
        <f t="shared" si="1"/>
        <v>2</v>
      </c>
      <c r="ED13" s="507">
        <f t="shared" si="2"/>
        <v>17.549999999999997</v>
      </c>
      <c r="EE13" s="511" t="s">
        <v>144</v>
      </c>
    </row>
    <row r="14" spans="1:135" s="9" customFormat="1" ht="15.75" x14ac:dyDescent="0.25">
      <c r="A14" s="256">
        <v>11</v>
      </c>
      <c r="B14" s="85" t="s">
        <v>65</v>
      </c>
      <c r="C14" s="54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100</v>
      </c>
      <c r="K14" s="55">
        <v>0</v>
      </c>
      <c r="L14" s="55">
        <v>0</v>
      </c>
      <c r="M14" s="76">
        <f t="shared" si="3"/>
        <v>3.5</v>
      </c>
      <c r="N14" s="57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100</v>
      </c>
      <c r="Y14" s="51">
        <v>0</v>
      </c>
      <c r="Z14" s="51">
        <v>30</v>
      </c>
      <c r="AA14" s="313">
        <f t="shared" si="4"/>
        <v>3.2</v>
      </c>
      <c r="AB14" s="514">
        <v>50</v>
      </c>
      <c r="AC14" s="55">
        <v>50</v>
      </c>
      <c r="AD14" s="55">
        <v>50</v>
      </c>
      <c r="AE14" s="55">
        <v>50</v>
      </c>
      <c r="AF14" s="55">
        <v>50</v>
      </c>
      <c r="AG14" s="55">
        <v>50</v>
      </c>
      <c r="AH14" s="55">
        <v>50</v>
      </c>
      <c r="AI14" s="55">
        <v>50</v>
      </c>
      <c r="AJ14" s="55">
        <v>50</v>
      </c>
      <c r="AK14" s="55">
        <v>50</v>
      </c>
      <c r="AL14" s="55">
        <v>100</v>
      </c>
      <c r="AM14" s="74">
        <v>100</v>
      </c>
      <c r="AN14" s="55">
        <v>0</v>
      </c>
      <c r="AO14" s="55">
        <v>0</v>
      </c>
      <c r="AP14" s="56">
        <f t="shared" si="5"/>
        <v>2.5</v>
      </c>
      <c r="AQ14" s="515">
        <v>50</v>
      </c>
      <c r="AR14" s="55">
        <v>50</v>
      </c>
      <c r="AS14" s="55">
        <v>50</v>
      </c>
      <c r="AT14" s="55">
        <v>50</v>
      </c>
      <c r="AU14" s="55">
        <v>50</v>
      </c>
      <c r="AV14" s="55">
        <v>50</v>
      </c>
      <c r="AW14" s="55">
        <v>50</v>
      </c>
      <c r="AX14" s="55">
        <v>50</v>
      </c>
      <c r="AY14" s="55">
        <v>50</v>
      </c>
      <c r="AZ14" s="75">
        <v>100</v>
      </c>
      <c r="BA14" s="51">
        <v>100</v>
      </c>
      <c r="BB14" s="51">
        <v>0</v>
      </c>
      <c r="BC14" s="51">
        <v>0</v>
      </c>
      <c r="BD14" s="477">
        <f t="shared" si="6"/>
        <v>2.25</v>
      </c>
      <c r="BE14" s="526">
        <v>50</v>
      </c>
      <c r="BF14" s="63">
        <v>50</v>
      </c>
      <c r="BG14" s="63">
        <v>50</v>
      </c>
      <c r="BH14" s="63">
        <v>50</v>
      </c>
      <c r="BI14" s="63">
        <v>50</v>
      </c>
      <c r="BJ14" s="63">
        <v>50</v>
      </c>
      <c r="BK14" s="63">
        <v>50</v>
      </c>
      <c r="BL14" s="63">
        <v>100</v>
      </c>
      <c r="BM14" s="63">
        <v>0</v>
      </c>
      <c r="BN14" s="63">
        <v>0</v>
      </c>
      <c r="BO14" s="60">
        <v>0</v>
      </c>
      <c r="BP14" s="518">
        <f t="shared" si="7"/>
        <v>2.25</v>
      </c>
      <c r="BQ14" s="485">
        <v>100</v>
      </c>
      <c r="BR14" s="481">
        <v>100</v>
      </c>
      <c r="BS14" s="481">
        <v>100</v>
      </c>
      <c r="BT14" s="481">
        <v>100</v>
      </c>
      <c r="BU14" s="481">
        <v>100</v>
      </c>
      <c r="BV14" s="481">
        <v>100</v>
      </c>
      <c r="BW14" s="481">
        <v>100</v>
      </c>
      <c r="BX14" s="481">
        <v>0</v>
      </c>
      <c r="BY14" s="481">
        <v>0</v>
      </c>
      <c r="BZ14" s="490">
        <f t="shared" si="8"/>
        <v>0</v>
      </c>
      <c r="CA14" s="184">
        <f t="shared" si="0"/>
        <v>13.7</v>
      </c>
      <c r="CB14" s="59">
        <v>100</v>
      </c>
      <c r="CC14" s="60">
        <v>100</v>
      </c>
      <c r="CD14" s="60">
        <v>100</v>
      </c>
      <c r="CE14" s="60">
        <v>100</v>
      </c>
      <c r="CF14" s="61">
        <v>0</v>
      </c>
      <c r="CG14" s="61">
        <v>0</v>
      </c>
      <c r="CH14" s="429">
        <f t="shared" si="9"/>
        <v>0</v>
      </c>
      <c r="CI14" s="62">
        <v>100</v>
      </c>
      <c r="CJ14" s="63">
        <v>100</v>
      </c>
      <c r="CK14" s="63">
        <v>100</v>
      </c>
      <c r="CL14" s="63">
        <v>100</v>
      </c>
      <c r="CM14" s="63">
        <v>0</v>
      </c>
      <c r="CN14" s="63">
        <v>0</v>
      </c>
      <c r="CO14" s="430">
        <f t="shared" si="10"/>
        <v>0</v>
      </c>
      <c r="CP14" s="62">
        <v>100</v>
      </c>
      <c r="CQ14" s="62">
        <v>100</v>
      </c>
      <c r="CR14" s="63">
        <v>100</v>
      </c>
      <c r="CS14" s="63">
        <v>100</v>
      </c>
      <c r="CT14" s="63">
        <v>0</v>
      </c>
      <c r="CU14" s="63">
        <v>0</v>
      </c>
      <c r="CV14" s="530">
        <f t="shared" si="11"/>
        <v>0</v>
      </c>
      <c r="CW14" s="60">
        <v>100</v>
      </c>
      <c r="CX14" s="60">
        <v>100</v>
      </c>
      <c r="CY14" s="61">
        <v>100</v>
      </c>
      <c r="CZ14" s="61">
        <v>100</v>
      </c>
      <c r="DA14" s="61">
        <v>0</v>
      </c>
      <c r="DB14" s="61">
        <v>0</v>
      </c>
      <c r="DC14" s="281">
        <f t="shared" si="12"/>
        <v>0</v>
      </c>
      <c r="DD14" s="398">
        <v>100</v>
      </c>
      <c r="DE14" s="399">
        <v>100</v>
      </c>
      <c r="DF14" s="400">
        <v>100</v>
      </c>
      <c r="DG14" s="400">
        <v>100</v>
      </c>
      <c r="DH14" s="400">
        <v>0</v>
      </c>
      <c r="DI14" s="400">
        <v>0</v>
      </c>
      <c r="DJ14" s="400">
        <v>0</v>
      </c>
      <c r="DK14" s="401">
        <f t="shared" si="13"/>
        <v>0</v>
      </c>
      <c r="DL14" s="402">
        <v>100</v>
      </c>
      <c r="DM14" s="403">
        <v>100</v>
      </c>
      <c r="DN14" s="403">
        <v>100</v>
      </c>
      <c r="DO14" s="403">
        <v>0</v>
      </c>
      <c r="DP14" s="403">
        <v>0</v>
      </c>
      <c r="DQ14" s="404">
        <f t="shared" si="14"/>
        <v>0</v>
      </c>
      <c r="DR14" s="529">
        <f t="shared" si="15"/>
        <v>0</v>
      </c>
      <c r="DS14" s="17">
        <f>7/10</f>
        <v>0.7</v>
      </c>
      <c r="DT14" s="340"/>
      <c r="DU14" s="316">
        <f>6/11</f>
        <v>0.54545454545454541</v>
      </c>
      <c r="DV14" s="347"/>
      <c r="DW14" s="18"/>
      <c r="DX14" s="19">
        <f t="shared" si="16"/>
        <v>1.2454545454545454</v>
      </c>
      <c r="DY14" s="69"/>
      <c r="DZ14" s="18"/>
      <c r="EA14" s="71"/>
      <c r="EB14" s="70"/>
      <c r="EC14" s="88">
        <f t="shared" si="1"/>
        <v>0</v>
      </c>
      <c r="ED14" s="507">
        <f t="shared" si="2"/>
        <v>14.945454545454545</v>
      </c>
      <c r="EE14" s="511" t="s">
        <v>144</v>
      </c>
    </row>
    <row r="15" spans="1:135" s="11" customFormat="1" ht="15.75" x14ac:dyDescent="0.25">
      <c r="A15" s="32">
        <v>12</v>
      </c>
      <c r="B15" s="193" t="s">
        <v>66</v>
      </c>
      <c r="C15" s="123">
        <v>100</v>
      </c>
      <c r="D15" s="118">
        <v>100</v>
      </c>
      <c r="E15" s="118">
        <v>100</v>
      </c>
      <c r="F15" s="118">
        <v>100</v>
      </c>
      <c r="G15" s="118">
        <v>100</v>
      </c>
      <c r="H15" s="118">
        <v>100</v>
      </c>
      <c r="I15" s="118">
        <v>100</v>
      </c>
      <c r="J15" s="118">
        <v>100</v>
      </c>
      <c r="K15" s="118">
        <v>0</v>
      </c>
      <c r="L15" s="118">
        <v>0</v>
      </c>
      <c r="M15" s="119">
        <f t="shared" si="3"/>
        <v>0</v>
      </c>
      <c r="N15" s="120">
        <v>100</v>
      </c>
      <c r="O15" s="121">
        <v>100</v>
      </c>
      <c r="P15" s="121">
        <v>100</v>
      </c>
      <c r="Q15" s="121">
        <v>100</v>
      </c>
      <c r="R15" s="121">
        <v>100</v>
      </c>
      <c r="S15" s="121">
        <v>100</v>
      </c>
      <c r="T15" s="121">
        <v>100</v>
      </c>
      <c r="U15" s="121">
        <v>100</v>
      </c>
      <c r="V15" s="121">
        <v>100</v>
      </c>
      <c r="W15" s="121">
        <v>100</v>
      </c>
      <c r="X15" s="121">
        <v>100</v>
      </c>
      <c r="Y15" s="121">
        <v>0</v>
      </c>
      <c r="Z15" s="121">
        <v>0</v>
      </c>
      <c r="AA15" s="310">
        <f t="shared" si="4"/>
        <v>0</v>
      </c>
      <c r="AB15" s="123">
        <v>100</v>
      </c>
      <c r="AC15" s="118">
        <v>100</v>
      </c>
      <c r="AD15" s="118">
        <v>100</v>
      </c>
      <c r="AE15" s="118">
        <v>100</v>
      </c>
      <c r="AF15" s="118">
        <v>100</v>
      </c>
      <c r="AG15" s="118">
        <v>100</v>
      </c>
      <c r="AH15" s="118">
        <v>100</v>
      </c>
      <c r="AI15" s="118">
        <v>100</v>
      </c>
      <c r="AJ15" s="118">
        <v>100</v>
      </c>
      <c r="AK15" s="118">
        <v>100</v>
      </c>
      <c r="AL15" s="118">
        <v>100</v>
      </c>
      <c r="AM15" s="124">
        <v>100</v>
      </c>
      <c r="AN15" s="118">
        <v>0</v>
      </c>
      <c r="AO15" s="118">
        <v>0</v>
      </c>
      <c r="AP15" s="125">
        <f t="shared" si="5"/>
        <v>0</v>
      </c>
      <c r="AQ15" s="126">
        <v>100</v>
      </c>
      <c r="AR15" s="127">
        <v>100</v>
      </c>
      <c r="AS15" s="127">
        <v>100</v>
      </c>
      <c r="AT15" s="127">
        <v>100</v>
      </c>
      <c r="AU15" s="127">
        <v>100</v>
      </c>
      <c r="AV15" s="127">
        <v>100</v>
      </c>
      <c r="AW15" s="127">
        <v>100</v>
      </c>
      <c r="AX15" s="127">
        <v>100</v>
      </c>
      <c r="AY15" s="127">
        <v>100</v>
      </c>
      <c r="AZ15" s="121">
        <v>100</v>
      </c>
      <c r="BA15" s="121">
        <v>100</v>
      </c>
      <c r="BB15" s="121">
        <v>0</v>
      </c>
      <c r="BC15" s="121">
        <v>0</v>
      </c>
      <c r="BD15" s="478">
        <f t="shared" si="6"/>
        <v>0</v>
      </c>
      <c r="BE15" s="36">
        <v>100</v>
      </c>
      <c r="BF15" s="37">
        <v>100</v>
      </c>
      <c r="BG15" s="37">
        <v>100</v>
      </c>
      <c r="BH15" s="37">
        <v>100</v>
      </c>
      <c r="BI15" s="37">
        <v>100</v>
      </c>
      <c r="BJ15" s="37">
        <v>100</v>
      </c>
      <c r="BK15" s="37">
        <v>100</v>
      </c>
      <c r="BL15" s="37">
        <v>100</v>
      </c>
      <c r="BM15" s="37">
        <v>100</v>
      </c>
      <c r="BN15" s="37">
        <v>0</v>
      </c>
      <c r="BO15" s="34">
        <v>0</v>
      </c>
      <c r="BP15" s="518">
        <f t="shared" si="7"/>
        <v>0</v>
      </c>
      <c r="BQ15" s="486">
        <v>100</v>
      </c>
      <c r="BR15" s="482">
        <v>100</v>
      </c>
      <c r="BS15" s="482">
        <v>100</v>
      </c>
      <c r="BT15" s="482">
        <v>100</v>
      </c>
      <c r="BU15" s="482">
        <v>100</v>
      </c>
      <c r="BV15" s="482">
        <v>100</v>
      </c>
      <c r="BW15" s="482">
        <v>100</v>
      </c>
      <c r="BX15" s="482">
        <v>0</v>
      </c>
      <c r="BY15" s="482">
        <v>0</v>
      </c>
      <c r="BZ15" s="491">
        <f t="shared" si="8"/>
        <v>0</v>
      </c>
      <c r="CA15" s="186">
        <f t="shared" si="0"/>
        <v>0</v>
      </c>
      <c r="CB15" s="33">
        <v>100</v>
      </c>
      <c r="CC15" s="34">
        <v>100</v>
      </c>
      <c r="CD15" s="34">
        <v>100</v>
      </c>
      <c r="CE15" s="34">
        <v>100</v>
      </c>
      <c r="CF15" s="35">
        <v>0</v>
      </c>
      <c r="CG15" s="35">
        <v>0</v>
      </c>
      <c r="CH15" s="40">
        <f t="shared" si="9"/>
        <v>0</v>
      </c>
      <c r="CI15" s="36">
        <v>100</v>
      </c>
      <c r="CJ15" s="37">
        <v>100</v>
      </c>
      <c r="CK15" s="37">
        <v>100</v>
      </c>
      <c r="CL15" s="37">
        <v>100</v>
      </c>
      <c r="CM15" s="37">
        <v>0</v>
      </c>
      <c r="CN15" s="37">
        <v>0</v>
      </c>
      <c r="CO15" s="279">
        <f t="shared" si="10"/>
        <v>0</v>
      </c>
      <c r="CP15" s="37">
        <v>100</v>
      </c>
      <c r="CQ15" s="37">
        <v>100</v>
      </c>
      <c r="CR15" s="37">
        <v>100</v>
      </c>
      <c r="CS15" s="37">
        <v>100</v>
      </c>
      <c r="CT15" s="37">
        <v>0</v>
      </c>
      <c r="CU15" s="37">
        <v>0</v>
      </c>
      <c r="CV15" s="280">
        <f t="shared" si="11"/>
        <v>0</v>
      </c>
      <c r="CW15" s="34">
        <v>100</v>
      </c>
      <c r="CX15" s="34">
        <v>100</v>
      </c>
      <c r="CY15" s="35">
        <v>100</v>
      </c>
      <c r="CZ15" s="35">
        <v>100</v>
      </c>
      <c r="DA15" s="35">
        <v>0</v>
      </c>
      <c r="DB15" s="35">
        <v>0</v>
      </c>
      <c r="DC15" s="281">
        <f t="shared" si="12"/>
        <v>0</v>
      </c>
      <c r="DD15" s="394">
        <v>100</v>
      </c>
      <c r="DE15" s="395">
        <v>100</v>
      </c>
      <c r="DF15" s="396">
        <v>100</v>
      </c>
      <c r="DG15" s="396">
        <v>100</v>
      </c>
      <c r="DH15" s="396">
        <v>0</v>
      </c>
      <c r="DI15" s="396">
        <v>0</v>
      </c>
      <c r="DJ15" s="396">
        <v>0</v>
      </c>
      <c r="DK15" s="397">
        <f t="shared" si="13"/>
        <v>0</v>
      </c>
      <c r="DL15" s="389">
        <v>100</v>
      </c>
      <c r="DM15" s="391">
        <v>100</v>
      </c>
      <c r="DN15" s="391">
        <v>100</v>
      </c>
      <c r="DO15" s="391">
        <v>0</v>
      </c>
      <c r="DP15" s="391">
        <v>0</v>
      </c>
      <c r="DQ15" s="393">
        <f t="shared" si="14"/>
        <v>0</v>
      </c>
      <c r="DR15" s="224">
        <f t="shared" si="15"/>
        <v>0</v>
      </c>
      <c r="DS15" s="17"/>
      <c r="DT15" s="316"/>
      <c r="DU15" s="316"/>
      <c r="DV15" s="316"/>
      <c r="DW15" s="18"/>
      <c r="DX15" s="43">
        <f t="shared" si="16"/>
        <v>0</v>
      </c>
      <c r="DY15" s="41"/>
      <c r="DZ15" s="42"/>
      <c r="EA15" s="44"/>
      <c r="EB15" s="42"/>
      <c r="EC15" s="45">
        <f t="shared" si="1"/>
        <v>0</v>
      </c>
      <c r="ED15" s="508">
        <f t="shared" si="2"/>
        <v>0</v>
      </c>
    </row>
    <row r="16" spans="1:135" s="11" customFormat="1" ht="15.75" x14ac:dyDescent="0.25">
      <c r="A16" s="256">
        <v>13</v>
      </c>
      <c r="B16" s="85" t="s">
        <v>67</v>
      </c>
      <c r="C16" s="54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100</v>
      </c>
      <c r="K16" s="55">
        <v>30</v>
      </c>
      <c r="L16" s="55">
        <v>0</v>
      </c>
      <c r="M16" s="76">
        <f t="shared" si="3"/>
        <v>3.65</v>
      </c>
      <c r="N16" s="50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10</v>
      </c>
      <c r="V16" s="51">
        <v>10</v>
      </c>
      <c r="W16" s="51">
        <v>0</v>
      </c>
      <c r="X16" s="51">
        <v>100</v>
      </c>
      <c r="Y16" s="51">
        <v>0</v>
      </c>
      <c r="Z16" s="51">
        <v>0</v>
      </c>
      <c r="AA16" s="311">
        <f t="shared" si="4"/>
        <v>4.9000000000000004</v>
      </c>
      <c r="AB16" s="54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74">
        <v>100</v>
      </c>
      <c r="AN16" s="55">
        <v>0</v>
      </c>
      <c r="AO16" s="55">
        <v>0</v>
      </c>
      <c r="AP16" s="56">
        <f t="shared" si="5"/>
        <v>5.5</v>
      </c>
      <c r="AQ16" s="57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51">
        <v>100</v>
      </c>
      <c r="BB16" s="51">
        <v>0</v>
      </c>
      <c r="BC16" s="51">
        <v>0</v>
      </c>
      <c r="BD16" s="477">
        <f t="shared" si="6"/>
        <v>5</v>
      </c>
      <c r="BE16" s="62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100</v>
      </c>
      <c r="BN16" s="63">
        <v>0</v>
      </c>
      <c r="BO16" s="60">
        <v>5</v>
      </c>
      <c r="BP16" s="518">
        <f t="shared" si="7"/>
        <v>3.8</v>
      </c>
      <c r="BQ16" s="485">
        <v>0</v>
      </c>
      <c r="BR16" s="481">
        <v>0</v>
      </c>
      <c r="BS16" s="481">
        <v>0</v>
      </c>
      <c r="BT16" s="481">
        <v>0</v>
      </c>
      <c r="BU16" s="481">
        <v>0</v>
      </c>
      <c r="BV16" s="481">
        <v>0</v>
      </c>
      <c r="BW16" s="481">
        <v>100</v>
      </c>
      <c r="BX16" s="481">
        <v>100</v>
      </c>
      <c r="BY16" s="481">
        <v>0</v>
      </c>
      <c r="BZ16" s="490">
        <f t="shared" si="8"/>
        <v>3.5</v>
      </c>
      <c r="CA16" s="184">
        <f t="shared" si="0"/>
        <v>26.35</v>
      </c>
      <c r="CB16" s="59">
        <v>100</v>
      </c>
      <c r="CC16" s="60">
        <v>100</v>
      </c>
      <c r="CD16" s="60">
        <v>100</v>
      </c>
      <c r="CE16" s="60">
        <v>100</v>
      </c>
      <c r="CF16" s="61">
        <v>0</v>
      </c>
      <c r="CG16" s="61">
        <v>0</v>
      </c>
      <c r="CH16" s="429">
        <f t="shared" si="9"/>
        <v>0</v>
      </c>
      <c r="CI16" s="428">
        <v>100</v>
      </c>
      <c r="CJ16" s="300">
        <v>100</v>
      </c>
      <c r="CK16" s="300">
        <v>100</v>
      </c>
      <c r="CL16" s="300">
        <v>100</v>
      </c>
      <c r="CM16" s="300">
        <v>0</v>
      </c>
      <c r="CN16" s="300">
        <v>0</v>
      </c>
      <c r="CO16" s="430">
        <f t="shared" si="10"/>
        <v>0</v>
      </c>
      <c r="CP16" s="37">
        <v>100</v>
      </c>
      <c r="CQ16" s="37">
        <v>100</v>
      </c>
      <c r="CR16" s="37">
        <v>100</v>
      </c>
      <c r="CS16" s="37">
        <v>100</v>
      </c>
      <c r="CT16" s="37">
        <v>0</v>
      </c>
      <c r="CU16" s="37">
        <v>0</v>
      </c>
      <c r="CV16" s="280">
        <f t="shared" si="11"/>
        <v>0</v>
      </c>
      <c r="CW16" s="34">
        <v>100</v>
      </c>
      <c r="CX16" s="34">
        <v>100</v>
      </c>
      <c r="CY16" s="35">
        <v>100</v>
      </c>
      <c r="CZ16" s="35">
        <v>100</v>
      </c>
      <c r="DA16" s="35">
        <v>0</v>
      </c>
      <c r="DB16" s="35">
        <v>0</v>
      </c>
      <c r="DC16" s="281">
        <f t="shared" si="12"/>
        <v>0</v>
      </c>
      <c r="DD16" s="394">
        <v>100</v>
      </c>
      <c r="DE16" s="395">
        <v>100</v>
      </c>
      <c r="DF16" s="396">
        <v>100</v>
      </c>
      <c r="DG16" s="396">
        <v>100</v>
      </c>
      <c r="DH16" s="396">
        <v>0</v>
      </c>
      <c r="DI16" s="396">
        <v>0</v>
      </c>
      <c r="DJ16" s="396">
        <v>0</v>
      </c>
      <c r="DK16" s="397">
        <f t="shared" si="13"/>
        <v>0</v>
      </c>
      <c r="DL16" s="389">
        <v>100</v>
      </c>
      <c r="DM16" s="391">
        <v>100</v>
      </c>
      <c r="DN16" s="391">
        <v>100</v>
      </c>
      <c r="DO16" s="391">
        <v>0</v>
      </c>
      <c r="DP16" s="391">
        <v>0</v>
      </c>
      <c r="DQ16" s="393">
        <f t="shared" si="14"/>
        <v>0</v>
      </c>
      <c r="DR16" s="529">
        <f t="shared" si="15"/>
        <v>0</v>
      </c>
      <c r="DS16" s="17">
        <f>7/10</f>
        <v>0.7</v>
      </c>
      <c r="DT16" s="17">
        <f>7/10</f>
        <v>0.7</v>
      </c>
      <c r="DU16" s="316">
        <f>6/11</f>
        <v>0.54545454545454541</v>
      </c>
      <c r="DV16" s="316">
        <f>6/10</f>
        <v>0.6</v>
      </c>
      <c r="DW16" s="18">
        <f>5/10</f>
        <v>0.5</v>
      </c>
      <c r="DX16" s="19">
        <f t="shared" si="16"/>
        <v>3.0454545454545454</v>
      </c>
      <c r="DY16" s="41"/>
      <c r="DZ16" s="18"/>
      <c r="EA16" s="44"/>
      <c r="EB16" s="66">
        <v>1</v>
      </c>
      <c r="EC16" s="88">
        <f t="shared" si="1"/>
        <v>1</v>
      </c>
      <c r="ED16" s="507">
        <f t="shared" si="2"/>
        <v>30.395454545454548</v>
      </c>
    </row>
    <row r="17" spans="1:134" s="11" customFormat="1" ht="15.75" x14ac:dyDescent="0.25">
      <c r="A17" s="32">
        <v>14</v>
      </c>
      <c r="B17" s="193" t="s">
        <v>68</v>
      </c>
      <c r="C17" s="123">
        <v>100</v>
      </c>
      <c r="D17" s="118">
        <v>100</v>
      </c>
      <c r="E17" s="118">
        <v>100</v>
      </c>
      <c r="F17" s="118">
        <v>100</v>
      </c>
      <c r="G17" s="118">
        <v>100</v>
      </c>
      <c r="H17" s="118">
        <v>100</v>
      </c>
      <c r="I17" s="118">
        <v>100</v>
      </c>
      <c r="J17" s="118">
        <v>100</v>
      </c>
      <c r="K17" s="118">
        <v>0</v>
      </c>
      <c r="L17" s="118">
        <v>0</v>
      </c>
      <c r="M17" s="119">
        <f t="shared" si="3"/>
        <v>0</v>
      </c>
      <c r="N17" s="120">
        <v>100</v>
      </c>
      <c r="O17" s="121">
        <v>100</v>
      </c>
      <c r="P17" s="121">
        <v>100</v>
      </c>
      <c r="Q17" s="121">
        <v>100</v>
      </c>
      <c r="R17" s="121">
        <v>100</v>
      </c>
      <c r="S17" s="121">
        <v>100</v>
      </c>
      <c r="T17" s="121">
        <v>100</v>
      </c>
      <c r="U17" s="121">
        <v>100</v>
      </c>
      <c r="V17" s="121">
        <v>100</v>
      </c>
      <c r="W17" s="121">
        <v>100</v>
      </c>
      <c r="X17" s="121">
        <v>100</v>
      </c>
      <c r="Y17" s="121">
        <v>0</v>
      </c>
      <c r="Z17" s="121">
        <v>0</v>
      </c>
      <c r="AA17" s="310">
        <f t="shared" si="4"/>
        <v>0</v>
      </c>
      <c r="AB17" s="123">
        <v>100</v>
      </c>
      <c r="AC17" s="118">
        <v>100</v>
      </c>
      <c r="AD17" s="118">
        <v>100</v>
      </c>
      <c r="AE17" s="118">
        <v>100</v>
      </c>
      <c r="AF17" s="118">
        <v>100</v>
      </c>
      <c r="AG17" s="118">
        <v>100</v>
      </c>
      <c r="AH17" s="118">
        <v>100</v>
      </c>
      <c r="AI17" s="118">
        <v>100</v>
      </c>
      <c r="AJ17" s="118">
        <v>100</v>
      </c>
      <c r="AK17" s="118">
        <v>100</v>
      </c>
      <c r="AL17" s="118">
        <v>100</v>
      </c>
      <c r="AM17" s="124">
        <v>100</v>
      </c>
      <c r="AN17" s="118">
        <v>0</v>
      </c>
      <c r="AO17" s="118">
        <v>0</v>
      </c>
      <c r="AP17" s="125">
        <f t="shared" si="5"/>
        <v>0</v>
      </c>
      <c r="AQ17" s="126">
        <v>100</v>
      </c>
      <c r="AR17" s="127">
        <v>100</v>
      </c>
      <c r="AS17" s="127">
        <v>100</v>
      </c>
      <c r="AT17" s="127">
        <v>100</v>
      </c>
      <c r="AU17" s="127">
        <v>100</v>
      </c>
      <c r="AV17" s="127">
        <v>100</v>
      </c>
      <c r="AW17" s="127">
        <v>100</v>
      </c>
      <c r="AX17" s="127">
        <v>100</v>
      </c>
      <c r="AY17" s="127">
        <v>100</v>
      </c>
      <c r="AZ17" s="121">
        <v>100</v>
      </c>
      <c r="BA17" s="121">
        <v>100</v>
      </c>
      <c r="BB17" s="121">
        <v>0</v>
      </c>
      <c r="BC17" s="121">
        <v>0</v>
      </c>
      <c r="BD17" s="478">
        <f t="shared" si="6"/>
        <v>0</v>
      </c>
      <c r="BE17" s="36">
        <v>100</v>
      </c>
      <c r="BF17" s="37">
        <v>100</v>
      </c>
      <c r="BG17" s="37">
        <v>100</v>
      </c>
      <c r="BH17" s="37">
        <v>100</v>
      </c>
      <c r="BI17" s="37">
        <v>100</v>
      </c>
      <c r="BJ17" s="37">
        <v>100</v>
      </c>
      <c r="BK17" s="37">
        <v>100</v>
      </c>
      <c r="BL17" s="37">
        <v>100</v>
      </c>
      <c r="BM17" s="37">
        <v>100</v>
      </c>
      <c r="BN17" s="37">
        <v>0</v>
      </c>
      <c r="BO17" s="34">
        <v>0</v>
      </c>
      <c r="BP17" s="519">
        <f t="shared" si="7"/>
        <v>0</v>
      </c>
      <c r="BQ17" s="486">
        <v>100</v>
      </c>
      <c r="BR17" s="482">
        <v>100</v>
      </c>
      <c r="BS17" s="482">
        <v>100</v>
      </c>
      <c r="BT17" s="482">
        <v>100</v>
      </c>
      <c r="BU17" s="482">
        <v>100</v>
      </c>
      <c r="BV17" s="482">
        <v>100</v>
      </c>
      <c r="BW17" s="482">
        <v>100</v>
      </c>
      <c r="BX17" s="482">
        <v>0</v>
      </c>
      <c r="BY17" s="482">
        <v>0</v>
      </c>
      <c r="BZ17" s="491">
        <f t="shared" si="8"/>
        <v>0</v>
      </c>
      <c r="CA17" s="186">
        <f t="shared" si="0"/>
        <v>0</v>
      </c>
      <c r="CB17" s="33">
        <v>100</v>
      </c>
      <c r="CC17" s="34">
        <v>100</v>
      </c>
      <c r="CD17" s="34">
        <v>100</v>
      </c>
      <c r="CE17" s="34">
        <v>100</v>
      </c>
      <c r="CF17" s="35">
        <v>0</v>
      </c>
      <c r="CG17" s="35">
        <v>0</v>
      </c>
      <c r="CH17" s="40">
        <f t="shared" si="9"/>
        <v>0</v>
      </c>
      <c r="CI17" s="36">
        <v>100</v>
      </c>
      <c r="CJ17" s="37">
        <v>100</v>
      </c>
      <c r="CK17" s="37">
        <v>100</v>
      </c>
      <c r="CL17" s="37">
        <v>100</v>
      </c>
      <c r="CM17" s="37">
        <v>0</v>
      </c>
      <c r="CN17" s="37">
        <v>0</v>
      </c>
      <c r="CO17" s="279">
        <f t="shared" si="10"/>
        <v>0</v>
      </c>
      <c r="CP17" s="37">
        <v>100</v>
      </c>
      <c r="CQ17" s="37">
        <v>100</v>
      </c>
      <c r="CR17" s="37">
        <v>100</v>
      </c>
      <c r="CS17" s="37">
        <v>100</v>
      </c>
      <c r="CT17" s="37">
        <v>0</v>
      </c>
      <c r="CU17" s="37">
        <v>0</v>
      </c>
      <c r="CV17" s="280">
        <f t="shared" si="11"/>
        <v>0</v>
      </c>
      <c r="CW17" s="34">
        <v>100</v>
      </c>
      <c r="CX17" s="34">
        <v>100</v>
      </c>
      <c r="CY17" s="35">
        <v>100</v>
      </c>
      <c r="CZ17" s="35">
        <v>100</v>
      </c>
      <c r="DA17" s="35">
        <v>0</v>
      </c>
      <c r="DB17" s="35">
        <v>0</v>
      </c>
      <c r="DC17" s="281">
        <f t="shared" si="12"/>
        <v>0</v>
      </c>
      <c r="DD17" s="394">
        <v>100</v>
      </c>
      <c r="DE17" s="395">
        <v>100</v>
      </c>
      <c r="DF17" s="396">
        <v>100</v>
      </c>
      <c r="DG17" s="396">
        <v>100</v>
      </c>
      <c r="DH17" s="396">
        <v>0</v>
      </c>
      <c r="DI17" s="396">
        <v>0</v>
      </c>
      <c r="DJ17" s="396">
        <v>0</v>
      </c>
      <c r="DK17" s="397">
        <f t="shared" si="13"/>
        <v>0</v>
      </c>
      <c r="DL17" s="389">
        <v>100</v>
      </c>
      <c r="DM17" s="391">
        <v>100</v>
      </c>
      <c r="DN17" s="391">
        <v>100</v>
      </c>
      <c r="DO17" s="391">
        <v>0</v>
      </c>
      <c r="DP17" s="391">
        <v>0</v>
      </c>
      <c r="DQ17" s="393">
        <f t="shared" si="14"/>
        <v>0</v>
      </c>
      <c r="DR17" s="224">
        <f t="shared" si="15"/>
        <v>0</v>
      </c>
      <c r="DS17" s="17"/>
      <c r="DT17" s="316"/>
      <c r="DU17" s="316"/>
      <c r="DV17" s="316"/>
      <c r="DW17" s="18"/>
      <c r="DX17" s="43">
        <f t="shared" si="16"/>
        <v>0</v>
      </c>
      <c r="DY17" s="41"/>
      <c r="DZ17" s="42"/>
      <c r="EA17" s="44"/>
      <c r="EB17" s="42"/>
      <c r="EC17" s="45">
        <f t="shared" si="1"/>
        <v>0</v>
      </c>
      <c r="ED17" s="508">
        <f t="shared" si="2"/>
        <v>0</v>
      </c>
    </row>
    <row r="18" spans="1:134" s="11" customFormat="1" ht="15.75" x14ac:dyDescent="0.25">
      <c r="A18" s="256">
        <v>15</v>
      </c>
      <c r="B18" s="85" t="s">
        <v>69</v>
      </c>
      <c r="C18" s="54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50</v>
      </c>
      <c r="K18" s="55">
        <v>30</v>
      </c>
      <c r="L18" s="55">
        <v>0</v>
      </c>
      <c r="M18" s="76">
        <f t="shared" si="3"/>
        <v>3.9</v>
      </c>
      <c r="N18" s="50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5">
        <v>50</v>
      </c>
      <c r="Y18" s="51">
        <v>0</v>
      </c>
      <c r="Z18" s="51">
        <v>0</v>
      </c>
      <c r="AA18" s="313">
        <f t="shared" si="4"/>
        <v>5.25</v>
      </c>
      <c r="AB18" s="54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50</v>
      </c>
      <c r="AN18" s="55">
        <v>0</v>
      </c>
      <c r="AO18" s="55">
        <v>30</v>
      </c>
      <c r="AP18" s="56">
        <f t="shared" si="5"/>
        <v>4.0250000000000004</v>
      </c>
      <c r="AQ18" s="57">
        <v>50</v>
      </c>
      <c r="AR18" s="75">
        <v>50</v>
      </c>
      <c r="AS18" s="75">
        <v>50</v>
      </c>
      <c r="AT18" s="75">
        <v>50</v>
      </c>
      <c r="AU18" s="75">
        <v>50</v>
      </c>
      <c r="AV18" s="75">
        <v>50</v>
      </c>
      <c r="AW18" s="75">
        <v>50</v>
      </c>
      <c r="AX18" s="75">
        <v>50</v>
      </c>
      <c r="AY18" s="75">
        <v>50</v>
      </c>
      <c r="AZ18" s="51">
        <v>100</v>
      </c>
      <c r="BA18" s="55">
        <v>50</v>
      </c>
      <c r="BB18" s="51">
        <v>0</v>
      </c>
      <c r="BC18" s="51">
        <v>0</v>
      </c>
      <c r="BD18" s="477">
        <f t="shared" si="6"/>
        <v>2.5</v>
      </c>
      <c r="BE18" s="62">
        <v>100</v>
      </c>
      <c r="BF18" s="63">
        <v>100</v>
      </c>
      <c r="BG18" s="63">
        <v>100</v>
      </c>
      <c r="BH18" s="63">
        <v>100</v>
      </c>
      <c r="BI18" s="63">
        <v>100</v>
      </c>
      <c r="BJ18" s="63">
        <v>100</v>
      </c>
      <c r="BK18" s="63">
        <v>100</v>
      </c>
      <c r="BL18" s="63">
        <v>100</v>
      </c>
      <c r="BM18" s="63">
        <v>100</v>
      </c>
      <c r="BN18" s="63">
        <v>0</v>
      </c>
      <c r="BO18" s="60">
        <v>0</v>
      </c>
      <c r="BP18" s="518">
        <f t="shared" si="7"/>
        <v>0</v>
      </c>
      <c r="BQ18" s="485">
        <v>100</v>
      </c>
      <c r="BR18" s="481">
        <v>100</v>
      </c>
      <c r="BS18" s="481">
        <v>100</v>
      </c>
      <c r="BT18" s="481">
        <v>100</v>
      </c>
      <c r="BU18" s="481">
        <v>100</v>
      </c>
      <c r="BV18" s="481">
        <v>100</v>
      </c>
      <c r="BW18" s="481">
        <v>100</v>
      </c>
      <c r="BX18" s="481">
        <v>0</v>
      </c>
      <c r="BY18" s="481">
        <v>0</v>
      </c>
      <c r="BZ18" s="490">
        <f t="shared" si="8"/>
        <v>0</v>
      </c>
      <c r="CA18" s="184">
        <f t="shared" si="0"/>
        <v>15.675000000000001</v>
      </c>
      <c r="CB18" s="59">
        <v>100</v>
      </c>
      <c r="CC18" s="60">
        <v>100</v>
      </c>
      <c r="CD18" s="60">
        <v>100</v>
      </c>
      <c r="CE18" s="60">
        <v>100</v>
      </c>
      <c r="CF18" s="61">
        <v>0</v>
      </c>
      <c r="CG18" s="61">
        <v>0</v>
      </c>
      <c r="CH18" s="429">
        <f t="shared" si="9"/>
        <v>0</v>
      </c>
      <c r="CI18" s="428">
        <v>100</v>
      </c>
      <c r="CJ18" s="300">
        <v>100</v>
      </c>
      <c r="CK18" s="300">
        <v>100</v>
      </c>
      <c r="CL18" s="300">
        <v>100</v>
      </c>
      <c r="CM18" s="300">
        <v>0</v>
      </c>
      <c r="CN18" s="300">
        <v>0</v>
      </c>
      <c r="CO18" s="430">
        <f t="shared" si="10"/>
        <v>0</v>
      </c>
      <c r="CP18" s="37">
        <v>100</v>
      </c>
      <c r="CQ18" s="37">
        <v>100</v>
      </c>
      <c r="CR18" s="37">
        <v>100</v>
      </c>
      <c r="CS18" s="37">
        <v>100</v>
      </c>
      <c r="CT18" s="37">
        <v>0</v>
      </c>
      <c r="CU18" s="37">
        <v>0</v>
      </c>
      <c r="CV18" s="280">
        <f t="shared" si="11"/>
        <v>0</v>
      </c>
      <c r="CW18" s="34">
        <v>100</v>
      </c>
      <c r="CX18" s="34">
        <v>100</v>
      </c>
      <c r="CY18" s="35">
        <v>100</v>
      </c>
      <c r="CZ18" s="35">
        <v>100</v>
      </c>
      <c r="DA18" s="35">
        <v>0</v>
      </c>
      <c r="DB18" s="35">
        <v>0</v>
      </c>
      <c r="DC18" s="281">
        <f t="shared" si="12"/>
        <v>0</v>
      </c>
      <c r="DD18" s="394">
        <v>100</v>
      </c>
      <c r="DE18" s="395">
        <v>100</v>
      </c>
      <c r="DF18" s="396">
        <v>100</v>
      </c>
      <c r="DG18" s="396">
        <v>100</v>
      </c>
      <c r="DH18" s="396">
        <v>0</v>
      </c>
      <c r="DI18" s="396">
        <v>0</v>
      </c>
      <c r="DJ18" s="396">
        <v>0</v>
      </c>
      <c r="DK18" s="397">
        <f t="shared" si="13"/>
        <v>0</v>
      </c>
      <c r="DL18" s="389">
        <v>100</v>
      </c>
      <c r="DM18" s="391">
        <v>100</v>
      </c>
      <c r="DN18" s="391">
        <v>100</v>
      </c>
      <c r="DO18" s="391">
        <v>0</v>
      </c>
      <c r="DP18" s="391">
        <v>0</v>
      </c>
      <c r="DQ18" s="393">
        <f t="shared" si="14"/>
        <v>0</v>
      </c>
      <c r="DR18" s="224">
        <f t="shared" si="15"/>
        <v>0</v>
      </c>
      <c r="DS18" s="17">
        <f>4/10</f>
        <v>0.4</v>
      </c>
      <c r="DT18" s="316">
        <f>2/10</f>
        <v>0.2</v>
      </c>
      <c r="DU18" s="340"/>
      <c r="DV18" s="347"/>
      <c r="DW18" s="18">
        <f>4/10</f>
        <v>0.4</v>
      </c>
      <c r="DX18" s="19">
        <f t="shared" si="16"/>
        <v>1</v>
      </c>
      <c r="DY18" s="41"/>
      <c r="DZ18" s="18">
        <v>2</v>
      </c>
      <c r="EA18" s="44"/>
      <c r="EB18" s="42"/>
      <c r="EC18" s="798">
        <f t="shared" si="1"/>
        <v>2</v>
      </c>
      <c r="ED18" s="507">
        <f t="shared" si="2"/>
        <v>18.675000000000001</v>
      </c>
    </row>
    <row r="19" spans="1:134" s="11" customFormat="1" ht="15.75" hidden="1" outlineLevel="1" x14ac:dyDescent="0.25">
      <c r="A19" s="32">
        <v>16</v>
      </c>
      <c r="B19" s="193" t="s">
        <v>70</v>
      </c>
      <c r="C19" s="123">
        <v>100</v>
      </c>
      <c r="D19" s="118">
        <v>100</v>
      </c>
      <c r="E19" s="118">
        <v>100</v>
      </c>
      <c r="F19" s="118">
        <v>100</v>
      </c>
      <c r="G19" s="118">
        <v>100</v>
      </c>
      <c r="H19" s="118">
        <v>100</v>
      </c>
      <c r="I19" s="118">
        <v>100</v>
      </c>
      <c r="J19" s="118">
        <v>100</v>
      </c>
      <c r="K19" s="118">
        <v>0</v>
      </c>
      <c r="L19" s="118">
        <v>0</v>
      </c>
      <c r="M19" s="119">
        <f t="shared" si="3"/>
        <v>0</v>
      </c>
      <c r="N19" s="120">
        <v>100</v>
      </c>
      <c r="O19" s="121">
        <v>100</v>
      </c>
      <c r="P19" s="121">
        <v>100</v>
      </c>
      <c r="Q19" s="121">
        <v>100</v>
      </c>
      <c r="R19" s="121">
        <v>100</v>
      </c>
      <c r="S19" s="121">
        <v>100</v>
      </c>
      <c r="T19" s="121">
        <v>100</v>
      </c>
      <c r="U19" s="121">
        <v>100</v>
      </c>
      <c r="V19" s="121">
        <v>100</v>
      </c>
      <c r="W19" s="121">
        <v>100</v>
      </c>
      <c r="X19" s="121">
        <v>100</v>
      </c>
      <c r="Y19" s="121">
        <v>0</v>
      </c>
      <c r="Z19" s="121">
        <v>0</v>
      </c>
      <c r="AA19" s="313">
        <f t="shared" si="4"/>
        <v>0</v>
      </c>
      <c r="AB19" s="123">
        <v>100</v>
      </c>
      <c r="AC19" s="118">
        <v>100</v>
      </c>
      <c r="AD19" s="118">
        <v>100</v>
      </c>
      <c r="AE19" s="118">
        <v>100</v>
      </c>
      <c r="AF19" s="118">
        <v>100</v>
      </c>
      <c r="AG19" s="118">
        <v>100</v>
      </c>
      <c r="AH19" s="118">
        <v>100</v>
      </c>
      <c r="AI19" s="118">
        <v>100</v>
      </c>
      <c r="AJ19" s="118">
        <v>100</v>
      </c>
      <c r="AK19" s="118">
        <v>100</v>
      </c>
      <c r="AL19" s="118">
        <v>100</v>
      </c>
      <c r="AM19" s="124">
        <v>100</v>
      </c>
      <c r="AN19" s="118">
        <v>0</v>
      </c>
      <c r="AO19" s="118">
        <v>0</v>
      </c>
      <c r="AP19" s="125">
        <f t="shared" si="5"/>
        <v>0</v>
      </c>
      <c r="AQ19" s="126">
        <v>100</v>
      </c>
      <c r="AR19" s="127">
        <v>100</v>
      </c>
      <c r="AS19" s="127">
        <v>100</v>
      </c>
      <c r="AT19" s="127">
        <v>100</v>
      </c>
      <c r="AU19" s="127">
        <v>100</v>
      </c>
      <c r="AV19" s="127">
        <v>100</v>
      </c>
      <c r="AW19" s="127">
        <v>100</v>
      </c>
      <c r="AX19" s="127">
        <v>100</v>
      </c>
      <c r="AY19" s="127">
        <v>100</v>
      </c>
      <c r="AZ19" s="121">
        <v>100</v>
      </c>
      <c r="BA19" s="121">
        <v>100</v>
      </c>
      <c r="BB19" s="121">
        <v>0</v>
      </c>
      <c r="BC19" s="121">
        <v>0</v>
      </c>
      <c r="BD19" s="478">
        <f t="shared" si="6"/>
        <v>0</v>
      </c>
      <c r="BE19" s="36">
        <v>100</v>
      </c>
      <c r="BF19" s="37">
        <v>100</v>
      </c>
      <c r="BG19" s="37">
        <v>100</v>
      </c>
      <c r="BH19" s="37">
        <v>100</v>
      </c>
      <c r="BI19" s="37">
        <v>100</v>
      </c>
      <c r="BJ19" s="37">
        <v>100</v>
      </c>
      <c r="BK19" s="37">
        <v>100</v>
      </c>
      <c r="BL19" s="37">
        <v>100</v>
      </c>
      <c r="BM19" s="37">
        <v>100</v>
      </c>
      <c r="BN19" s="37">
        <v>0</v>
      </c>
      <c r="BO19" s="34">
        <v>0</v>
      </c>
      <c r="BP19" s="519">
        <f t="shared" si="7"/>
        <v>0</v>
      </c>
      <c r="BQ19" s="486">
        <v>100</v>
      </c>
      <c r="BR19" s="482">
        <v>100</v>
      </c>
      <c r="BS19" s="482">
        <v>100</v>
      </c>
      <c r="BT19" s="482">
        <v>100</v>
      </c>
      <c r="BU19" s="482">
        <v>100</v>
      </c>
      <c r="BV19" s="482">
        <v>100</v>
      </c>
      <c r="BW19" s="482">
        <v>100</v>
      </c>
      <c r="BX19" s="482">
        <v>0</v>
      </c>
      <c r="BY19" s="482">
        <v>0</v>
      </c>
      <c r="BZ19" s="490">
        <f t="shared" si="8"/>
        <v>0</v>
      </c>
      <c r="CA19" s="186">
        <f t="shared" si="0"/>
        <v>0</v>
      </c>
      <c r="CB19" s="33">
        <v>100</v>
      </c>
      <c r="CC19" s="34">
        <v>100</v>
      </c>
      <c r="CD19" s="34">
        <v>100</v>
      </c>
      <c r="CE19" s="34">
        <v>100</v>
      </c>
      <c r="CF19" s="35">
        <v>0</v>
      </c>
      <c r="CG19" s="35">
        <v>0</v>
      </c>
      <c r="CH19" s="40">
        <f t="shared" si="9"/>
        <v>0</v>
      </c>
      <c r="CI19" s="36">
        <v>100</v>
      </c>
      <c r="CJ19" s="37">
        <v>100</v>
      </c>
      <c r="CK19" s="37">
        <v>100</v>
      </c>
      <c r="CL19" s="37">
        <v>100</v>
      </c>
      <c r="CM19" s="37">
        <v>0</v>
      </c>
      <c r="CN19" s="37">
        <v>0</v>
      </c>
      <c r="CO19" s="279">
        <f t="shared" si="10"/>
        <v>0</v>
      </c>
      <c r="CP19" s="37">
        <v>100</v>
      </c>
      <c r="CQ19" s="37">
        <v>100</v>
      </c>
      <c r="CR19" s="37">
        <v>100</v>
      </c>
      <c r="CS19" s="37">
        <v>100</v>
      </c>
      <c r="CT19" s="37">
        <v>0</v>
      </c>
      <c r="CU19" s="37">
        <v>0</v>
      </c>
      <c r="CV19" s="280">
        <f t="shared" si="11"/>
        <v>0</v>
      </c>
      <c r="CW19" s="34">
        <v>100</v>
      </c>
      <c r="CX19" s="34">
        <v>100</v>
      </c>
      <c r="CY19" s="35">
        <v>100</v>
      </c>
      <c r="CZ19" s="35">
        <v>100</v>
      </c>
      <c r="DA19" s="35">
        <v>0</v>
      </c>
      <c r="DB19" s="35">
        <v>0</v>
      </c>
      <c r="DC19" s="281">
        <f t="shared" si="12"/>
        <v>0</v>
      </c>
      <c r="DD19" s="394">
        <v>100</v>
      </c>
      <c r="DE19" s="395">
        <v>100</v>
      </c>
      <c r="DF19" s="396">
        <v>100</v>
      </c>
      <c r="DG19" s="396">
        <v>100</v>
      </c>
      <c r="DH19" s="396">
        <v>0</v>
      </c>
      <c r="DI19" s="396">
        <v>0</v>
      </c>
      <c r="DJ19" s="396">
        <v>0</v>
      </c>
      <c r="DK19" s="397">
        <f t="shared" si="13"/>
        <v>0</v>
      </c>
      <c r="DL19" s="389">
        <v>100</v>
      </c>
      <c r="DM19" s="391">
        <v>100</v>
      </c>
      <c r="DN19" s="391">
        <v>100</v>
      </c>
      <c r="DO19" s="391">
        <v>0</v>
      </c>
      <c r="DP19" s="391">
        <v>0</v>
      </c>
      <c r="DQ19" s="393">
        <f t="shared" si="14"/>
        <v>0</v>
      </c>
      <c r="DR19" s="224">
        <f t="shared" si="15"/>
        <v>0</v>
      </c>
      <c r="DS19" s="17"/>
      <c r="DT19" s="316"/>
      <c r="DU19" s="316"/>
      <c r="DV19" s="316"/>
      <c r="DW19" s="18"/>
      <c r="DX19" s="43">
        <f t="shared" si="16"/>
        <v>0</v>
      </c>
      <c r="DY19" s="41"/>
      <c r="DZ19" s="42"/>
      <c r="EA19" s="44"/>
      <c r="EB19" s="42"/>
      <c r="EC19" s="798">
        <f t="shared" si="1"/>
        <v>0</v>
      </c>
      <c r="ED19" s="508">
        <f t="shared" si="2"/>
        <v>0</v>
      </c>
    </row>
    <row r="20" spans="1:134" s="11" customFormat="1" ht="15.75" hidden="1" outlineLevel="1" x14ac:dyDescent="0.25">
      <c r="A20" s="32">
        <v>17</v>
      </c>
      <c r="B20" s="193" t="s">
        <v>71</v>
      </c>
      <c r="C20" s="123">
        <v>100</v>
      </c>
      <c r="D20" s="118">
        <v>100</v>
      </c>
      <c r="E20" s="118">
        <v>100</v>
      </c>
      <c r="F20" s="118">
        <v>100</v>
      </c>
      <c r="G20" s="118">
        <v>100</v>
      </c>
      <c r="H20" s="118">
        <v>100</v>
      </c>
      <c r="I20" s="118">
        <v>100</v>
      </c>
      <c r="J20" s="118">
        <v>100</v>
      </c>
      <c r="K20" s="118">
        <v>0</v>
      </c>
      <c r="L20" s="118">
        <v>0</v>
      </c>
      <c r="M20" s="119">
        <f t="shared" si="3"/>
        <v>0</v>
      </c>
      <c r="N20" s="120">
        <v>100</v>
      </c>
      <c r="O20" s="121">
        <v>100</v>
      </c>
      <c r="P20" s="121">
        <v>100</v>
      </c>
      <c r="Q20" s="121">
        <v>100</v>
      </c>
      <c r="R20" s="121">
        <v>100</v>
      </c>
      <c r="S20" s="121">
        <v>100</v>
      </c>
      <c r="T20" s="121">
        <v>100</v>
      </c>
      <c r="U20" s="121">
        <v>100</v>
      </c>
      <c r="V20" s="121">
        <v>100</v>
      </c>
      <c r="W20" s="121">
        <v>100</v>
      </c>
      <c r="X20" s="121">
        <v>100</v>
      </c>
      <c r="Y20" s="121">
        <v>0</v>
      </c>
      <c r="Z20" s="121">
        <v>0</v>
      </c>
      <c r="AA20" s="313">
        <f t="shared" si="4"/>
        <v>0</v>
      </c>
      <c r="AB20" s="123">
        <v>100</v>
      </c>
      <c r="AC20" s="118">
        <v>100</v>
      </c>
      <c r="AD20" s="118">
        <v>100</v>
      </c>
      <c r="AE20" s="118">
        <v>100</v>
      </c>
      <c r="AF20" s="118">
        <v>100</v>
      </c>
      <c r="AG20" s="118">
        <v>100</v>
      </c>
      <c r="AH20" s="118">
        <v>100</v>
      </c>
      <c r="AI20" s="118">
        <v>100</v>
      </c>
      <c r="AJ20" s="118">
        <v>100</v>
      </c>
      <c r="AK20" s="118">
        <v>100</v>
      </c>
      <c r="AL20" s="118">
        <v>100</v>
      </c>
      <c r="AM20" s="124">
        <v>100</v>
      </c>
      <c r="AN20" s="118">
        <v>0</v>
      </c>
      <c r="AO20" s="118">
        <v>0</v>
      </c>
      <c r="AP20" s="125">
        <f t="shared" si="5"/>
        <v>0</v>
      </c>
      <c r="AQ20" s="126">
        <v>100</v>
      </c>
      <c r="AR20" s="127">
        <v>100</v>
      </c>
      <c r="AS20" s="127">
        <v>100</v>
      </c>
      <c r="AT20" s="127">
        <v>100</v>
      </c>
      <c r="AU20" s="127">
        <v>100</v>
      </c>
      <c r="AV20" s="127">
        <v>100</v>
      </c>
      <c r="AW20" s="127">
        <v>100</v>
      </c>
      <c r="AX20" s="127">
        <v>100</v>
      </c>
      <c r="AY20" s="127">
        <v>100</v>
      </c>
      <c r="AZ20" s="121">
        <v>100</v>
      </c>
      <c r="BA20" s="121">
        <v>100</v>
      </c>
      <c r="BB20" s="121">
        <v>0</v>
      </c>
      <c r="BC20" s="121">
        <v>0</v>
      </c>
      <c r="BD20" s="478">
        <f t="shared" si="6"/>
        <v>0</v>
      </c>
      <c r="BE20" s="36">
        <v>100</v>
      </c>
      <c r="BF20" s="37">
        <v>100</v>
      </c>
      <c r="BG20" s="37">
        <v>100</v>
      </c>
      <c r="BH20" s="37">
        <v>100</v>
      </c>
      <c r="BI20" s="37">
        <v>100</v>
      </c>
      <c r="BJ20" s="37">
        <v>100</v>
      </c>
      <c r="BK20" s="37">
        <v>100</v>
      </c>
      <c r="BL20" s="37">
        <v>100</v>
      </c>
      <c r="BM20" s="37">
        <v>100</v>
      </c>
      <c r="BN20" s="37">
        <v>0</v>
      </c>
      <c r="BO20" s="34">
        <v>0</v>
      </c>
      <c r="BP20" s="519">
        <f t="shared" si="7"/>
        <v>0</v>
      </c>
      <c r="BQ20" s="486">
        <v>100</v>
      </c>
      <c r="BR20" s="482">
        <v>100</v>
      </c>
      <c r="BS20" s="482">
        <v>100</v>
      </c>
      <c r="BT20" s="482">
        <v>100</v>
      </c>
      <c r="BU20" s="482">
        <v>100</v>
      </c>
      <c r="BV20" s="482">
        <v>100</v>
      </c>
      <c r="BW20" s="482">
        <v>100</v>
      </c>
      <c r="BX20" s="482">
        <v>0</v>
      </c>
      <c r="BY20" s="482">
        <v>0</v>
      </c>
      <c r="BZ20" s="490">
        <f t="shared" si="8"/>
        <v>0</v>
      </c>
      <c r="CA20" s="186">
        <f t="shared" si="0"/>
        <v>0</v>
      </c>
      <c r="CB20" s="33">
        <v>100</v>
      </c>
      <c r="CC20" s="34">
        <v>100</v>
      </c>
      <c r="CD20" s="34">
        <v>100</v>
      </c>
      <c r="CE20" s="34">
        <v>100</v>
      </c>
      <c r="CF20" s="35">
        <v>0</v>
      </c>
      <c r="CG20" s="35">
        <v>0</v>
      </c>
      <c r="CH20" s="40">
        <f t="shared" si="9"/>
        <v>0</v>
      </c>
      <c r="CI20" s="36">
        <v>100</v>
      </c>
      <c r="CJ20" s="37">
        <v>100</v>
      </c>
      <c r="CK20" s="37">
        <v>100</v>
      </c>
      <c r="CL20" s="37">
        <v>100</v>
      </c>
      <c r="CM20" s="37">
        <v>0</v>
      </c>
      <c r="CN20" s="37">
        <v>0</v>
      </c>
      <c r="CO20" s="279">
        <f t="shared" si="10"/>
        <v>0</v>
      </c>
      <c r="CP20" s="37">
        <v>100</v>
      </c>
      <c r="CQ20" s="37">
        <v>100</v>
      </c>
      <c r="CR20" s="37">
        <v>100</v>
      </c>
      <c r="CS20" s="37">
        <v>100</v>
      </c>
      <c r="CT20" s="37">
        <v>0</v>
      </c>
      <c r="CU20" s="37">
        <v>0</v>
      </c>
      <c r="CV20" s="280">
        <f t="shared" si="11"/>
        <v>0</v>
      </c>
      <c r="CW20" s="34">
        <v>100</v>
      </c>
      <c r="CX20" s="34">
        <v>100</v>
      </c>
      <c r="CY20" s="35">
        <v>100</v>
      </c>
      <c r="CZ20" s="35">
        <v>100</v>
      </c>
      <c r="DA20" s="35">
        <v>0</v>
      </c>
      <c r="DB20" s="35">
        <v>0</v>
      </c>
      <c r="DC20" s="281">
        <f t="shared" si="12"/>
        <v>0</v>
      </c>
      <c r="DD20" s="394">
        <v>100</v>
      </c>
      <c r="DE20" s="395">
        <v>100</v>
      </c>
      <c r="DF20" s="396">
        <v>100</v>
      </c>
      <c r="DG20" s="396">
        <v>100</v>
      </c>
      <c r="DH20" s="396">
        <v>0</v>
      </c>
      <c r="DI20" s="396">
        <v>0</v>
      </c>
      <c r="DJ20" s="396">
        <v>0</v>
      </c>
      <c r="DK20" s="397">
        <f t="shared" si="13"/>
        <v>0</v>
      </c>
      <c r="DL20" s="389">
        <v>100</v>
      </c>
      <c r="DM20" s="391">
        <v>100</v>
      </c>
      <c r="DN20" s="391">
        <v>100</v>
      </c>
      <c r="DO20" s="391">
        <v>0</v>
      </c>
      <c r="DP20" s="391">
        <v>0</v>
      </c>
      <c r="DQ20" s="393">
        <f t="shared" si="14"/>
        <v>0</v>
      </c>
      <c r="DR20" s="224">
        <f t="shared" si="15"/>
        <v>0</v>
      </c>
      <c r="DS20" s="17"/>
      <c r="DT20" s="316"/>
      <c r="DU20" s="316"/>
      <c r="DV20" s="316"/>
      <c r="DW20" s="18"/>
      <c r="DX20" s="43">
        <f t="shared" si="16"/>
        <v>0</v>
      </c>
      <c r="DY20" s="41"/>
      <c r="DZ20" s="42"/>
      <c r="EA20" s="44"/>
      <c r="EB20" s="42"/>
      <c r="EC20" s="798">
        <f t="shared" si="1"/>
        <v>0</v>
      </c>
      <c r="ED20" s="508">
        <f t="shared" si="2"/>
        <v>0</v>
      </c>
    </row>
    <row r="21" spans="1:134" s="11" customFormat="1" ht="15.75" customHeight="1" collapsed="1" x14ac:dyDescent="0.25">
      <c r="A21" s="558">
        <v>18</v>
      </c>
      <c r="B21" s="85" t="s">
        <v>72</v>
      </c>
      <c r="C21" s="135">
        <v>0</v>
      </c>
      <c r="D21" s="132">
        <v>0</v>
      </c>
      <c r="E21" s="132">
        <v>0</v>
      </c>
      <c r="F21" s="132">
        <v>0</v>
      </c>
      <c r="G21" s="132">
        <v>0</v>
      </c>
      <c r="H21" s="132">
        <v>0</v>
      </c>
      <c r="I21" s="132">
        <v>0</v>
      </c>
      <c r="J21" s="132">
        <v>0</v>
      </c>
      <c r="K21" s="132">
        <v>30</v>
      </c>
      <c r="L21" s="132">
        <v>0</v>
      </c>
      <c r="M21" s="537">
        <f t="shared" si="3"/>
        <v>4.1500000000000004</v>
      </c>
      <c r="N21" s="133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  <c r="X21" s="134">
        <v>0</v>
      </c>
      <c r="Y21" s="134">
        <v>0</v>
      </c>
      <c r="Z21" s="134">
        <v>0</v>
      </c>
      <c r="AA21" s="559">
        <f t="shared" si="4"/>
        <v>5.5</v>
      </c>
      <c r="AB21" s="135">
        <v>0</v>
      </c>
      <c r="AC21" s="132">
        <v>0</v>
      </c>
      <c r="AD21" s="132">
        <v>0</v>
      </c>
      <c r="AE21" s="132">
        <v>0</v>
      </c>
      <c r="AF21" s="132">
        <v>0</v>
      </c>
      <c r="AG21" s="132">
        <v>0</v>
      </c>
      <c r="AH21" s="132">
        <v>0</v>
      </c>
      <c r="AI21" s="132">
        <v>0</v>
      </c>
      <c r="AJ21" s="132">
        <v>0</v>
      </c>
      <c r="AK21" s="132">
        <v>0</v>
      </c>
      <c r="AL21" s="132">
        <v>0</v>
      </c>
      <c r="AM21" s="136">
        <v>0</v>
      </c>
      <c r="AN21" s="132">
        <v>100</v>
      </c>
      <c r="AO21" s="132">
        <v>0</v>
      </c>
      <c r="AP21" s="539">
        <f t="shared" si="5"/>
        <v>6.5</v>
      </c>
      <c r="AQ21" s="137">
        <v>0</v>
      </c>
      <c r="AR21" s="138">
        <v>0</v>
      </c>
      <c r="AS21" s="138">
        <v>0</v>
      </c>
      <c r="AT21" s="138">
        <v>0</v>
      </c>
      <c r="AU21" s="138">
        <v>0</v>
      </c>
      <c r="AV21" s="138">
        <v>0</v>
      </c>
      <c r="AW21" s="138">
        <v>0</v>
      </c>
      <c r="AX21" s="138">
        <v>0</v>
      </c>
      <c r="AY21" s="138">
        <v>0</v>
      </c>
      <c r="AZ21" s="134">
        <v>0</v>
      </c>
      <c r="BA21" s="134">
        <v>0</v>
      </c>
      <c r="BB21" s="134">
        <v>0</v>
      </c>
      <c r="BC21" s="134">
        <v>0</v>
      </c>
      <c r="BD21" s="560">
        <f t="shared" si="6"/>
        <v>5.5</v>
      </c>
      <c r="BE21" s="436">
        <v>0</v>
      </c>
      <c r="BF21" s="139">
        <v>0</v>
      </c>
      <c r="BG21" s="139">
        <v>0</v>
      </c>
      <c r="BH21" s="139">
        <v>0</v>
      </c>
      <c r="BI21" s="139">
        <v>0</v>
      </c>
      <c r="BJ21" s="139">
        <v>0</v>
      </c>
      <c r="BK21" s="139">
        <v>0</v>
      </c>
      <c r="BL21" s="139">
        <v>0</v>
      </c>
      <c r="BM21" s="139">
        <v>0</v>
      </c>
      <c r="BN21" s="139">
        <v>0</v>
      </c>
      <c r="BO21" s="541">
        <v>0</v>
      </c>
      <c r="BP21" s="561">
        <f t="shared" si="7"/>
        <v>4.5</v>
      </c>
      <c r="BQ21" s="562">
        <v>0</v>
      </c>
      <c r="BR21" s="563">
        <v>0</v>
      </c>
      <c r="BS21" s="563">
        <v>0</v>
      </c>
      <c r="BT21" s="563">
        <v>0</v>
      </c>
      <c r="BU21" s="563">
        <v>0</v>
      </c>
      <c r="BV21" s="563">
        <v>0</v>
      </c>
      <c r="BW21" s="563">
        <v>0</v>
      </c>
      <c r="BX21" s="563">
        <v>100</v>
      </c>
      <c r="BY21" s="563">
        <v>0</v>
      </c>
      <c r="BZ21" s="564">
        <f t="shared" si="8"/>
        <v>4</v>
      </c>
      <c r="CA21" s="544">
        <f t="shared" si="0"/>
        <v>30.15</v>
      </c>
      <c r="CB21" s="545">
        <v>0</v>
      </c>
      <c r="CC21" s="541">
        <v>0</v>
      </c>
      <c r="CD21" s="541">
        <v>0</v>
      </c>
      <c r="CE21" s="541">
        <v>0</v>
      </c>
      <c r="CF21" s="546">
        <v>100</v>
      </c>
      <c r="CG21" s="546">
        <v>0</v>
      </c>
      <c r="CH21" s="565">
        <f t="shared" si="9"/>
        <v>7</v>
      </c>
      <c r="CI21" s="566">
        <v>0</v>
      </c>
      <c r="CJ21" s="567">
        <v>0</v>
      </c>
      <c r="CK21" s="567">
        <v>0</v>
      </c>
      <c r="CL21" s="567">
        <v>0</v>
      </c>
      <c r="CM21" s="567">
        <v>100</v>
      </c>
      <c r="CN21" s="567">
        <v>0</v>
      </c>
      <c r="CO21" s="568">
        <f t="shared" si="10"/>
        <v>7</v>
      </c>
      <c r="CP21" s="569">
        <v>0</v>
      </c>
      <c r="CQ21" s="569">
        <v>0</v>
      </c>
      <c r="CR21" s="569">
        <v>0</v>
      </c>
      <c r="CS21" s="569">
        <v>0</v>
      </c>
      <c r="CT21" s="569">
        <v>100</v>
      </c>
      <c r="CU21" s="569">
        <v>0</v>
      </c>
      <c r="CV21" s="570">
        <f t="shared" si="11"/>
        <v>7</v>
      </c>
      <c r="CW21" s="569">
        <v>0</v>
      </c>
      <c r="CX21" s="569">
        <v>0</v>
      </c>
      <c r="CY21" s="569">
        <v>0</v>
      </c>
      <c r="CZ21" s="569">
        <v>0</v>
      </c>
      <c r="DA21" s="569">
        <v>100</v>
      </c>
      <c r="DB21" s="571">
        <v>0</v>
      </c>
      <c r="DC21" s="572">
        <f t="shared" si="12"/>
        <v>7</v>
      </c>
      <c r="DD21" s="573">
        <v>100</v>
      </c>
      <c r="DE21" s="574">
        <v>100</v>
      </c>
      <c r="DF21" s="571">
        <v>100</v>
      </c>
      <c r="DG21" s="571">
        <v>100</v>
      </c>
      <c r="DH21" s="571">
        <v>0</v>
      </c>
      <c r="DI21" s="571">
        <v>0</v>
      </c>
      <c r="DJ21" s="571">
        <v>0</v>
      </c>
      <c r="DK21" s="575">
        <f t="shared" si="13"/>
        <v>0</v>
      </c>
      <c r="DL21" s="576">
        <v>100</v>
      </c>
      <c r="DM21" s="577">
        <v>100</v>
      </c>
      <c r="DN21" s="577">
        <v>100</v>
      </c>
      <c r="DO21" s="577">
        <v>0</v>
      </c>
      <c r="DP21" s="577">
        <v>0</v>
      </c>
      <c r="DQ21" s="578">
        <f t="shared" si="14"/>
        <v>0</v>
      </c>
      <c r="DR21" s="579">
        <f t="shared" si="15"/>
        <v>28</v>
      </c>
      <c r="DS21" s="17">
        <f>6/10</f>
        <v>0.6</v>
      </c>
      <c r="DT21" s="17">
        <f>7/10</f>
        <v>0.7</v>
      </c>
      <c r="DU21" s="316">
        <f>5/11</f>
        <v>0.45454545454545453</v>
      </c>
      <c r="DV21" s="316">
        <f>5/10</f>
        <v>0.5</v>
      </c>
      <c r="DW21" s="18">
        <f>6/10</f>
        <v>0.6</v>
      </c>
      <c r="DX21" s="19">
        <f t="shared" si="16"/>
        <v>2.8545454545454545</v>
      </c>
      <c r="DY21" s="41"/>
      <c r="DZ21" s="18">
        <v>2</v>
      </c>
      <c r="EA21" s="44"/>
      <c r="EB21" s="70">
        <v>1</v>
      </c>
      <c r="EC21" s="799">
        <f t="shared" si="1"/>
        <v>3</v>
      </c>
      <c r="ED21" s="580">
        <f t="shared" si="2"/>
        <v>64.00454545454545</v>
      </c>
    </row>
    <row r="22" spans="1:134" s="11" customFormat="1" ht="15.75" x14ac:dyDescent="0.25">
      <c r="A22" s="32">
        <v>19</v>
      </c>
      <c r="B22" s="193" t="s">
        <v>73</v>
      </c>
      <c r="C22" s="123">
        <v>100</v>
      </c>
      <c r="D22" s="118">
        <v>100</v>
      </c>
      <c r="E22" s="118">
        <v>100</v>
      </c>
      <c r="F22" s="118">
        <v>100</v>
      </c>
      <c r="G22" s="118">
        <v>100</v>
      </c>
      <c r="H22" s="118">
        <v>100</v>
      </c>
      <c r="I22" s="118">
        <v>100</v>
      </c>
      <c r="J22" s="118">
        <v>100</v>
      </c>
      <c r="K22" s="118">
        <v>0</v>
      </c>
      <c r="L22" s="118">
        <v>0</v>
      </c>
      <c r="M22" s="119">
        <f t="shared" si="3"/>
        <v>0</v>
      </c>
      <c r="N22" s="120">
        <v>100</v>
      </c>
      <c r="O22" s="121">
        <v>100</v>
      </c>
      <c r="P22" s="121">
        <v>100</v>
      </c>
      <c r="Q22" s="121">
        <v>100</v>
      </c>
      <c r="R22" s="121">
        <v>100</v>
      </c>
      <c r="S22" s="121">
        <v>100</v>
      </c>
      <c r="T22" s="121">
        <v>100</v>
      </c>
      <c r="U22" s="121">
        <v>100</v>
      </c>
      <c r="V22" s="121">
        <v>100</v>
      </c>
      <c r="W22" s="121">
        <v>100</v>
      </c>
      <c r="X22" s="121">
        <v>100</v>
      </c>
      <c r="Y22" s="121">
        <v>0</v>
      </c>
      <c r="Z22" s="121">
        <v>0</v>
      </c>
      <c r="AA22" s="310">
        <f t="shared" si="4"/>
        <v>0</v>
      </c>
      <c r="AB22" s="123">
        <v>100</v>
      </c>
      <c r="AC22" s="118">
        <v>100</v>
      </c>
      <c r="AD22" s="118">
        <v>100</v>
      </c>
      <c r="AE22" s="118">
        <v>100</v>
      </c>
      <c r="AF22" s="118">
        <v>100</v>
      </c>
      <c r="AG22" s="118">
        <v>100</v>
      </c>
      <c r="AH22" s="118">
        <v>100</v>
      </c>
      <c r="AI22" s="118">
        <v>100</v>
      </c>
      <c r="AJ22" s="118">
        <v>100</v>
      </c>
      <c r="AK22" s="118">
        <v>100</v>
      </c>
      <c r="AL22" s="118">
        <v>100</v>
      </c>
      <c r="AM22" s="124">
        <v>100</v>
      </c>
      <c r="AN22" s="118">
        <v>0</v>
      </c>
      <c r="AO22" s="118">
        <v>0</v>
      </c>
      <c r="AP22" s="125">
        <f t="shared" si="5"/>
        <v>0</v>
      </c>
      <c r="AQ22" s="126">
        <v>100</v>
      </c>
      <c r="AR22" s="127">
        <v>100</v>
      </c>
      <c r="AS22" s="127">
        <v>100</v>
      </c>
      <c r="AT22" s="127">
        <v>100</v>
      </c>
      <c r="AU22" s="127">
        <v>100</v>
      </c>
      <c r="AV22" s="127">
        <v>100</v>
      </c>
      <c r="AW22" s="127">
        <v>100</v>
      </c>
      <c r="AX22" s="127">
        <v>100</v>
      </c>
      <c r="AY22" s="127">
        <v>100</v>
      </c>
      <c r="AZ22" s="121">
        <v>100</v>
      </c>
      <c r="BA22" s="121">
        <v>100</v>
      </c>
      <c r="BB22" s="121">
        <v>0</v>
      </c>
      <c r="BC22" s="121">
        <v>0</v>
      </c>
      <c r="BD22" s="478">
        <f t="shared" si="6"/>
        <v>0</v>
      </c>
      <c r="BE22" s="36">
        <v>100</v>
      </c>
      <c r="BF22" s="37">
        <v>100</v>
      </c>
      <c r="BG22" s="37">
        <v>100</v>
      </c>
      <c r="BH22" s="37">
        <v>100</v>
      </c>
      <c r="BI22" s="37">
        <v>100</v>
      </c>
      <c r="BJ22" s="37">
        <v>100</v>
      </c>
      <c r="BK22" s="37">
        <v>100</v>
      </c>
      <c r="BL22" s="37">
        <v>100</v>
      </c>
      <c r="BM22" s="37">
        <v>100</v>
      </c>
      <c r="BN22" s="37">
        <v>0</v>
      </c>
      <c r="BO22" s="34">
        <v>0</v>
      </c>
      <c r="BP22" s="519">
        <f t="shared" si="7"/>
        <v>0</v>
      </c>
      <c r="BQ22" s="486">
        <v>100</v>
      </c>
      <c r="BR22" s="482">
        <v>100</v>
      </c>
      <c r="BS22" s="482">
        <v>100</v>
      </c>
      <c r="BT22" s="482">
        <v>100</v>
      </c>
      <c r="BU22" s="482">
        <v>100</v>
      </c>
      <c r="BV22" s="482">
        <v>100</v>
      </c>
      <c r="BW22" s="482">
        <v>100</v>
      </c>
      <c r="BX22" s="482">
        <v>0</v>
      </c>
      <c r="BY22" s="482">
        <v>0</v>
      </c>
      <c r="BZ22" s="491">
        <f t="shared" si="8"/>
        <v>0</v>
      </c>
      <c r="CA22" s="186">
        <f t="shared" si="0"/>
        <v>0</v>
      </c>
      <c r="CB22" s="33">
        <v>100</v>
      </c>
      <c r="CC22" s="34">
        <v>100</v>
      </c>
      <c r="CD22" s="34">
        <v>100</v>
      </c>
      <c r="CE22" s="34">
        <v>100</v>
      </c>
      <c r="CF22" s="35">
        <v>0</v>
      </c>
      <c r="CG22" s="35">
        <v>0</v>
      </c>
      <c r="CH22" s="40">
        <f t="shared" si="9"/>
        <v>0</v>
      </c>
      <c r="CI22" s="36">
        <v>100</v>
      </c>
      <c r="CJ22" s="37">
        <v>100</v>
      </c>
      <c r="CK22" s="37">
        <v>100</v>
      </c>
      <c r="CL22" s="37">
        <v>100</v>
      </c>
      <c r="CM22" s="37">
        <v>0</v>
      </c>
      <c r="CN22" s="37">
        <v>0</v>
      </c>
      <c r="CO22" s="279">
        <f t="shared" si="10"/>
        <v>0</v>
      </c>
      <c r="CP22" s="37">
        <v>100</v>
      </c>
      <c r="CQ22" s="37">
        <v>100</v>
      </c>
      <c r="CR22" s="37">
        <v>100</v>
      </c>
      <c r="CS22" s="37">
        <v>100</v>
      </c>
      <c r="CT22" s="37">
        <v>0</v>
      </c>
      <c r="CU22" s="37">
        <v>0</v>
      </c>
      <c r="CV22" s="280">
        <f t="shared" si="11"/>
        <v>0</v>
      </c>
      <c r="CW22" s="34">
        <v>100</v>
      </c>
      <c r="CX22" s="34">
        <v>100</v>
      </c>
      <c r="CY22" s="35">
        <v>100</v>
      </c>
      <c r="CZ22" s="35">
        <v>100</v>
      </c>
      <c r="DA22" s="35">
        <v>0</v>
      </c>
      <c r="DB22" s="35">
        <v>0</v>
      </c>
      <c r="DC22" s="281">
        <f t="shared" si="12"/>
        <v>0</v>
      </c>
      <c r="DD22" s="394">
        <v>100</v>
      </c>
      <c r="DE22" s="395">
        <v>100</v>
      </c>
      <c r="DF22" s="396">
        <v>100</v>
      </c>
      <c r="DG22" s="396">
        <v>100</v>
      </c>
      <c r="DH22" s="396">
        <v>0</v>
      </c>
      <c r="DI22" s="396">
        <v>0</v>
      </c>
      <c r="DJ22" s="396">
        <v>0</v>
      </c>
      <c r="DK22" s="397">
        <f t="shared" si="13"/>
        <v>0</v>
      </c>
      <c r="DL22" s="389">
        <v>100</v>
      </c>
      <c r="DM22" s="391">
        <v>100</v>
      </c>
      <c r="DN22" s="391">
        <v>100</v>
      </c>
      <c r="DO22" s="391">
        <v>0</v>
      </c>
      <c r="DP22" s="391">
        <v>0</v>
      </c>
      <c r="DQ22" s="393">
        <f t="shared" si="14"/>
        <v>0</v>
      </c>
      <c r="DR22" s="224">
        <f t="shared" si="15"/>
        <v>0</v>
      </c>
      <c r="DS22" s="17"/>
      <c r="DT22" s="316"/>
      <c r="DU22" s="316"/>
      <c r="DV22" s="316"/>
      <c r="DW22" s="18"/>
      <c r="DX22" s="43">
        <f t="shared" si="16"/>
        <v>0</v>
      </c>
      <c r="DY22" s="41"/>
      <c r="DZ22" s="42"/>
      <c r="EA22" s="44"/>
      <c r="EB22" s="42"/>
      <c r="EC22" s="115">
        <f t="shared" si="1"/>
        <v>0</v>
      </c>
      <c r="ED22" s="508">
        <f t="shared" si="2"/>
        <v>0</v>
      </c>
    </row>
    <row r="23" spans="1:134" s="11" customFormat="1" ht="15.75" x14ac:dyDescent="0.25">
      <c r="A23" s="256">
        <v>20</v>
      </c>
      <c r="B23" s="85" t="s">
        <v>74</v>
      </c>
      <c r="C23" s="54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100</v>
      </c>
      <c r="K23" s="55">
        <v>0</v>
      </c>
      <c r="L23" s="55">
        <v>0</v>
      </c>
      <c r="M23" s="76">
        <f t="shared" si="3"/>
        <v>3.5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100</v>
      </c>
      <c r="Y23" s="51">
        <v>0</v>
      </c>
      <c r="Z23" s="51">
        <v>10</v>
      </c>
      <c r="AA23" s="311">
        <f t="shared" si="4"/>
        <v>4.4000000000000004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74">
        <v>100</v>
      </c>
      <c r="AN23" s="55">
        <v>0</v>
      </c>
      <c r="AO23" s="55">
        <v>10</v>
      </c>
      <c r="AP23" s="56">
        <f t="shared" si="5"/>
        <v>4.95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51">
        <v>0</v>
      </c>
      <c r="BA23" s="51">
        <v>100</v>
      </c>
      <c r="BB23" s="51">
        <v>0</v>
      </c>
      <c r="BC23" s="51">
        <v>20</v>
      </c>
      <c r="BD23" s="477">
        <f t="shared" si="6"/>
        <v>4</v>
      </c>
      <c r="BE23" s="62">
        <v>50</v>
      </c>
      <c r="BF23" s="63">
        <v>50</v>
      </c>
      <c r="BG23" s="63">
        <v>50</v>
      </c>
      <c r="BH23" s="63">
        <v>50</v>
      </c>
      <c r="BI23" s="63">
        <v>50</v>
      </c>
      <c r="BJ23" s="63">
        <v>50</v>
      </c>
      <c r="BK23" s="63">
        <v>50</v>
      </c>
      <c r="BL23" s="63">
        <v>100</v>
      </c>
      <c r="BM23" s="63">
        <v>100</v>
      </c>
      <c r="BN23" s="63">
        <v>0</v>
      </c>
      <c r="BO23" s="60">
        <v>0</v>
      </c>
      <c r="BP23" s="518">
        <f t="shared" si="7"/>
        <v>1.75</v>
      </c>
      <c r="BQ23" s="485">
        <v>100</v>
      </c>
      <c r="BR23" s="481">
        <v>100</v>
      </c>
      <c r="BS23" s="481">
        <v>100</v>
      </c>
      <c r="BT23" s="481">
        <v>100</v>
      </c>
      <c r="BU23" s="481">
        <v>100</v>
      </c>
      <c r="BV23" s="481">
        <v>100</v>
      </c>
      <c r="BW23" s="481">
        <v>100</v>
      </c>
      <c r="BX23" s="481">
        <v>0</v>
      </c>
      <c r="BY23" s="481">
        <v>0</v>
      </c>
      <c r="BZ23" s="490">
        <f t="shared" si="8"/>
        <v>0</v>
      </c>
      <c r="CA23" s="184">
        <f t="shared" si="0"/>
        <v>18.600000000000001</v>
      </c>
      <c r="CB23" s="59">
        <v>100</v>
      </c>
      <c r="CC23" s="60">
        <v>100</v>
      </c>
      <c r="CD23" s="60">
        <v>100</v>
      </c>
      <c r="CE23" s="60">
        <v>100</v>
      </c>
      <c r="CF23" s="61">
        <v>0</v>
      </c>
      <c r="CG23" s="61">
        <v>0</v>
      </c>
      <c r="CH23" s="429">
        <f t="shared" si="9"/>
        <v>0</v>
      </c>
      <c r="CI23" s="197">
        <v>100</v>
      </c>
      <c r="CJ23" s="198">
        <v>100</v>
      </c>
      <c r="CK23" s="198">
        <v>100</v>
      </c>
      <c r="CL23" s="198">
        <v>100</v>
      </c>
      <c r="CM23" s="198">
        <v>0</v>
      </c>
      <c r="CN23" s="198">
        <v>0</v>
      </c>
      <c r="CO23" s="430">
        <f t="shared" si="10"/>
        <v>0</v>
      </c>
      <c r="CP23" s="198">
        <v>100</v>
      </c>
      <c r="CQ23" s="198">
        <v>100</v>
      </c>
      <c r="CR23" s="198">
        <v>100</v>
      </c>
      <c r="CS23" s="198">
        <v>100</v>
      </c>
      <c r="CT23" s="198">
        <v>0</v>
      </c>
      <c r="CU23" s="198">
        <v>0</v>
      </c>
      <c r="CV23" s="530">
        <f t="shared" si="11"/>
        <v>0</v>
      </c>
      <c r="CW23" s="200">
        <v>100</v>
      </c>
      <c r="CX23" s="200">
        <v>100</v>
      </c>
      <c r="CY23" s="201">
        <v>100</v>
      </c>
      <c r="CZ23" s="201">
        <v>100</v>
      </c>
      <c r="DA23" s="201">
        <v>0</v>
      </c>
      <c r="DB23" s="201">
        <v>0</v>
      </c>
      <c r="DC23" s="531">
        <f t="shared" si="12"/>
        <v>0</v>
      </c>
      <c r="DD23" s="405">
        <v>100</v>
      </c>
      <c r="DE23" s="406">
        <v>100</v>
      </c>
      <c r="DF23" s="407">
        <v>100</v>
      </c>
      <c r="DG23" s="407">
        <v>100</v>
      </c>
      <c r="DH23" s="407">
        <v>0</v>
      </c>
      <c r="DI23" s="407">
        <v>0</v>
      </c>
      <c r="DJ23" s="407">
        <v>0</v>
      </c>
      <c r="DK23" s="408">
        <f t="shared" si="13"/>
        <v>0</v>
      </c>
      <c r="DL23" s="409">
        <v>100</v>
      </c>
      <c r="DM23" s="410">
        <v>100</v>
      </c>
      <c r="DN23" s="410">
        <v>100</v>
      </c>
      <c r="DO23" s="410">
        <v>0</v>
      </c>
      <c r="DP23" s="410">
        <v>0</v>
      </c>
      <c r="DQ23" s="411">
        <f t="shared" si="14"/>
        <v>0</v>
      </c>
      <c r="DR23" s="529">
        <f t="shared" si="15"/>
        <v>0</v>
      </c>
      <c r="DS23" s="17">
        <f>6/10</f>
        <v>0.6</v>
      </c>
      <c r="DT23" s="17">
        <f>7/10</f>
        <v>0.7</v>
      </c>
      <c r="DU23" s="316">
        <f>5/11</f>
        <v>0.45454545454545453</v>
      </c>
      <c r="DV23" s="316">
        <f>5/10</f>
        <v>0.5</v>
      </c>
      <c r="DW23" s="18">
        <f>5/10</f>
        <v>0.5</v>
      </c>
      <c r="DX23" s="19">
        <f t="shared" si="16"/>
        <v>2.7545454545454544</v>
      </c>
      <c r="DY23" s="41"/>
      <c r="DZ23" s="18"/>
      <c r="EA23" s="44"/>
      <c r="EB23" s="42"/>
      <c r="EC23" s="115">
        <f t="shared" si="1"/>
        <v>0</v>
      </c>
      <c r="ED23" s="507">
        <f t="shared" si="2"/>
        <v>21.354545454545455</v>
      </c>
    </row>
    <row r="24" spans="1:134" s="11" customFormat="1" ht="15.75" x14ac:dyDescent="0.25">
      <c r="A24" s="256">
        <v>21</v>
      </c>
      <c r="B24" s="78" t="s">
        <v>101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100</v>
      </c>
      <c r="K24" s="55">
        <v>0</v>
      </c>
      <c r="L24" s="55">
        <v>0</v>
      </c>
      <c r="M24" s="76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50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50</v>
      </c>
      <c r="Y24" s="51">
        <v>0</v>
      </c>
      <c r="Z24" s="51">
        <v>10</v>
      </c>
      <c r="AA24" s="311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4.6749999999999998</v>
      </c>
      <c r="AB24" s="54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74">
        <v>100</v>
      </c>
      <c r="AN24" s="55">
        <v>0</v>
      </c>
      <c r="AO24" s="55">
        <v>10</v>
      </c>
      <c r="AP24" s="56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4.95</v>
      </c>
      <c r="AQ24" s="57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51">
        <v>20</v>
      </c>
      <c r="BA24" s="51">
        <v>100</v>
      </c>
      <c r="BB24" s="51">
        <v>0</v>
      </c>
      <c r="BC24" s="51">
        <v>30</v>
      </c>
      <c r="BD24" s="477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3.4300000000000006</v>
      </c>
      <c r="BE24" s="62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20</v>
      </c>
      <c r="BM24" s="63">
        <v>100</v>
      </c>
      <c r="BN24" s="63">
        <v>0</v>
      </c>
      <c r="BO24" s="60">
        <v>5</v>
      </c>
      <c r="BP24" s="518">
        <f t="shared" si="7"/>
        <v>3.7050000000000001</v>
      </c>
      <c r="BQ24" s="62">
        <v>0</v>
      </c>
      <c r="BR24" s="63">
        <v>0</v>
      </c>
      <c r="BS24" s="63">
        <v>0</v>
      </c>
      <c r="BT24" s="63">
        <v>0</v>
      </c>
      <c r="BU24" s="63">
        <v>0</v>
      </c>
      <c r="BV24" s="63">
        <v>0</v>
      </c>
      <c r="BW24" s="63">
        <v>100</v>
      </c>
      <c r="BX24" s="63">
        <v>0</v>
      </c>
      <c r="BY24" s="63">
        <v>0</v>
      </c>
      <c r="BZ24" s="490">
        <f t="shared" si="8"/>
        <v>3</v>
      </c>
      <c r="CA24" s="184">
        <f t="shared" si="0"/>
        <v>23.259999999999998</v>
      </c>
      <c r="CB24" s="59">
        <v>100</v>
      </c>
      <c r="CC24" s="60">
        <v>100</v>
      </c>
      <c r="CD24" s="60">
        <v>100</v>
      </c>
      <c r="CE24" s="60">
        <v>100</v>
      </c>
      <c r="CF24" s="61">
        <v>0</v>
      </c>
      <c r="CG24" s="61">
        <v>0</v>
      </c>
      <c r="CH24" s="429">
        <f t="shared" si="9"/>
        <v>0</v>
      </c>
      <c r="CI24" s="197">
        <v>100</v>
      </c>
      <c r="CJ24" s="198">
        <v>100</v>
      </c>
      <c r="CK24" s="198">
        <v>100</v>
      </c>
      <c r="CL24" s="198">
        <v>100</v>
      </c>
      <c r="CM24" s="198">
        <v>0</v>
      </c>
      <c r="CN24" s="198">
        <v>0</v>
      </c>
      <c r="CO24" s="430">
        <f t="shared" si="10"/>
        <v>0</v>
      </c>
      <c r="CP24" s="198">
        <v>100</v>
      </c>
      <c r="CQ24" s="198">
        <v>100</v>
      </c>
      <c r="CR24" s="198">
        <v>100</v>
      </c>
      <c r="CS24" s="198">
        <v>100</v>
      </c>
      <c r="CT24" s="198">
        <v>0</v>
      </c>
      <c r="CU24" s="198">
        <v>0</v>
      </c>
      <c r="CV24" s="530">
        <f t="shared" si="11"/>
        <v>0</v>
      </c>
      <c r="CW24" s="200">
        <v>100</v>
      </c>
      <c r="CX24" s="200">
        <v>100</v>
      </c>
      <c r="CY24" s="201">
        <v>100</v>
      </c>
      <c r="CZ24" s="201">
        <v>100</v>
      </c>
      <c r="DA24" s="201">
        <v>0</v>
      </c>
      <c r="DB24" s="201">
        <v>0</v>
      </c>
      <c r="DC24" s="531">
        <f t="shared" si="12"/>
        <v>0</v>
      </c>
      <c r="DD24" s="405">
        <v>100</v>
      </c>
      <c r="DE24" s="406">
        <v>100</v>
      </c>
      <c r="DF24" s="407">
        <v>100</v>
      </c>
      <c r="DG24" s="407">
        <v>100</v>
      </c>
      <c r="DH24" s="407">
        <v>0</v>
      </c>
      <c r="DI24" s="407">
        <v>0</v>
      </c>
      <c r="DJ24" s="407">
        <v>0</v>
      </c>
      <c r="DK24" s="408">
        <f>3.5-(1*DD24/100+1.5*DE24/100+0.5*DF24/100+0.5*DG24/100)+0.5*DH24/100+DI24/100-(3.5-(1*DD24/100+1.5*DE24/100+0.5*DF24/100+0.5*DG24/100)+0.5*DH24/100+DJ24/100)*DJ24/100</f>
        <v>0</v>
      </c>
      <c r="DL24" s="409">
        <v>100</v>
      </c>
      <c r="DM24" s="410">
        <v>100</v>
      </c>
      <c r="DN24" s="410">
        <v>100</v>
      </c>
      <c r="DO24" s="410">
        <v>0</v>
      </c>
      <c r="DP24" s="410">
        <v>0</v>
      </c>
      <c r="DQ24" s="411">
        <f>2-(1*DL24/100+0.5*DM24/100+0.5*DN24/100)+0.5*DO24/100-(2-(1*DL24/100+0.5*DM24/100+0.5*DN24/100)+0.5*DO24/100)*DP24/100</f>
        <v>0</v>
      </c>
      <c r="DR24" s="529">
        <f t="shared" si="15"/>
        <v>0</v>
      </c>
      <c r="DS24" s="17">
        <f>7/10</f>
        <v>0.7</v>
      </c>
      <c r="DT24" s="316">
        <f>5/10</f>
        <v>0.5</v>
      </c>
      <c r="DU24" s="340"/>
      <c r="DV24" s="316">
        <f>5/10</f>
        <v>0.5</v>
      </c>
      <c r="DW24" s="18">
        <f>4/10</f>
        <v>0.4</v>
      </c>
      <c r="DX24" s="19">
        <f t="shared" ref="DX24" si="18">SUM(DS24:DW24)</f>
        <v>2.1</v>
      </c>
      <c r="DY24" s="41"/>
      <c r="DZ24" s="42"/>
      <c r="EA24" s="44"/>
      <c r="EB24" s="66">
        <v>1</v>
      </c>
      <c r="EC24" s="798">
        <f>SUM(DY24:EB24)</f>
        <v>1</v>
      </c>
      <c r="ED24" s="507">
        <f t="shared" si="2"/>
        <v>26.36</v>
      </c>
    </row>
    <row r="25" spans="1:134" s="11" customFormat="1" ht="15.75" x14ac:dyDescent="0.25">
      <c r="A25" s="256">
        <v>22</v>
      </c>
      <c r="B25" s="85" t="s">
        <v>75</v>
      </c>
      <c r="C25" s="54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100</v>
      </c>
      <c r="K25" s="55">
        <v>40</v>
      </c>
      <c r="L25" s="55">
        <v>0</v>
      </c>
      <c r="M25" s="76">
        <f t="shared" si="3"/>
        <v>3.7</v>
      </c>
      <c r="N25" s="50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100</v>
      </c>
      <c r="Y25" s="51">
        <v>30</v>
      </c>
      <c r="Z25" s="51">
        <v>0</v>
      </c>
      <c r="AA25" s="311">
        <f t="shared" si="4"/>
        <v>5.15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74">
        <v>0</v>
      </c>
      <c r="AN25" s="55">
        <v>0</v>
      </c>
      <c r="AO25" s="55">
        <v>0</v>
      </c>
      <c r="AP25" s="56">
        <f t="shared" si="5"/>
        <v>6</v>
      </c>
      <c r="AQ25" s="57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51">
        <v>0</v>
      </c>
      <c r="BA25" s="51">
        <v>0</v>
      </c>
      <c r="BB25" s="51">
        <v>50</v>
      </c>
      <c r="BC25" s="51">
        <v>0</v>
      </c>
      <c r="BD25" s="477">
        <f t="shared" si="6"/>
        <v>5.75</v>
      </c>
      <c r="BE25" s="62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0">
        <v>0</v>
      </c>
      <c r="BP25" s="518">
        <f t="shared" si="7"/>
        <v>4.5</v>
      </c>
      <c r="BQ25" s="485">
        <v>0</v>
      </c>
      <c r="BR25" s="481">
        <v>0</v>
      </c>
      <c r="BS25" s="481">
        <v>0</v>
      </c>
      <c r="BT25" s="481">
        <v>0</v>
      </c>
      <c r="BU25" s="481">
        <v>0</v>
      </c>
      <c r="BV25" s="481">
        <v>0</v>
      </c>
      <c r="BW25" s="481">
        <v>0</v>
      </c>
      <c r="BX25" s="481">
        <v>100</v>
      </c>
      <c r="BY25" s="481">
        <v>0</v>
      </c>
      <c r="BZ25" s="490">
        <f t="shared" si="8"/>
        <v>4</v>
      </c>
      <c r="CA25" s="184">
        <f t="shared" si="0"/>
        <v>29.1</v>
      </c>
      <c r="CB25" s="59">
        <v>100</v>
      </c>
      <c r="CC25" s="60">
        <v>100</v>
      </c>
      <c r="CD25" s="60">
        <v>100</v>
      </c>
      <c r="CE25" s="60">
        <v>100</v>
      </c>
      <c r="CF25" s="61">
        <v>0</v>
      </c>
      <c r="CG25" s="61">
        <v>0</v>
      </c>
      <c r="CH25" s="429">
        <f t="shared" si="9"/>
        <v>0</v>
      </c>
      <c r="CI25" s="62">
        <v>100</v>
      </c>
      <c r="CJ25" s="63">
        <v>100</v>
      </c>
      <c r="CK25" s="63">
        <v>100</v>
      </c>
      <c r="CL25" s="63">
        <v>100</v>
      </c>
      <c r="CM25" s="63">
        <v>0</v>
      </c>
      <c r="CN25" s="63">
        <v>0</v>
      </c>
      <c r="CO25" s="430">
        <f t="shared" si="10"/>
        <v>0</v>
      </c>
      <c r="CP25" s="37">
        <v>100</v>
      </c>
      <c r="CQ25" s="37">
        <v>100</v>
      </c>
      <c r="CR25" s="37">
        <v>100</v>
      </c>
      <c r="CS25" s="37">
        <v>100</v>
      </c>
      <c r="CT25" s="37">
        <v>0</v>
      </c>
      <c r="CU25" s="37">
        <v>0</v>
      </c>
      <c r="CV25" s="280">
        <f t="shared" si="11"/>
        <v>0</v>
      </c>
      <c r="CW25" s="34">
        <v>100</v>
      </c>
      <c r="CX25" s="34">
        <v>100</v>
      </c>
      <c r="CY25" s="35">
        <v>100</v>
      </c>
      <c r="CZ25" s="35">
        <v>100</v>
      </c>
      <c r="DA25" s="35">
        <v>0</v>
      </c>
      <c r="DB25" s="35">
        <v>0</v>
      </c>
      <c r="DC25" s="281">
        <f t="shared" si="12"/>
        <v>0</v>
      </c>
      <c r="DD25" s="394">
        <v>100</v>
      </c>
      <c r="DE25" s="395">
        <v>100</v>
      </c>
      <c r="DF25" s="396">
        <v>100</v>
      </c>
      <c r="DG25" s="396">
        <v>100</v>
      </c>
      <c r="DH25" s="396">
        <v>0</v>
      </c>
      <c r="DI25" s="396">
        <v>0</v>
      </c>
      <c r="DJ25" s="396">
        <v>0</v>
      </c>
      <c r="DK25" s="397">
        <f t="shared" si="13"/>
        <v>0</v>
      </c>
      <c r="DL25" s="389">
        <v>100</v>
      </c>
      <c r="DM25" s="391">
        <v>100</v>
      </c>
      <c r="DN25" s="391">
        <v>100</v>
      </c>
      <c r="DO25" s="391">
        <v>0</v>
      </c>
      <c r="DP25" s="391">
        <v>0</v>
      </c>
      <c r="DQ25" s="393">
        <f t="shared" si="14"/>
        <v>0</v>
      </c>
      <c r="DR25" s="224">
        <f t="shared" si="15"/>
        <v>0</v>
      </c>
      <c r="DS25" s="17">
        <f>6/10</f>
        <v>0.6</v>
      </c>
      <c r="DT25" s="17">
        <f>7/10</f>
        <v>0.7</v>
      </c>
      <c r="DU25" s="316">
        <f>8/11</f>
        <v>0.72727272727272729</v>
      </c>
      <c r="DV25" s="316">
        <f>5/10</f>
        <v>0.5</v>
      </c>
      <c r="DW25" s="18">
        <f>4/10</f>
        <v>0.4</v>
      </c>
      <c r="DX25" s="19">
        <f t="shared" si="16"/>
        <v>2.9272727272727272</v>
      </c>
      <c r="DY25" s="41"/>
      <c r="DZ25" s="18">
        <v>2</v>
      </c>
      <c r="EA25" s="44"/>
      <c r="EB25" s="66">
        <v>1</v>
      </c>
      <c r="EC25" s="798">
        <f t="shared" si="1"/>
        <v>3</v>
      </c>
      <c r="ED25" s="507">
        <f t="shared" si="2"/>
        <v>35.027272727272731</v>
      </c>
    </row>
    <row r="26" spans="1:134" s="11" customFormat="1" ht="15.75" x14ac:dyDescent="0.25">
      <c r="A26" s="32">
        <v>23</v>
      </c>
      <c r="B26" s="193" t="s">
        <v>76</v>
      </c>
      <c r="C26" s="123">
        <v>100</v>
      </c>
      <c r="D26" s="118">
        <v>100</v>
      </c>
      <c r="E26" s="118">
        <v>100</v>
      </c>
      <c r="F26" s="118">
        <v>100</v>
      </c>
      <c r="G26" s="118">
        <v>100</v>
      </c>
      <c r="H26" s="118">
        <v>100</v>
      </c>
      <c r="I26" s="118">
        <v>100</v>
      </c>
      <c r="J26" s="118">
        <v>100</v>
      </c>
      <c r="K26" s="118">
        <v>0</v>
      </c>
      <c r="L26" s="118">
        <v>0</v>
      </c>
      <c r="M26" s="119">
        <f t="shared" si="3"/>
        <v>0</v>
      </c>
      <c r="N26" s="120">
        <v>100</v>
      </c>
      <c r="O26" s="121">
        <v>100</v>
      </c>
      <c r="P26" s="121">
        <v>100</v>
      </c>
      <c r="Q26" s="121">
        <v>100</v>
      </c>
      <c r="R26" s="121">
        <v>100</v>
      </c>
      <c r="S26" s="121">
        <v>100</v>
      </c>
      <c r="T26" s="121">
        <v>100</v>
      </c>
      <c r="U26" s="121">
        <v>100</v>
      </c>
      <c r="V26" s="121">
        <v>100</v>
      </c>
      <c r="W26" s="121">
        <v>100</v>
      </c>
      <c r="X26" s="121">
        <v>100</v>
      </c>
      <c r="Y26" s="121">
        <v>0</v>
      </c>
      <c r="Z26" s="121">
        <v>0</v>
      </c>
      <c r="AA26" s="310">
        <f t="shared" si="4"/>
        <v>0</v>
      </c>
      <c r="AB26" s="123">
        <v>100</v>
      </c>
      <c r="AC26" s="118">
        <v>100</v>
      </c>
      <c r="AD26" s="118">
        <v>100</v>
      </c>
      <c r="AE26" s="118">
        <v>100</v>
      </c>
      <c r="AF26" s="118">
        <v>100</v>
      </c>
      <c r="AG26" s="118">
        <v>100</v>
      </c>
      <c r="AH26" s="118">
        <v>100</v>
      </c>
      <c r="AI26" s="118">
        <v>100</v>
      </c>
      <c r="AJ26" s="118">
        <v>100</v>
      </c>
      <c r="AK26" s="118">
        <v>100</v>
      </c>
      <c r="AL26" s="118">
        <v>100</v>
      </c>
      <c r="AM26" s="124">
        <v>100</v>
      </c>
      <c r="AN26" s="118">
        <v>0</v>
      </c>
      <c r="AO26" s="118">
        <v>0</v>
      </c>
      <c r="AP26" s="125">
        <f t="shared" si="5"/>
        <v>0</v>
      </c>
      <c r="AQ26" s="126">
        <v>100</v>
      </c>
      <c r="AR26" s="127">
        <v>100</v>
      </c>
      <c r="AS26" s="127">
        <v>100</v>
      </c>
      <c r="AT26" s="127">
        <v>100</v>
      </c>
      <c r="AU26" s="127">
        <v>100</v>
      </c>
      <c r="AV26" s="127">
        <v>100</v>
      </c>
      <c r="AW26" s="127">
        <v>100</v>
      </c>
      <c r="AX26" s="127">
        <v>100</v>
      </c>
      <c r="AY26" s="127">
        <v>100</v>
      </c>
      <c r="AZ26" s="121">
        <v>100</v>
      </c>
      <c r="BA26" s="121">
        <v>100</v>
      </c>
      <c r="BB26" s="121">
        <v>0</v>
      </c>
      <c r="BC26" s="121">
        <v>0</v>
      </c>
      <c r="BD26" s="478">
        <f t="shared" si="6"/>
        <v>0</v>
      </c>
      <c r="BE26" s="36">
        <v>100</v>
      </c>
      <c r="BF26" s="37">
        <v>100</v>
      </c>
      <c r="BG26" s="37">
        <v>100</v>
      </c>
      <c r="BH26" s="37">
        <v>100</v>
      </c>
      <c r="BI26" s="37">
        <v>100</v>
      </c>
      <c r="BJ26" s="37">
        <v>100</v>
      </c>
      <c r="BK26" s="37">
        <v>100</v>
      </c>
      <c r="BL26" s="37">
        <v>100</v>
      </c>
      <c r="BM26" s="37">
        <v>100</v>
      </c>
      <c r="BN26" s="37">
        <v>0</v>
      </c>
      <c r="BO26" s="34">
        <v>0</v>
      </c>
      <c r="BP26" s="519">
        <f t="shared" si="7"/>
        <v>0</v>
      </c>
      <c r="BQ26" s="486">
        <v>100</v>
      </c>
      <c r="BR26" s="482">
        <v>100</v>
      </c>
      <c r="BS26" s="482">
        <v>100</v>
      </c>
      <c r="BT26" s="482">
        <v>100</v>
      </c>
      <c r="BU26" s="482">
        <v>100</v>
      </c>
      <c r="BV26" s="482">
        <v>100</v>
      </c>
      <c r="BW26" s="482">
        <v>100</v>
      </c>
      <c r="BX26" s="482">
        <v>0</v>
      </c>
      <c r="BY26" s="482">
        <v>0</v>
      </c>
      <c r="BZ26" s="491">
        <f t="shared" si="8"/>
        <v>0</v>
      </c>
      <c r="CA26" s="186">
        <f t="shared" si="0"/>
        <v>0</v>
      </c>
      <c r="CB26" s="33">
        <v>100</v>
      </c>
      <c r="CC26" s="34">
        <v>100</v>
      </c>
      <c r="CD26" s="34">
        <v>100</v>
      </c>
      <c r="CE26" s="34">
        <v>100</v>
      </c>
      <c r="CF26" s="35">
        <v>0</v>
      </c>
      <c r="CG26" s="35">
        <v>0</v>
      </c>
      <c r="CH26" s="40">
        <f t="shared" si="9"/>
        <v>0</v>
      </c>
      <c r="CI26" s="36">
        <v>100</v>
      </c>
      <c r="CJ26" s="37">
        <v>100</v>
      </c>
      <c r="CK26" s="37">
        <v>100</v>
      </c>
      <c r="CL26" s="37">
        <v>100</v>
      </c>
      <c r="CM26" s="37">
        <v>0</v>
      </c>
      <c r="CN26" s="37">
        <v>0</v>
      </c>
      <c r="CO26" s="279">
        <f t="shared" si="10"/>
        <v>0</v>
      </c>
      <c r="CP26" s="37">
        <v>100</v>
      </c>
      <c r="CQ26" s="37">
        <v>100</v>
      </c>
      <c r="CR26" s="37">
        <v>100</v>
      </c>
      <c r="CS26" s="37">
        <v>100</v>
      </c>
      <c r="CT26" s="37">
        <v>0</v>
      </c>
      <c r="CU26" s="37">
        <v>0</v>
      </c>
      <c r="CV26" s="280">
        <f t="shared" si="11"/>
        <v>0</v>
      </c>
      <c r="CW26" s="34">
        <v>100</v>
      </c>
      <c r="CX26" s="34">
        <v>100</v>
      </c>
      <c r="CY26" s="35">
        <v>100</v>
      </c>
      <c r="CZ26" s="35">
        <v>100</v>
      </c>
      <c r="DA26" s="35">
        <v>0</v>
      </c>
      <c r="DB26" s="35">
        <v>0</v>
      </c>
      <c r="DC26" s="281">
        <f t="shared" si="12"/>
        <v>0</v>
      </c>
      <c r="DD26" s="394">
        <v>100</v>
      </c>
      <c r="DE26" s="395">
        <v>100</v>
      </c>
      <c r="DF26" s="396">
        <v>100</v>
      </c>
      <c r="DG26" s="396">
        <v>100</v>
      </c>
      <c r="DH26" s="396">
        <v>0</v>
      </c>
      <c r="DI26" s="396">
        <v>0</v>
      </c>
      <c r="DJ26" s="396">
        <v>0</v>
      </c>
      <c r="DK26" s="397">
        <f t="shared" si="13"/>
        <v>0</v>
      </c>
      <c r="DL26" s="389">
        <v>100</v>
      </c>
      <c r="DM26" s="391">
        <v>100</v>
      </c>
      <c r="DN26" s="391">
        <v>100</v>
      </c>
      <c r="DO26" s="391">
        <v>0</v>
      </c>
      <c r="DP26" s="391">
        <v>0</v>
      </c>
      <c r="DQ26" s="393">
        <f t="shared" si="14"/>
        <v>0</v>
      </c>
      <c r="DR26" s="224">
        <f t="shared" si="15"/>
        <v>0</v>
      </c>
      <c r="DS26" s="17"/>
      <c r="DT26" s="316"/>
      <c r="DU26" s="316"/>
      <c r="DV26" s="316"/>
      <c r="DW26" s="18"/>
      <c r="DX26" s="43">
        <f t="shared" si="16"/>
        <v>0</v>
      </c>
      <c r="DY26" s="41"/>
      <c r="DZ26" s="42"/>
      <c r="EA26" s="44"/>
      <c r="EB26" s="42"/>
      <c r="EC26" s="115">
        <f t="shared" si="1"/>
        <v>0</v>
      </c>
      <c r="ED26" s="508">
        <f t="shared" si="2"/>
        <v>0</v>
      </c>
    </row>
    <row r="27" spans="1:134" s="9" customFormat="1" ht="15.75" x14ac:dyDescent="0.25">
      <c r="A27" s="256">
        <v>24</v>
      </c>
      <c r="B27" s="86" t="s">
        <v>77</v>
      </c>
      <c r="C27" s="54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100</v>
      </c>
      <c r="K27" s="55">
        <v>0</v>
      </c>
      <c r="L27" s="55">
        <v>0</v>
      </c>
      <c r="M27" s="76">
        <f t="shared" si="3"/>
        <v>3.5</v>
      </c>
      <c r="N27" s="50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311">
        <f t="shared" si="4"/>
        <v>5.5</v>
      </c>
      <c r="AB27" s="54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74">
        <v>0</v>
      </c>
      <c r="AN27" s="55">
        <v>0</v>
      </c>
      <c r="AO27" s="55">
        <v>0</v>
      </c>
      <c r="AP27" s="56">
        <f t="shared" si="5"/>
        <v>6</v>
      </c>
      <c r="AQ27" s="57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51">
        <v>0</v>
      </c>
      <c r="BA27" s="51">
        <v>0</v>
      </c>
      <c r="BB27" s="51">
        <v>0</v>
      </c>
      <c r="BC27" s="51">
        <v>0</v>
      </c>
      <c r="BD27" s="477">
        <f t="shared" si="6"/>
        <v>5.5</v>
      </c>
      <c r="BE27" s="62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0</v>
      </c>
      <c r="BM27" s="63">
        <v>0</v>
      </c>
      <c r="BN27" s="63">
        <v>0</v>
      </c>
      <c r="BO27" s="60">
        <v>0</v>
      </c>
      <c r="BP27" s="518">
        <f t="shared" si="7"/>
        <v>4.5</v>
      </c>
      <c r="BQ27" s="485">
        <v>0</v>
      </c>
      <c r="BR27" s="481">
        <v>0</v>
      </c>
      <c r="BS27" s="481">
        <v>0</v>
      </c>
      <c r="BT27" s="481">
        <v>0</v>
      </c>
      <c r="BU27" s="481">
        <v>0</v>
      </c>
      <c r="BV27" s="481">
        <v>0</v>
      </c>
      <c r="BW27" s="481">
        <v>0</v>
      </c>
      <c r="BX27" s="481">
        <v>0</v>
      </c>
      <c r="BY27" s="481">
        <v>0</v>
      </c>
      <c r="BZ27" s="490">
        <f t="shared" si="8"/>
        <v>3.5</v>
      </c>
      <c r="CA27" s="184">
        <f t="shared" si="0"/>
        <v>28.5</v>
      </c>
      <c r="CB27" s="59">
        <v>100</v>
      </c>
      <c r="CC27" s="60">
        <v>100</v>
      </c>
      <c r="CD27" s="60">
        <v>100</v>
      </c>
      <c r="CE27" s="60">
        <v>100</v>
      </c>
      <c r="CF27" s="61">
        <v>0</v>
      </c>
      <c r="CG27" s="61">
        <v>0</v>
      </c>
      <c r="CH27" s="429">
        <f t="shared" si="9"/>
        <v>0</v>
      </c>
      <c r="CI27" s="62">
        <v>100</v>
      </c>
      <c r="CJ27" s="63">
        <v>100</v>
      </c>
      <c r="CK27" s="63">
        <v>100</v>
      </c>
      <c r="CL27" s="63">
        <v>100</v>
      </c>
      <c r="CM27" s="63">
        <v>0</v>
      </c>
      <c r="CN27" s="63">
        <v>0</v>
      </c>
      <c r="CO27" s="430">
        <f t="shared" si="10"/>
        <v>0</v>
      </c>
      <c r="CP27" s="63">
        <v>100</v>
      </c>
      <c r="CQ27" s="63">
        <v>100</v>
      </c>
      <c r="CR27" s="63">
        <v>100</v>
      </c>
      <c r="CS27" s="63">
        <v>100</v>
      </c>
      <c r="CT27" s="63">
        <v>0</v>
      </c>
      <c r="CU27" s="63">
        <v>0</v>
      </c>
      <c r="CV27" s="530">
        <f t="shared" si="11"/>
        <v>0</v>
      </c>
      <c r="CW27" s="60">
        <v>100</v>
      </c>
      <c r="CX27" s="60">
        <v>100</v>
      </c>
      <c r="CY27" s="61">
        <v>100</v>
      </c>
      <c r="CZ27" s="61">
        <v>100</v>
      </c>
      <c r="DA27" s="61">
        <v>0</v>
      </c>
      <c r="DB27" s="61">
        <v>0</v>
      </c>
      <c r="DC27" s="531">
        <f t="shared" si="12"/>
        <v>0</v>
      </c>
      <c r="DD27" s="398">
        <v>100</v>
      </c>
      <c r="DE27" s="399">
        <v>100</v>
      </c>
      <c r="DF27" s="400">
        <v>100</v>
      </c>
      <c r="DG27" s="400">
        <v>100</v>
      </c>
      <c r="DH27" s="400">
        <v>0</v>
      </c>
      <c r="DI27" s="400">
        <v>0</v>
      </c>
      <c r="DJ27" s="400">
        <v>0</v>
      </c>
      <c r="DK27" s="401">
        <f t="shared" si="13"/>
        <v>0</v>
      </c>
      <c r="DL27" s="402">
        <v>100</v>
      </c>
      <c r="DM27" s="403">
        <v>100</v>
      </c>
      <c r="DN27" s="403">
        <v>100</v>
      </c>
      <c r="DO27" s="403">
        <v>0</v>
      </c>
      <c r="DP27" s="403">
        <v>0</v>
      </c>
      <c r="DQ27" s="404">
        <f t="shared" si="14"/>
        <v>0</v>
      </c>
      <c r="DR27" s="529">
        <f t="shared" si="15"/>
        <v>0</v>
      </c>
      <c r="DS27" s="17">
        <f>6/10</f>
        <v>0.6</v>
      </c>
      <c r="DT27" s="17">
        <f>7/10</f>
        <v>0.7</v>
      </c>
      <c r="DU27" s="316">
        <f>8/11</f>
        <v>0.72727272727272729</v>
      </c>
      <c r="DV27" s="316">
        <f>5/10</f>
        <v>0.5</v>
      </c>
      <c r="DW27" s="18">
        <f>4/10</f>
        <v>0.4</v>
      </c>
      <c r="DX27" s="19">
        <f t="shared" si="16"/>
        <v>2.9272727272727272</v>
      </c>
      <c r="DY27" s="69"/>
      <c r="DZ27" s="18">
        <v>2</v>
      </c>
      <c r="EA27" s="71">
        <v>2</v>
      </c>
      <c r="EB27" s="66">
        <v>1</v>
      </c>
      <c r="EC27" s="799">
        <f t="shared" si="1"/>
        <v>5</v>
      </c>
      <c r="ED27" s="507">
        <f t="shared" si="2"/>
        <v>36.427272727272722</v>
      </c>
    </row>
    <row r="28" spans="1:134" s="11" customFormat="1" ht="14.25" customHeight="1" x14ac:dyDescent="0.25">
      <c r="A28" s="32">
        <v>25</v>
      </c>
      <c r="B28" s="193" t="s">
        <v>78</v>
      </c>
      <c r="C28" s="123">
        <v>100</v>
      </c>
      <c r="D28" s="118">
        <v>100</v>
      </c>
      <c r="E28" s="118">
        <v>100</v>
      </c>
      <c r="F28" s="118">
        <v>100</v>
      </c>
      <c r="G28" s="118">
        <v>100</v>
      </c>
      <c r="H28" s="118">
        <v>100</v>
      </c>
      <c r="I28" s="118">
        <v>100</v>
      </c>
      <c r="J28" s="118">
        <v>100</v>
      </c>
      <c r="K28" s="118">
        <v>0</v>
      </c>
      <c r="L28" s="118">
        <v>0</v>
      </c>
      <c r="M28" s="119">
        <f t="shared" si="3"/>
        <v>0</v>
      </c>
      <c r="N28" s="120">
        <v>100</v>
      </c>
      <c r="O28" s="121">
        <v>100</v>
      </c>
      <c r="P28" s="121">
        <v>100</v>
      </c>
      <c r="Q28" s="121">
        <v>100</v>
      </c>
      <c r="R28" s="121">
        <v>100</v>
      </c>
      <c r="S28" s="121">
        <v>100</v>
      </c>
      <c r="T28" s="121">
        <v>100</v>
      </c>
      <c r="U28" s="121">
        <v>100</v>
      </c>
      <c r="V28" s="121">
        <v>100</v>
      </c>
      <c r="W28" s="121">
        <v>100</v>
      </c>
      <c r="X28" s="121">
        <v>100</v>
      </c>
      <c r="Y28" s="121">
        <v>0</v>
      </c>
      <c r="Z28" s="121">
        <v>0</v>
      </c>
      <c r="AA28" s="310">
        <f t="shared" si="4"/>
        <v>0</v>
      </c>
      <c r="AB28" s="123">
        <v>100</v>
      </c>
      <c r="AC28" s="118">
        <v>100</v>
      </c>
      <c r="AD28" s="118">
        <v>100</v>
      </c>
      <c r="AE28" s="118">
        <v>100</v>
      </c>
      <c r="AF28" s="118">
        <v>100</v>
      </c>
      <c r="AG28" s="118">
        <v>100</v>
      </c>
      <c r="AH28" s="118">
        <v>100</v>
      </c>
      <c r="AI28" s="118">
        <v>100</v>
      </c>
      <c r="AJ28" s="118">
        <v>100</v>
      </c>
      <c r="AK28" s="118">
        <v>100</v>
      </c>
      <c r="AL28" s="118">
        <v>100</v>
      </c>
      <c r="AM28" s="124">
        <v>100</v>
      </c>
      <c r="AN28" s="118">
        <v>0</v>
      </c>
      <c r="AO28" s="118">
        <v>0</v>
      </c>
      <c r="AP28" s="125">
        <f t="shared" si="5"/>
        <v>0</v>
      </c>
      <c r="AQ28" s="126">
        <v>100</v>
      </c>
      <c r="AR28" s="127">
        <v>100</v>
      </c>
      <c r="AS28" s="127">
        <v>100</v>
      </c>
      <c r="AT28" s="127">
        <v>100</v>
      </c>
      <c r="AU28" s="127">
        <v>100</v>
      </c>
      <c r="AV28" s="127">
        <v>100</v>
      </c>
      <c r="AW28" s="127">
        <v>100</v>
      </c>
      <c r="AX28" s="127">
        <v>100</v>
      </c>
      <c r="AY28" s="127">
        <v>100</v>
      </c>
      <c r="AZ28" s="121">
        <v>100</v>
      </c>
      <c r="BA28" s="121">
        <v>100</v>
      </c>
      <c r="BB28" s="121">
        <v>0</v>
      </c>
      <c r="BC28" s="121">
        <v>0</v>
      </c>
      <c r="BD28" s="478">
        <f t="shared" si="6"/>
        <v>0</v>
      </c>
      <c r="BE28" s="36">
        <v>100</v>
      </c>
      <c r="BF28" s="37">
        <v>100</v>
      </c>
      <c r="BG28" s="37">
        <v>100</v>
      </c>
      <c r="BH28" s="37">
        <v>100</v>
      </c>
      <c r="BI28" s="37">
        <v>100</v>
      </c>
      <c r="BJ28" s="37">
        <v>100</v>
      </c>
      <c r="BK28" s="37">
        <v>100</v>
      </c>
      <c r="BL28" s="37">
        <v>100</v>
      </c>
      <c r="BM28" s="37">
        <v>100</v>
      </c>
      <c r="BN28" s="37">
        <v>0</v>
      </c>
      <c r="BO28" s="34">
        <v>0</v>
      </c>
      <c r="BP28" s="519">
        <f t="shared" si="7"/>
        <v>0</v>
      </c>
      <c r="BQ28" s="486">
        <v>100</v>
      </c>
      <c r="BR28" s="482">
        <v>100</v>
      </c>
      <c r="BS28" s="482">
        <v>100</v>
      </c>
      <c r="BT28" s="482">
        <v>100</v>
      </c>
      <c r="BU28" s="482">
        <v>100</v>
      </c>
      <c r="BV28" s="482">
        <v>100</v>
      </c>
      <c r="BW28" s="482">
        <v>100</v>
      </c>
      <c r="BX28" s="482">
        <v>0</v>
      </c>
      <c r="BY28" s="482">
        <v>0</v>
      </c>
      <c r="BZ28" s="491">
        <f t="shared" si="8"/>
        <v>0</v>
      </c>
      <c r="CA28" s="186">
        <f t="shared" si="0"/>
        <v>0</v>
      </c>
      <c r="CB28" s="33">
        <v>100</v>
      </c>
      <c r="CC28" s="34">
        <v>100</v>
      </c>
      <c r="CD28" s="34">
        <v>100</v>
      </c>
      <c r="CE28" s="34">
        <v>100</v>
      </c>
      <c r="CF28" s="35">
        <v>0</v>
      </c>
      <c r="CG28" s="35">
        <v>0</v>
      </c>
      <c r="CH28" s="40">
        <f t="shared" si="9"/>
        <v>0</v>
      </c>
      <c r="CI28" s="36">
        <v>100</v>
      </c>
      <c r="CJ28" s="37">
        <v>100</v>
      </c>
      <c r="CK28" s="37">
        <v>100</v>
      </c>
      <c r="CL28" s="37">
        <v>100</v>
      </c>
      <c r="CM28" s="37">
        <v>0</v>
      </c>
      <c r="CN28" s="37">
        <v>0</v>
      </c>
      <c r="CO28" s="279">
        <f t="shared" si="10"/>
        <v>0</v>
      </c>
      <c r="CP28" s="37">
        <v>100</v>
      </c>
      <c r="CQ28" s="37">
        <v>100</v>
      </c>
      <c r="CR28" s="37">
        <v>100</v>
      </c>
      <c r="CS28" s="37">
        <v>100</v>
      </c>
      <c r="CT28" s="37">
        <v>0</v>
      </c>
      <c r="CU28" s="37">
        <v>0</v>
      </c>
      <c r="CV28" s="280">
        <f t="shared" si="11"/>
        <v>0</v>
      </c>
      <c r="CW28" s="34">
        <v>100</v>
      </c>
      <c r="CX28" s="34">
        <v>100</v>
      </c>
      <c r="CY28" s="35">
        <v>100</v>
      </c>
      <c r="CZ28" s="35">
        <v>100</v>
      </c>
      <c r="DA28" s="35">
        <v>0</v>
      </c>
      <c r="DB28" s="35">
        <v>0</v>
      </c>
      <c r="DC28" s="281">
        <f t="shared" si="12"/>
        <v>0</v>
      </c>
      <c r="DD28" s="394">
        <v>100</v>
      </c>
      <c r="DE28" s="395">
        <v>100</v>
      </c>
      <c r="DF28" s="396">
        <v>100</v>
      </c>
      <c r="DG28" s="396">
        <v>100</v>
      </c>
      <c r="DH28" s="396">
        <v>0</v>
      </c>
      <c r="DI28" s="396">
        <v>0</v>
      </c>
      <c r="DJ28" s="396">
        <v>0</v>
      </c>
      <c r="DK28" s="397">
        <f t="shared" si="13"/>
        <v>0</v>
      </c>
      <c r="DL28" s="389">
        <v>100</v>
      </c>
      <c r="DM28" s="391">
        <v>100</v>
      </c>
      <c r="DN28" s="391">
        <v>100</v>
      </c>
      <c r="DO28" s="391">
        <v>0</v>
      </c>
      <c r="DP28" s="391">
        <v>0</v>
      </c>
      <c r="DQ28" s="393">
        <f t="shared" si="14"/>
        <v>0</v>
      </c>
      <c r="DR28" s="224">
        <f t="shared" si="15"/>
        <v>0</v>
      </c>
      <c r="DS28" s="17"/>
      <c r="DT28" s="316"/>
      <c r="DU28" s="316"/>
      <c r="DV28" s="316"/>
      <c r="DW28" s="18"/>
      <c r="DX28" s="43">
        <f t="shared" si="16"/>
        <v>0</v>
      </c>
      <c r="DY28" s="41"/>
      <c r="DZ28" s="42"/>
      <c r="EA28" s="44"/>
      <c r="EB28" s="42"/>
      <c r="EC28" s="115">
        <f t="shared" si="1"/>
        <v>0</v>
      </c>
      <c r="ED28" s="508">
        <f t="shared" si="2"/>
        <v>0</v>
      </c>
    </row>
    <row r="29" spans="1:134" s="9" customFormat="1" ht="15.75" x14ac:dyDescent="0.25">
      <c r="A29" s="256">
        <v>26</v>
      </c>
      <c r="B29" s="85" t="s">
        <v>79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50</v>
      </c>
      <c r="K29" s="55">
        <v>0</v>
      </c>
      <c r="L29" s="55">
        <v>0</v>
      </c>
      <c r="M29" s="76">
        <f t="shared" si="3"/>
        <v>3.75</v>
      </c>
      <c r="N29" s="50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50</v>
      </c>
      <c r="Y29" s="51">
        <v>0</v>
      </c>
      <c r="Z29" s="51">
        <v>0</v>
      </c>
      <c r="AA29" s="313">
        <f t="shared" si="4"/>
        <v>5.25</v>
      </c>
      <c r="AB29" s="54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74">
        <v>0</v>
      </c>
      <c r="AN29" s="55">
        <v>0</v>
      </c>
      <c r="AO29" s="55">
        <v>15</v>
      </c>
      <c r="AP29" s="56">
        <f t="shared" si="5"/>
        <v>5.0999999999999996</v>
      </c>
      <c r="AQ29" s="57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51">
        <v>0</v>
      </c>
      <c r="BA29" s="51">
        <v>0</v>
      </c>
      <c r="BB29" s="51">
        <v>0</v>
      </c>
      <c r="BC29" s="51">
        <v>20</v>
      </c>
      <c r="BD29" s="477">
        <f t="shared" si="6"/>
        <v>4.4000000000000004</v>
      </c>
      <c r="BE29" s="62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50</v>
      </c>
      <c r="BM29" s="63">
        <v>0</v>
      </c>
      <c r="BN29" s="63">
        <v>0</v>
      </c>
      <c r="BO29" s="60">
        <v>5</v>
      </c>
      <c r="BP29" s="518">
        <f t="shared" si="7"/>
        <v>4.0374999999999996</v>
      </c>
      <c r="BQ29" s="481">
        <v>50</v>
      </c>
      <c r="BR29" s="481">
        <v>50</v>
      </c>
      <c r="BS29" s="481">
        <v>50</v>
      </c>
      <c r="BT29" s="481">
        <v>50</v>
      </c>
      <c r="BU29" s="481">
        <v>50</v>
      </c>
      <c r="BV29" s="481">
        <v>100</v>
      </c>
      <c r="BW29" s="481">
        <v>0</v>
      </c>
      <c r="BX29" s="481">
        <v>0</v>
      </c>
      <c r="BY29" s="481">
        <v>0</v>
      </c>
      <c r="BZ29" s="490">
        <f t="shared" si="8"/>
        <v>1.75</v>
      </c>
      <c r="CA29" s="184">
        <f t="shared" si="0"/>
        <v>24.287500000000001</v>
      </c>
      <c r="CB29" s="59">
        <v>100</v>
      </c>
      <c r="CC29" s="60">
        <v>100</v>
      </c>
      <c r="CD29" s="60">
        <v>100</v>
      </c>
      <c r="CE29" s="60">
        <v>100</v>
      </c>
      <c r="CF29" s="61">
        <v>0</v>
      </c>
      <c r="CG29" s="61">
        <v>0</v>
      </c>
      <c r="CH29" s="429">
        <f t="shared" si="9"/>
        <v>0</v>
      </c>
      <c r="CI29" s="62">
        <v>100</v>
      </c>
      <c r="CJ29" s="63">
        <v>100</v>
      </c>
      <c r="CK29" s="63">
        <v>100</v>
      </c>
      <c r="CL29" s="63">
        <v>100</v>
      </c>
      <c r="CM29" s="63">
        <v>0</v>
      </c>
      <c r="CN29" s="63">
        <v>0</v>
      </c>
      <c r="CO29" s="430">
        <f t="shared" si="10"/>
        <v>0</v>
      </c>
      <c r="CP29" s="63">
        <v>100</v>
      </c>
      <c r="CQ29" s="63">
        <v>100</v>
      </c>
      <c r="CR29" s="63">
        <v>100</v>
      </c>
      <c r="CS29" s="63">
        <v>100</v>
      </c>
      <c r="CT29" s="63">
        <v>0</v>
      </c>
      <c r="CU29" s="63">
        <v>0</v>
      </c>
      <c r="CV29" s="530">
        <f t="shared" si="11"/>
        <v>0</v>
      </c>
      <c r="CW29" s="60">
        <v>100</v>
      </c>
      <c r="CX29" s="60">
        <v>100</v>
      </c>
      <c r="CY29" s="61">
        <v>100</v>
      </c>
      <c r="CZ29" s="61">
        <v>100</v>
      </c>
      <c r="DA29" s="61">
        <v>0</v>
      </c>
      <c r="DB29" s="61">
        <v>0</v>
      </c>
      <c r="DC29" s="531">
        <f t="shared" si="12"/>
        <v>0</v>
      </c>
      <c r="DD29" s="398">
        <v>100</v>
      </c>
      <c r="DE29" s="399">
        <v>100</v>
      </c>
      <c r="DF29" s="400">
        <v>100</v>
      </c>
      <c r="DG29" s="400">
        <v>100</v>
      </c>
      <c r="DH29" s="400">
        <v>0</v>
      </c>
      <c r="DI29" s="400">
        <v>0</v>
      </c>
      <c r="DJ29" s="400">
        <v>0</v>
      </c>
      <c r="DK29" s="401">
        <f t="shared" si="13"/>
        <v>0</v>
      </c>
      <c r="DL29" s="402">
        <v>100</v>
      </c>
      <c r="DM29" s="403">
        <v>100</v>
      </c>
      <c r="DN29" s="403">
        <v>100</v>
      </c>
      <c r="DO29" s="403">
        <v>0</v>
      </c>
      <c r="DP29" s="403">
        <v>0</v>
      </c>
      <c r="DQ29" s="404">
        <f t="shared" si="14"/>
        <v>0</v>
      </c>
      <c r="DR29" s="529">
        <f t="shared" si="15"/>
        <v>0</v>
      </c>
      <c r="DS29" s="17">
        <f>7/10</f>
        <v>0.7</v>
      </c>
      <c r="DT29" s="316">
        <f>4/10</f>
        <v>0.4</v>
      </c>
      <c r="DU29" s="316">
        <f>3/11</f>
        <v>0.27272727272727271</v>
      </c>
      <c r="DV29" s="316">
        <f>1/10</f>
        <v>0.1</v>
      </c>
      <c r="DW29" s="18">
        <f>4/10</f>
        <v>0.4</v>
      </c>
      <c r="DX29" s="19">
        <f t="shared" si="16"/>
        <v>1.872727272727273</v>
      </c>
      <c r="DY29" s="72"/>
      <c r="DZ29" s="87"/>
      <c r="EA29" s="71"/>
      <c r="EB29" s="71">
        <v>1</v>
      </c>
      <c r="EC29" s="798">
        <f t="shared" si="1"/>
        <v>1</v>
      </c>
      <c r="ED29" s="507">
        <f t="shared" si="2"/>
        <v>27.160227272727276</v>
      </c>
    </row>
    <row r="30" spans="1:134" s="11" customFormat="1" ht="15.75" x14ac:dyDescent="0.25">
      <c r="A30" s="32">
        <v>27</v>
      </c>
      <c r="B30" s="193" t="s">
        <v>80</v>
      </c>
      <c r="C30" s="123">
        <v>100</v>
      </c>
      <c r="D30" s="118">
        <v>100</v>
      </c>
      <c r="E30" s="118">
        <v>100</v>
      </c>
      <c r="F30" s="118">
        <v>100</v>
      </c>
      <c r="G30" s="118">
        <v>100</v>
      </c>
      <c r="H30" s="118">
        <v>100</v>
      </c>
      <c r="I30" s="118">
        <v>100</v>
      </c>
      <c r="J30" s="118">
        <v>100</v>
      </c>
      <c r="K30" s="118">
        <v>0</v>
      </c>
      <c r="L30" s="118">
        <v>0</v>
      </c>
      <c r="M30" s="119">
        <f t="shared" si="3"/>
        <v>0</v>
      </c>
      <c r="N30" s="120">
        <v>100</v>
      </c>
      <c r="O30" s="121">
        <v>100</v>
      </c>
      <c r="P30" s="121">
        <v>100</v>
      </c>
      <c r="Q30" s="121">
        <v>100</v>
      </c>
      <c r="R30" s="121">
        <v>100</v>
      </c>
      <c r="S30" s="121">
        <v>100</v>
      </c>
      <c r="T30" s="121">
        <v>100</v>
      </c>
      <c r="U30" s="121">
        <v>100</v>
      </c>
      <c r="V30" s="121">
        <v>100</v>
      </c>
      <c r="W30" s="121">
        <v>100</v>
      </c>
      <c r="X30" s="121">
        <v>100</v>
      </c>
      <c r="Y30" s="121">
        <v>0</v>
      </c>
      <c r="Z30" s="121">
        <v>0</v>
      </c>
      <c r="AA30" s="313">
        <f t="shared" si="4"/>
        <v>0</v>
      </c>
      <c r="AB30" s="123">
        <v>100</v>
      </c>
      <c r="AC30" s="118">
        <v>100</v>
      </c>
      <c r="AD30" s="118">
        <v>100</v>
      </c>
      <c r="AE30" s="118">
        <v>100</v>
      </c>
      <c r="AF30" s="118">
        <v>100</v>
      </c>
      <c r="AG30" s="118">
        <v>100</v>
      </c>
      <c r="AH30" s="118">
        <v>100</v>
      </c>
      <c r="AI30" s="118">
        <v>100</v>
      </c>
      <c r="AJ30" s="118">
        <v>100</v>
      </c>
      <c r="AK30" s="118">
        <v>100</v>
      </c>
      <c r="AL30" s="118">
        <v>100</v>
      </c>
      <c r="AM30" s="124">
        <v>100</v>
      </c>
      <c r="AN30" s="118">
        <v>0</v>
      </c>
      <c r="AO30" s="118">
        <v>0</v>
      </c>
      <c r="AP30" s="125">
        <f t="shared" si="5"/>
        <v>0</v>
      </c>
      <c r="AQ30" s="126">
        <v>100</v>
      </c>
      <c r="AR30" s="127">
        <v>100</v>
      </c>
      <c r="AS30" s="127">
        <v>100</v>
      </c>
      <c r="AT30" s="127">
        <v>100</v>
      </c>
      <c r="AU30" s="127">
        <v>100</v>
      </c>
      <c r="AV30" s="127">
        <v>100</v>
      </c>
      <c r="AW30" s="127">
        <v>100</v>
      </c>
      <c r="AX30" s="127">
        <v>100</v>
      </c>
      <c r="AY30" s="127">
        <v>100</v>
      </c>
      <c r="AZ30" s="121">
        <v>100</v>
      </c>
      <c r="BA30" s="121">
        <v>100</v>
      </c>
      <c r="BB30" s="121">
        <v>0</v>
      </c>
      <c r="BC30" s="121">
        <v>0</v>
      </c>
      <c r="BD30" s="478">
        <f t="shared" si="6"/>
        <v>0</v>
      </c>
      <c r="BE30" s="36">
        <v>100</v>
      </c>
      <c r="BF30" s="37">
        <v>100</v>
      </c>
      <c r="BG30" s="37">
        <v>100</v>
      </c>
      <c r="BH30" s="37">
        <v>100</v>
      </c>
      <c r="BI30" s="37">
        <v>100</v>
      </c>
      <c r="BJ30" s="37">
        <v>100</v>
      </c>
      <c r="BK30" s="37">
        <v>100</v>
      </c>
      <c r="BL30" s="37">
        <v>100</v>
      </c>
      <c r="BM30" s="37">
        <v>100</v>
      </c>
      <c r="BN30" s="37">
        <v>0</v>
      </c>
      <c r="BO30" s="34">
        <v>0</v>
      </c>
      <c r="BP30" s="519">
        <f t="shared" si="7"/>
        <v>0</v>
      </c>
      <c r="BQ30" s="486">
        <v>100</v>
      </c>
      <c r="BR30" s="482">
        <v>100</v>
      </c>
      <c r="BS30" s="482">
        <v>100</v>
      </c>
      <c r="BT30" s="482">
        <v>100</v>
      </c>
      <c r="BU30" s="482">
        <v>100</v>
      </c>
      <c r="BV30" s="482">
        <v>100</v>
      </c>
      <c r="BW30" s="482">
        <v>100</v>
      </c>
      <c r="BX30" s="482">
        <v>0</v>
      </c>
      <c r="BY30" s="482">
        <v>0</v>
      </c>
      <c r="BZ30" s="491">
        <f t="shared" si="8"/>
        <v>0</v>
      </c>
      <c r="CA30" s="186">
        <f t="shared" si="0"/>
        <v>0</v>
      </c>
      <c r="CB30" s="33">
        <v>100</v>
      </c>
      <c r="CC30" s="34">
        <v>100</v>
      </c>
      <c r="CD30" s="34">
        <v>100</v>
      </c>
      <c r="CE30" s="34">
        <v>100</v>
      </c>
      <c r="CF30" s="35">
        <v>0</v>
      </c>
      <c r="CG30" s="35">
        <v>0</v>
      </c>
      <c r="CH30" s="40">
        <f t="shared" si="9"/>
        <v>0</v>
      </c>
      <c r="CI30" s="36">
        <v>100</v>
      </c>
      <c r="CJ30" s="37">
        <v>100</v>
      </c>
      <c r="CK30" s="37">
        <v>100</v>
      </c>
      <c r="CL30" s="37">
        <v>100</v>
      </c>
      <c r="CM30" s="37">
        <v>0</v>
      </c>
      <c r="CN30" s="37">
        <v>0</v>
      </c>
      <c r="CO30" s="279">
        <f t="shared" si="10"/>
        <v>0</v>
      </c>
      <c r="CP30" s="37">
        <v>100</v>
      </c>
      <c r="CQ30" s="37">
        <v>100</v>
      </c>
      <c r="CR30" s="37">
        <v>100</v>
      </c>
      <c r="CS30" s="37">
        <v>100</v>
      </c>
      <c r="CT30" s="37">
        <v>0</v>
      </c>
      <c r="CU30" s="37">
        <v>0</v>
      </c>
      <c r="CV30" s="280">
        <f t="shared" si="11"/>
        <v>0</v>
      </c>
      <c r="CW30" s="34">
        <v>100</v>
      </c>
      <c r="CX30" s="34">
        <v>100</v>
      </c>
      <c r="CY30" s="35">
        <v>100</v>
      </c>
      <c r="CZ30" s="35">
        <v>100</v>
      </c>
      <c r="DA30" s="35">
        <v>0</v>
      </c>
      <c r="DB30" s="35">
        <v>0</v>
      </c>
      <c r="DC30" s="281">
        <f t="shared" si="12"/>
        <v>0</v>
      </c>
      <c r="DD30" s="394">
        <v>100</v>
      </c>
      <c r="DE30" s="395">
        <v>100</v>
      </c>
      <c r="DF30" s="396">
        <v>100</v>
      </c>
      <c r="DG30" s="396">
        <v>100</v>
      </c>
      <c r="DH30" s="396">
        <v>0</v>
      </c>
      <c r="DI30" s="396">
        <v>0</v>
      </c>
      <c r="DJ30" s="396">
        <v>0</v>
      </c>
      <c r="DK30" s="397">
        <f t="shared" si="13"/>
        <v>0</v>
      </c>
      <c r="DL30" s="389">
        <v>100</v>
      </c>
      <c r="DM30" s="391">
        <v>100</v>
      </c>
      <c r="DN30" s="391">
        <v>100</v>
      </c>
      <c r="DO30" s="391">
        <v>0</v>
      </c>
      <c r="DP30" s="391">
        <v>0</v>
      </c>
      <c r="DQ30" s="393">
        <f t="shared" si="14"/>
        <v>0</v>
      </c>
      <c r="DR30" s="224">
        <f t="shared" si="15"/>
        <v>0</v>
      </c>
      <c r="DS30" s="17"/>
      <c r="DT30" s="316"/>
      <c r="DU30" s="316"/>
      <c r="DV30" s="316"/>
      <c r="DW30" s="18"/>
      <c r="DX30" s="43">
        <f t="shared" si="16"/>
        <v>0</v>
      </c>
      <c r="DY30" s="47"/>
      <c r="DZ30" s="44"/>
      <c r="EA30" s="44"/>
      <c r="EB30" s="44"/>
      <c r="EC30" s="115">
        <f t="shared" si="1"/>
        <v>0</v>
      </c>
      <c r="ED30" s="508">
        <f t="shared" si="2"/>
        <v>0</v>
      </c>
    </row>
    <row r="31" spans="1:134" s="10" customFormat="1" ht="14.25" customHeight="1" x14ac:dyDescent="0.25">
      <c r="A31" s="68">
        <v>28</v>
      </c>
      <c r="B31" s="85" t="s">
        <v>81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100</v>
      </c>
      <c r="K31" s="55">
        <v>30</v>
      </c>
      <c r="L31" s="55">
        <v>0</v>
      </c>
      <c r="M31" s="76">
        <f t="shared" si="3"/>
        <v>3.65</v>
      </c>
      <c r="N31" s="50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100</v>
      </c>
      <c r="Y31" s="51">
        <v>0</v>
      </c>
      <c r="Z31" s="51">
        <v>20</v>
      </c>
      <c r="AA31" s="313">
        <f t="shared" si="4"/>
        <v>3.8</v>
      </c>
      <c r="AB31" s="54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74">
        <v>0</v>
      </c>
      <c r="AN31" s="55">
        <v>0</v>
      </c>
      <c r="AO31" s="55">
        <v>10</v>
      </c>
      <c r="AP31" s="56">
        <f t="shared" si="5"/>
        <v>5.4</v>
      </c>
      <c r="AQ31" s="57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51">
        <v>0</v>
      </c>
      <c r="BA31" s="51">
        <v>0</v>
      </c>
      <c r="BB31" s="51">
        <v>0</v>
      </c>
      <c r="BC31" s="51">
        <v>10</v>
      </c>
      <c r="BD31" s="477">
        <f t="shared" si="6"/>
        <v>4.95</v>
      </c>
      <c r="BE31" s="481">
        <v>50</v>
      </c>
      <c r="BF31" s="481">
        <v>50</v>
      </c>
      <c r="BG31" s="481">
        <v>50</v>
      </c>
      <c r="BH31" s="481">
        <v>50</v>
      </c>
      <c r="BI31" s="481">
        <v>50</v>
      </c>
      <c r="BJ31" s="481">
        <v>50</v>
      </c>
      <c r="BK31" s="481">
        <v>50</v>
      </c>
      <c r="BL31" s="63">
        <v>100</v>
      </c>
      <c r="BM31" s="63">
        <v>0</v>
      </c>
      <c r="BN31" s="63">
        <v>0</v>
      </c>
      <c r="BO31" s="60">
        <v>0</v>
      </c>
      <c r="BP31" s="518">
        <f t="shared" si="7"/>
        <v>2.25</v>
      </c>
      <c r="BQ31" s="481">
        <v>50</v>
      </c>
      <c r="BR31" s="481">
        <v>50</v>
      </c>
      <c r="BS31" s="481">
        <v>50</v>
      </c>
      <c r="BT31" s="481">
        <v>50</v>
      </c>
      <c r="BU31" s="481">
        <v>50</v>
      </c>
      <c r="BV31" s="481">
        <v>100</v>
      </c>
      <c r="BW31" s="481">
        <v>0</v>
      </c>
      <c r="BX31" s="481">
        <v>0</v>
      </c>
      <c r="BY31" s="481">
        <v>0</v>
      </c>
      <c r="BZ31" s="490">
        <f t="shared" si="8"/>
        <v>1.75</v>
      </c>
      <c r="CA31" s="184">
        <f t="shared" si="0"/>
        <v>21.8</v>
      </c>
      <c r="CB31" s="59">
        <v>100</v>
      </c>
      <c r="CC31" s="60">
        <v>100</v>
      </c>
      <c r="CD31" s="60">
        <v>100</v>
      </c>
      <c r="CE31" s="60">
        <v>100</v>
      </c>
      <c r="CF31" s="61">
        <v>0</v>
      </c>
      <c r="CG31" s="61">
        <v>0</v>
      </c>
      <c r="CH31" s="429">
        <f t="shared" si="9"/>
        <v>0</v>
      </c>
      <c r="CI31" s="62">
        <v>100</v>
      </c>
      <c r="CJ31" s="63">
        <v>100</v>
      </c>
      <c r="CK31" s="63">
        <v>100</v>
      </c>
      <c r="CL31" s="63">
        <v>100</v>
      </c>
      <c r="CM31" s="63">
        <v>0</v>
      </c>
      <c r="CN31" s="63">
        <v>0</v>
      </c>
      <c r="CO31" s="430">
        <f t="shared" si="10"/>
        <v>0</v>
      </c>
      <c r="CP31" s="23">
        <v>100</v>
      </c>
      <c r="CQ31" s="23">
        <v>100</v>
      </c>
      <c r="CR31" s="23">
        <v>100</v>
      </c>
      <c r="CS31" s="23">
        <v>100</v>
      </c>
      <c r="CT31" s="23">
        <v>0</v>
      </c>
      <c r="CU31" s="23">
        <v>0</v>
      </c>
      <c r="CV31" s="280">
        <f t="shared" si="11"/>
        <v>0</v>
      </c>
      <c r="CW31" s="21">
        <v>100</v>
      </c>
      <c r="CX31" s="21">
        <v>100</v>
      </c>
      <c r="CY31" s="22">
        <v>100</v>
      </c>
      <c r="CZ31" s="22">
        <v>100</v>
      </c>
      <c r="DA31" s="22">
        <v>0</v>
      </c>
      <c r="DB31" s="22">
        <v>0</v>
      </c>
      <c r="DC31" s="281">
        <f t="shared" si="12"/>
        <v>0</v>
      </c>
      <c r="DD31" s="412">
        <v>100</v>
      </c>
      <c r="DE31" s="413">
        <v>100</v>
      </c>
      <c r="DF31" s="414">
        <v>100</v>
      </c>
      <c r="DG31" s="414">
        <v>100</v>
      </c>
      <c r="DH31" s="414">
        <v>0</v>
      </c>
      <c r="DI31" s="414">
        <v>0</v>
      </c>
      <c r="DJ31" s="414">
        <v>0</v>
      </c>
      <c r="DK31" s="415">
        <f t="shared" si="13"/>
        <v>0</v>
      </c>
      <c r="DL31" s="416">
        <v>100</v>
      </c>
      <c r="DM31" s="417">
        <v>100</v>
      </c>
      <c r="DN31" s="417">
        <v>100</v>
      </c>
      <c r="DO31" s="417">
        <v>0</v>
      </c>
      <c r="DP31" s="417">
        <v>0</v>
      </c>
      <c r="DQ31" s="418">
        <f t="shared" si="14"/>
        <v>0</v>
      </c>
      <c r="DR31" s="529">
        <f t="shared" si="15"/>
        <v>0</v>
      </c>
      <c r="DS31" s="17">
        <f>6/10</f>
        <v>0.6</v>
      </c>
      <c r="DT31" s="17">
        <f>5/10</f>
        <v>0.5</v>
      </c>
      <c r="DU31" s="17">
        <f>8/11</f>
        <v>0.72727272727272729</v>
      </c>
      <c r="DV31" s="316">
        <f>5/10</f>
        <v>0.5</v>
      </c>
      <c r="DW31" s="17">
        <f>3/10</f>
        <v>0.3</v>
      </c>
      <c r="DX31" s="19">
        <f t="shared" si="16"/>
        <v>2.627272727272727</v>
      </c>
      <c r="DY31" s="49"/>
      <c r="DZ31" s="18">
        <v>2</v>
      </c>
      <c r="EA31" s="31"/>
      <c r="EB31" s="87">
        <v>1</v>
      </c>
      <c r="EC31" s="798">
        <f t="shared" si="1"/>
        <v>3</v>
      </c>
      <c r="ED31" s="507">
        <f t="shared" si="2"/>
        <v>27.427272727272729</v>
      </c>
    </row>
    <row r="32" spans="1:134" s="11" customFormat="1" ht="15.75" x14ac:dyDescent="0.25">
      <c r="A32" s="32">
        <v>29</v>
      </c>
      <c r="B32" s="193" t="s">
        <v>82</v>
      </c>
      <c r="C32" s="123">
        <v>100</v>
      </c>
      <c r="D32" s="118">
        <v>100</v>
      </c>
      <c r="E32" s="118">
        <v>100</v>
      </c>
      <c r="F32" s="118">
        <v>100</v>
      </c>
      <c r="G32" s="118">
        <v>100</v>
      </c>
      <c r="H32" s="118">
        <v>100</v>
      </c>
      <c r="I32" s="118">
        <v>100</v>
      </c>
      <c r="J32" s="118">
        <v>100</v>
      </c>
      <c r="K32" s="118">
        <v>0</v>
      </c>
      <c r="L32" s="118">
        <v>0</v>
      </c>
      <c r="M32" s="119">
        <f t="shared" si="3"/>
        <v>0</v>
      </c>
      <c r="N32" s="120">
        <v>100</v>
      </c>
      <c r="O32" s="121">
        <v>100</v>
      </c>
      <c r="P32" s="121">
        <v>100</v>
      </c>
      <c r="Q32" s="121">
        <v>100</v>
      </c>
      <c r="R32" s="121">
        <v>100</v>
      </c>
      <c r="S32" s="121">
        <v>100</v>
      </c>
      <c r="T32" s="121">
        <v>100</v>
      </c>
      <c r="U32" s="121">
        <v>100</v>
      </c>
      <c r="V32" s="121">
        <v>100</v>
      </c>
      <c r="W32" s="121">
        <v>100</v>
      </c>
      <c r="X32" s="121">
        <v>100</v>
      </c>
      <c r="Y32" s="121">
        <v>0</v>
      </c>
      <c r="Z32" s="121">
        <v>0</v>
      </c>
      <c r="AA32" s="310">
        <f t="shared" si="4"/>
        <v>0</v>
      </c>
      <c r="AB32" s="123">
        <v>100</v>
      </c>
      <c r="AC32" s="118">
        <v>100</v>
      </c>
      <c r="AD32" s="118">
        <v>100</v>
      </c>
      <c r="AE32" s="118">
        <v>100</v>
      </c>
      <c r="AF32" s="118">
        <v>100</v>
      </c>
      <c r="AG32" s="118">
        <v>100</v>
      </c>
      <c r="AH32" s="118">
        <v>100</v>
      </c>
      <c r="AI32" s="118">
        <v>100</v>
      </c>
      <c r="AJ32" s="118">
        <v>100</v>
      </c>
      <c r="AK32" s="118">
        <v>100</v>
      </c>
      <c r="AL32" s="118">
        <v>100</v>
      </c>
      <c r="AM32" s="124">
        <v>100</v>
      </c>
      <c r="AN32" s="118">
        <v>0</v>
      </c>
      <c r="AO32" s="118">
        <v>0</v>
      </c>
      <c r="AP32" s="125">
        <f t="shared" si="5"/>
        <v>0</v>
      </c>
      <c r="AQ32" s="126">
        <v>100</v>
      </c>
      <c r="AR32" s="127">
        <v>100</v>
      </c>
      <c r="AS32" s="127">
        <v>100</v>
      </c>
      <c r="AT32" s="127">
        <v>100</v>
      </c>
      <c r="AU32" s="127">
        <v>100</v>
      </c>
      <c r="AV32" s="127">
        <v>100</v>
      </c>
      <c r="AW32" s="127">
        <v>100</v>
      </c>
      <c r="AX32" s="127">
        <v>100</v>
      </c>
      <c r="AY32" s="127">
        <v>100</v>
      </c>
      <c r="AZ32" s="121">
        <v>100</v>
      </c>
      <c r="BA32" s="121">
        <v>100</v>
      </c>
      <c r="BB32" s="121">
        <v>0</v>
      </c>
      <c r="BC32" s="121">
        <v>0</v>
      </c>
      <c r="BD32" s="478">
        <f t="shared" si="6"/>
        <v>0</v>
      </c>
      <c r="BE32" s="36">
        <v>100</v>
      </c>
      <c r="BF32" s="37">
        <v>100</v>
      </c>
      <c r="BG32" s="37">
        <v>100</v>
      </c>
      <c r="BH32" s="37">
        <v>100</v>
      </c>
      <c r="BI32" s="37">
        <v>100</v>
      </c>
      <c r="BJ32" s="37">
        <v>100</v>
      </c>
      <c r="BK32" s="37">
        <v>100</v>
      </c>
      <c r="BL32" s="37">
        <v>100</v>
      </c>
      <c r="BM32" s="37">
        <v>100</v>
      </c>
      <c r="BN32" s="37">
        <v>0</v>
      </c>
      <c r="BO32" s="34">
        <v>0</v>
      </c>
      <c r="BP32" s="519">
        <f t="shared" si="7"/>
        <v>0</v>
      </c>
      <c r="BQ32" s="486">
        <v>100</v>
      </c>
      <c r="BR32" s="482">
        <v>100</v>
      </c>
      <c r="BS32" s="482">
        <v>100</v>
      </c>
      <c r="BT32" s="482">
        <v>100</v>
      </c>
      <c r="BU32" s="482">
        <v>100</v>
      </c>
      <c r="BV32" s="482">
        <v>100</v>
      </c>
      <c r="BW32" s="482">
        <v>100</v>
      </c>
      <c r="BX32" s="482">
        <v>0</v>
      </c>
      <c r="BY32" s="482">
        <v>0</v>
      </c>
      <c r="BZ32" s="491">
        <f t="shared" si="8"/>
        <v>0</v>
      </c>
      <c r="CA32" s="186">
        <f t="shared" si="0"/>
        <v>0</v>
      </c>
      <c r="CB32" s="33">
        <v>100</v>
      </c>
      <c r="CC32" s="34">
        <v>100</v>
      </c>
      <c r="CD32" s="34">
        <v>100</v>
      </c>
      <c r="CE32" s="34">
        <v>100</v>
      </c>
      <c r="CF32" s="35">
        <v>0</v>
      </c>
      <c r="CG32" s="35">
        <v>0</v>
      </c>
      <c r="CH32" s="40">
        <f t="shared" si="9"/>
        <v>0</v>
      </c>
      <c r="CI32" s="36">
        <v>100</v>
      </c>
      <c r="CJ32" s="37">
        <v>100</v>
      </c>
      <c r="CK32" s="37">
        <v>100</v>
      </c>
      <c r="CL32" s="37">
        <v>100</v>
      </c>
      <c r="CM32" s="37">
        <v>0</v>
      </c>
      <c r="CN32" s="37">
        <v>0</v>
      </c>
      <c r="CO32" s="279">
        <f t="shared" si="10"/>
        <v>0</v>
      </c>
      <c r="CP32" s="37">
        <v>100</v>
      </c>
      <c r="CQ32" s="37">
        <v>100</v>
      </c>
      <c r="CR32" s="37">
        <v>100</v>
      </c>
      <c r="CS32" s="37">
        <v>100</v>
      </c>
      <c r="CT32" s="37">
        <v>0</v>
      </c>
      <c r="CU32" s="37">
        <v>0</v>
      </c>
      <c r="CV32" s="280">
        <f t="shared" si="11"/>
        <v>0</v>
      </c>
      <c r="CW32" s="34">
        <v>100</v>
      </c>
      <c r="CX32" s="34">
        <v>100</v>
      </c>
      <c r="CY32" s="35">
        <v>100</v>
      </c>
      <c r="CZ32" s="35">
        <v>100</v>
      </c>
      <c r="DA32" s="35">
        <v>0</v>
      </c>
      <c r="DB32" s="35">
        <v>0</v>
      </c>
      <c r="DC32" s="281">
        <f t="shared" si="12"/>
        <v>0</v>
      </c>
      <c r="DD32" s="394">
        <v>100</v>
      </c>
      <c r="DE32" s="395">
        <v>100</v>
      </c>
      <c r="DF32" s="396">
        <v>100</v>
      </c>
      <c r="DG32" s="396">
        <v>100</v>
      </c>
      <c r="DH32" s="396">
        <v>0</v>
      </c>
      <c r="DI32" s="396">
        <v>0</v>
      </c>
      <c r="DJ32" s="396">
        <v>0</v>
      </c>
      <c r="DK32" s="397">
        <f t="shared" si="13"/>
        <v>0</v>
      </c>
      <c r="DL32" s="389">
        <v>100</v>
      </c>
      <c r="DM32" s="391">
        <v>100</v>
      </c>
      <c r="DN32" s="391">
        <v>100</v>
      </c>
      <c r="DO32" s="391">
        <v>0</v>
      </c>
      <c r="DP32" s="391">
        <v>0</v>
      </c>
      <c r="DQ32" s="393">
        <f t="shared" si="14"/>
        <v>0</v>
      </c>
      <c r="DR32" s="224">
        <f t="shared" si="15"/>
        <v>0</v>
      </c>
      <c r="DS32" s="17"/>
      <c r="DT32" s="316"/>
      <c r="DU32" s="316"/>
      <c r="DV32" s="316"/>
      <c r="DW32" s="18"/>
      <c r="DX32" s="43">
        <f t="shared" si="16"/>
        <v>0</v>
      </c>
      <c r="DY32" s="41"/>
      <c r="DZ32" s="42"/>
      <c r="EA32" s="42"/>
      <c r="EB32" s="42"/>
      <c r="EC32" s="115">
        <f t="shared" si="1"/>
        <v>0</v>
      </c>
      <c r="ED32" s="508">
        <f t="shared" si="2"/>
        <v>0</v>
      </c>
    </row>
    <row r="33" spans="1:134" s="12" customFormat="1" ht="16.5" thickBot="1" x14ac:dyDescent="0.3">
      <c r="A33" s="68">
        <v>30</v>
      </c>
      <c r="B33" s="85" t="s">
        <v>83</v>
      </c>
      <c r="C33" s="54">
        <v>100</v>
      </c>
      <c r="D33" s="54">
        <v>100</v>
      </c>
      <c r="E33" s="54">
        <v>100</v>
      </c>
      <c r="F33" s="54">
        <v>100</v>
      </c>
      <c r="G33" s="54">
        <v>100</v>
      </c>
      <c r="H33" s="54">
        <v>100</v>
      </c>
      <c r="I33" s="54">
        <v>100</v>
      </c>
      <c r="J33" s="55">
        <v>100</v>
      </c>
      <c r="K33" s="55">
        <v>0</v>
      </c>
      <c r="L33" s="55">
        <v>0</v>
      </c>
      <c r="M33" s="313">
        <f t="shared" si="3"/>
        <v>0</v>
      </c>
      <c r="N33" s="50">
        <v>0</v>
      </c>
      <c r="O33" s="51">
        <v>0</v>
      </c>
      <c r="P33" s="51">
        <v>0</v>
      </c>
      <c r="Q33" s="51">
        <v>0</v>
      </c>
      <c r="R33" s="51">
        <v>50</v>
      </c>
      <c r="S33" s="51">
        <v>100</v>
      </c>
      <c r="T33" s="51">
        <v>0</v>
      </c>
      <c r="U33" s="51">
        <v>0</v>
      </c>
      <c r="V33" s="51">
        <v>0</v>
      </c>
      <c r="W33" s="51">
        <v>0</v>
      </c>
      <c r="X33" s="51">
        <v>100</v>
      </c>
      <c r="Y33" s="51">
        <v>0</v>
      </c>
      <c r="Z33" s="51">
        <v>10</v>
      </c>
      <c r="AA33" s="311">
        <f t="shared" si="4"/>
        <v>3.5750000000000002</v>
      </c>
      <c r="AB33" s="54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792">
        <v>50</v>
      </c>
      <c r="AM33" s="74">
        <v>30</v>
      </c>
      <c r="AN33" s="55">
        <v>0</v>
      </c>
      <c r="AO33" s="55">
        <v>10</v>
      </c>
      <c r="AP33" s="56">
        <f t="shared" si="5"/>
        <v>5.0399999999999991</v>
      </c>
      <c r="AQ33" s="137">
        <v>0</v>
      </c>
      <c r="AR33" s="138">
        <v>0</v>
      </c>
      <c r="AS33" s="138">
        <v>0</v>
      </c>
      <c r="AT33" s="138">
        <v>0</v>
      </c>
      <c r="AU33" s="138">
        <v>0</v>
      </c>
      <c r="AV33" s="138">
        <v>0</v>
      </c>
      <c r="AW33" s="138">
        <v>0</v>
      </c>
      <c r="AX33" s="138">
        <v>0</v>
      </c>
      <c r="AY33" s="138">
        <v>0</v>
      </c>
      <c r="AZ33" s="792">
        <v>50</v>
      </c>
      <c r="BA33" s="74">
        <v>50</v>
      </c>
      <c r="BB33" s="51">
        <v>0</v>
      </c>
      <c r="BC33" s="51">
        <v>0</v>
      </c>
      <c r="BD33" s="477">
        <f t="shared" si="6"/>
        <v>5</v>
      </c>
      <c r="BE33" s="793">
        <v>100</v>
      </c>
      <c r="BF33" s="794">
        <v>100</v>
      </c>
      <c r="BG33" s="794">
        <v>100</v>
      </c>
      <c r="BH33" s="794">
        <v>100</v>
      </c>
      <c r="BI33" s="794">
        <v>100</v>
      </c>
      <c r="BJ33" s="794">
        <v>100</v>
      </c>
      <c r="BK33" s="794">
        <v>100</v>
      </c>
      <c r="BL33" s="792">
        <v>100</v>
      </c>
      <c r="BM33" s="438">
        <v>100</v>
      </c>
      <c r="BN33" s="438">
        <v>0</v>
      </c>
      <c r="BO33" s="527">
        <v>0</v>
      </c>
      <c r="BP33" s="528">
        <f t="shared" si="7"/>
        <v>0</v>
      </c>
      <c r="BQ33" s="795">
        <v>100</v>
      </c>
      <c r="BR33" s="796">
        <v>100</v>
      </c>
      <c r="BS33" s="796">
        <v>100</v>
      </c>
      <c r="BT33" s="796">
        <v>100</v>
      </c>
      <c r="BU33" s="796">
        <v>100</v>
      </c>
      <c r="BV33" s="792">
        <v>100</v>
      </c>
      <c r="BW33" s="488">
        <v>100</v>
      </c>
      <c r="BX33" s="488">
        <v>0</v>
      </c>
      <c r="BY33" s="488">
        <v>0</v>
      </c>
      <c r="BZ33" s="496">
        <f t="shared" si="8"/>
        <v>0</v>
      </c>
      <c r="CA33" s="184">
        <f t="shared" si="0"/>
        <v>13.614999999999998</v>
      </c>
      <c r="CB33" s="59">
        <v>100</v>
      </c>
      <c r="CC33" s="60">
        <v>100</v>
      </c>
      <c r="CD33" s="60">
        <v>100</v>
      </c>
      <c r="CE33" s="60">
        <v>100</v>
      </c>
      <c r="CF33" s="61">
        <v>0</v>
      </c>
      <c r="CG33" s="61">
        <v>0</v>
      </c>
      <c r="CH33" s="429">
        <f t="shared" si="9"/>
        <v>0</v>
      </c>
      <c r="CI33" s="197">
        <v>100</v>
      </c>
      <c r="CJ33" s="198">
        <v>100</v>
      </c>
      <c r="CK33" s="198">
        <v>100</v>
      </c>
      <c r="CL33" s="198">
        <v>100</v>
      </c>
      <c r="CM33" s="198">
        <v>0</v>
      </c>
      <c r="CN33" s="198">
        <v>0</v>
      </c>
      <c r="CO33" s="430">
        <f t="shared" si="10"/>
        <v>0</v>
      </c>
      <c r="CP33" s="37">
        <v>100</v>
      </c>
      <c r="CQ33" s="37">
        <v>100</v>
      </c>
      <c r="CR33" s="37">
        <v>100</v>
      </c>
      <c r="CS33" s="37">
        <v>100</v>
      </c>
      <c r="CT33" s="37">
        <v>0</v>
      </c>
      <c r="CU33" s="37">
        <v>0</v>
      </c>
      <c r="CV33" s="530">
        <f t="shared" si="11"/>
        <v>0</v>
      </c>
      <c r="CW33" s="200">
        <v>100</v>
      </c>
      <c r="CX33" s="200">
        <v>100</v>
      </c>
      <c r="CY33" s="201">
        <v>100</v>
      </c>
      <c r="CZ33" s="201">
        <v>100</v>
      </c>
      <c r="DA33" s="201">
        <v>0</v>
      </c>
      <c r="DB33" s="201">
        <v>0</v>
      </c>
      <c r="DC33" s="531">
        <f t="shared" si="12"/>
        <v>0</v>
      </c>
      <c r="DD33" s="405">
        <v>100</v>
      </c>
      <c r="DE33" s="406">
        <v>100</v>
      </c>
      <c r="DF33" s="407">
        <v>100</v>
      </c>
      <c r="DG33" s="407">
        <v>100</v>
      </c>
      <c r="DH33" s="407">
        <v>0</v>
      </c>
      <c r="DI33" s="407">
        <v>0</v>
      </c>
      <c r="DJ33" s="407">
        <v>0</v>
      </c>
      <c r="DK33" s="408">
        <f t="shared" si="13"/>
        <v>0</v>
      </c>
      <c r="DL33" s="409">
        <v>100</v>
      </c>
      <c r="DM33" s="410">
        <v>100</v>
      </c>
      <c r="DN33" s="410">
        <v>100</v>
      </c>
      <c r="DO33" s="410">
        <v>0</v>
      </c>
      <c r="DP33" s="410">
        <v>0</v>
      </c>
      <c r="DQ33" s="411">
        <f t="shared" si="14"/>
        <v>0</v>
      </c>
      <c r="DR33" s="529">
        <f t="shared" si="15"/>
        <v>0</v>
      </c>
      <c r="DS33" s="17">
        <f>6/10</f>
        <v>0.6</v>
      </c>
      <c r="DT33" s="340"/>
      <c r="DU33" s="340"/>
      <c r="DV33" s="316">
        <f>4/10</f>
        <v>0.4</v>
      </c>
      <c r="DW33" s="18">
        <f>4/10</f>
        <v>0.4</v>
      </c>
      <c r="DX33" s="19">
        <f t="shared" si="16"/>
        <v>1.4</v>
      </c>
      <c r="DY33" s="24"/>
      <c r="DZ33" s="18"/>
      <c r="EA33" s="25"/>
      <c r="EB33" s="25"/>
      <c r="EC33" s="115">
        <f t="shared" si="1"/>
        <v>0</v>
      </c>
      <c r="ED33" s="509">
        <f t="shared" si="2"/>
        <v>15.014999999999999</v>
      </c>
    </row>
    <row r="34" spans="1:134" x14ac:dyDescent="0.25">
      <c r="M34" s="313"/>
    </row>
    <row r="35" spans="1:134" x14ac:dyDescent="0.25">
      <c r="M35" s="313"/>
    </row>
  </sheetData>
  <mergeCells count="108">
    <mergeCell ref="ED1:ED3"/>
    <mergeCell ref="DS2:DS3"/>
    <mergeCell ref="DT2:DT3"/>
    <mergeCell ref="DX2:DX3"/>
    <mergeCell ref="DY2:DY3"/>
    <mergeCell ref="DZ2:DZ3"/>
    <mergeCell ref="EA2:EA3"/>
    <mergeCell ref="EB2:EB3"/>
    <mergeCell ref="EC2:EC3"/>
    <mergeCell ref="DS1:DX1"/>
    <mergeCell ref="DY1:EC1"/>
    <mergeCell ref="CB1:CH1"/>
    <mergeCell ref="CI1:CO1"/>
    <mergeCell ref="CP1:CV1"/>
    <mergeCell ref="CY2:CY3"/>
    <mergeCell ref="CZ2:CZ3"/>
    <mergeCell ref="DA2:DA3"/>
    <mergeCell ref="DB2:DB3"/>
    <mergeCell ref="DC2:DC3"/>
    <mergeCell ref="CB2:CB3"/>
    <mergeCell ref="CN2:CN3"/>
    <mergeCell ref="CQ2:CQ3"/>
    <mergeCell ref="CI2:CI3"/>
    <mergeCell ref="CJ2:CJ3"/>
    <mergeCell ref="CK2:CK3"/>
    <mergeCell ref="CL2:CL3"/>
    <mergeCell ref="CM2:CM3"/>
    <mergeCell ref="CC2:CC3"/>
    <mergeCell ref="CD2:CD3"/>
    <mergeCell ref="CE2:CE3"/>
    <mergeCell ref="CF2:CF3"/>
    <mergeCell ref="CG2:CG3"/>
    <mergeCell ref="DR1:DR3"/>
    <mergeCell ref="DU2:DU3"/>
    <mergeCell ref="DV2:DV3"/>
    <mergeCell ref="DW2:DW3"/>
    <mergeCell ref="DD2:DD3"/>
    <mergeCell ref="DE2:DE3"/>
    <mergeCell ref="DF2:DF3"/>
    <mergeCell ref="DG2:DG3"/>
    <mergeCell ref="DH2:DH3"/>
    <mergeCell ref="DI2:DI3"/>
    <mergeCell ref="DJ2:DJ3"/>
    <mergeCell ref="DK2:DK3"/>
    <mergeCell ref="DQ2:DQ3"/>
    <mergeCell ref="DL2:DL3"/>
    <mergeCell ref="DM2:DM3"/>
    <mergeCell ref="DN2:DN3"/>
    <mergeCell ref="DO2:DO3"/>
    <mergeCell ref="DP2:DP3"/>
    <mergeCell ref="AN2:AN3"/>
    <mergeCell ref="AO2:AO3"/>
    <mergeCell ref="AP2:AP3"/>
    <mergeCell ref="AZ2:AZ3"/>
    <mergeCell ref="BA2:BA3"/>
    <mergeCell ref="BP2:BP3"/>
    <mergeCell ref="DL1:DQ1"/>
    <mergeCell ref="BW2:BW3"/>
    <mergeCell ref="CH2:CH3"/>
    <mergeCell ref="CO2:CO3"/>
    <mergeCell ref="CP2:CP3"/>
    <mergeCell ref="CR2:CR3"/>
    <mergeCell ref="CS2:CS3"/>
    <mergeCell ref="CT2:CT3"/>
    <mergeCell ref="CU2:CU3"/>
    <mergeCell ref="CV2:CV3"/>
    <mergeCell ref="CW2:CW3"/>
    <mergeCell ref="CX2:CX3"/>
    <mergeCell ref="DD1:DK1"/>
    <mergeCell ref="BX2:BX3"/>
    <mergeCell ref="BY2:BY3"/>
    <mergeCell ref="BZ2:BZ3"/>
    <mergeCell ref="CW1:DC1"/>
    <mergeCell ref="CA1:CA3"/>
    <mergeCell ref="BV2:BV3"/>
    <mergeCell ref="BB2:BB3"/>
    <mergeCell ref="BC2:BC3"/>
    <mergeCell ref="BD2:BD3"/>
    <mergeCell ref="BL2:BL3"/>
    <mergeCell ref="BE2:BK2"/>
    <mergeCell ref="BQ2:BU2"/>
    <mergeCell ref="BM2:BM3"/>
    <mergeCell ref="BN2:BN3"/>
    <mergeCell ref="BO2:BO3"/>
    <mergeCell ref="A1:A3"/>
    <mergeCell ref="B1:B3"/>
    <mergeCell ref="I2:I3"/>
    <mergeCell ref="AQ2:AY2"/>
    <mergeCell ref="BE1:BP1"/>
    <mergeCell ref="BQ1:BZ1"/>
    <mergeCell ref="C1:M1"/>
    <mergeCell ref="N1:AA1"/>
    <mergeCell ref="AB1:AP1"/>
    <mergeCell ref="AQ1:BD1"/>
    <mergeCell ref="C2:H2"/>
    <mergeCell ref="N2:V2"/>
    <mergeCell ref="AB2:AK2"/>
    <mergeCell ref="J2:J3"/>
    <mergeCell ref="K2:K3"/>
    <mergeCell ref="L2:L3"/>
    <mergeCell ref="M2:M3"/>
    <mergeCell ref="W2:W3"/>
    <mergeCell ref="X2:X3"/>
    <mergeCell ref="Y2:Y3"/>
    <mergeCell ref="Z2:Z3"/>
    <mergeCell ref="AA2:AA3"/>
    <mergeCell ref="AL2:AL3"/>
    <mergeCell ref="AM2:AM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Q31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5" outlineLevelRow="2" outlineLevelCol="3" x14ac:dyDescent="0.25"/>
  <cols>
    <col min="1" max="1" width="6.140625" style="73" customWidth="1"/>
    <col min="2" max="2" width="30.7109375" style="73" customWidth="1"/>
    <col min="3" max="10" width="4.140625" style="73" customWidth="1" outlineLevel="2"/>
    <col min="11" max="11" width="5.85546875" style="73" customWidth="1" outlineLevel="2"/>
    <col min="12" max="12" width="4.140625" style="73" customWidth="1" outlineLevel="2"/>
    <col min="13" max="13" width="5.5703125" style="73" customWidth="1" outlineLevel="1"/>
    <col min="14" max="24" width="4.140625" style="73" customWidth="1" outlineLevel="2"/>
    <col min="25" max="25" width="4.7109375" style="73" customWidth="1" outlineLevel="2"/>
    <col min="26" max="26" width="4.85546875" style="73" customWidth="1" outlineLevel="2"/>
    <col min="27" max="27" width="5.140625" style="73" customWidth="1" outlineLevel="1"/>
    <col min="28" max="39" width="4.140625" style="73" customWidth="1" outlineLevel="2"/>
    <col min="40" max="40" width="4.28515625" style="73" customWidth="1" outlineLevel="2"/>
    <col min="41" max="41" width="4.140625" style="73" customWidth="1" outlineLevel="2"/>
    <col min="42" max="42" width="4.140625" style="73" customWidth="1" outlineLevel="1"/>
    <col min="43" max="53" width="4.140625" style="73" customWidth="1" outlineLevel="2"/>
    <col min="54" max="54" width="4.7109375" style="73" customWidth="1" outlineLevel="2"/>
    <col min="55" max="55" width="4.140625" style="73" customWidth="1" outlineLevel="2"/>
    <col min="56" max="56" width="4.140625" style="73" customWidth="1" outlineLevel="1"/>
    <col min="57" max="63" width="4.140625" style="73" customWidth="1" outlineLevel="2"/>
    <col min="64" max="64" width="5.140625" style="73" customWidth="1" outlineLevel="2"/>
    <col min="65" max="67" width="4.140625" style="73" customWidth="1" outlineLevel="2"/>
    <col min="68" max="68" width="4.140625" style="73" customWidth="1" outlineLevel="1"/>
    <col min="69" max="72" width="4.140625" style="73" customWidth="1" outlineLevel="2"/>
    <col min="73" max="73" width="4" style="73" customWidth="1" outlineLevel="2"/>
    <col min="74" max="74" width="5.7109375" style="73" customWidth="1" outlineLevel="2"/>
    <col min="75" max="75" width="5.42578125" style="73" customWidth="1" outlineLevel="2"/>
    <col min="76" max="77" width="6" style="73" customWidth="1" outlineLevel="2"/>
    <col min="78" max="78" width="6" style="73" customWidth="1" outlineLevel="1"/>
    <col min="79" max="79" width="7.85546875" style="73" customWidth="1" outlineLevel="1"/>
    <col min="80" max="85" width="6" style="73" customWidth="1" outlineLevel="3"/>
    <col min="86" max="86" width="6" style="73" customWidth="1" outlineLevel="2"/>
    <col min="87" max="92" width="6" style="73" customWidth="1" outlineLevel="3"/>
    <col min="93" max="93" width="6" style="73" customWidth="1" outlineLevel="2"/>
    <col min="94" max="99" width="6" style="73" customWidth="1" outlineLevel="3"/>
    <col min="100" max="100" width="6" style="73" customWidth="1" outlineLevel="2"/>
    <col min="101" max="106" width="6" style="73" customWidth="1" outlineLevel="3"/>
    <col min="107" max="107" width="6" style="73" customWidth="1" outlineLevel="2"/>
    <col min="108" max="114" width="6" style="73" hidden="1" customWidth="1" outlineLevel="3"/>
    <col min="115" max="115" width="6" style="73" customWidth="1" outlineLevel="2" collapsed="1"/>
    <col min="116" max="120" width="6" style="73" hidden="1" customWidth="1" outlineLevel="3"/>
    <col min="121" max="121" width="6" style="73" customWidth="1" outlineLevel="2" collapsed="1"/>
    <col min="122" max="122" width="8.5703125" style="73" customWidth="1" outlineLevel="1"/>
    <col min="123" max="131" width="6" style="73" customWidth="1" outlineLevel="1"/>
    <col min="132" max="132" width="9.42578125" style="73" customWidth="1" outlineLevel="1"/>
    <col min="133" max="133" width="6" style="73" customWidth="1" outlineLevel="1"/>
    <col min="134" max="134" width="9.140625" style="73"/>
    <col min="135" max="135" width="12" style="181" hidden="1" customWidth="1"/>
    <col min="136" max="641" width="9.140625" style="182"/>
  </cols>
  <sheetData>
    <row r="1" spans="1:641" s="1" customFormat="1" ht="45.75" customHeight="1" thickBot="1" x14ac:dyDescent="0.25">
      <c r="A1" s="758" t="s">
        <v>0</v>
      </c>
      <c r="B1" s="759" t="s">
        <v>1</v>
      </c>
      <c r="C1" s="719" t="s">
        <v>126</v>
      </c>
      <c r="D1" s="719"/>
      <c r="E1" s="719"/>
      <c r="F1" s="719"/>
      <c r="G1" s="719"/>
      <c r="H1" s="719"/>
      <c r="I1" s="720"/>
      <c r="J1" s="720"/>
      <c r="K1" s="720"/>
      <c r="L1" s="720"/>
      <c r="M1" s="721"/>
      <c r="N1" s="722" t="s">
        <v>132</v>
      </c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4"/>
      <c r="AB1" s="660" t="s">
        <v>128</v>
      </c>
      <c r="AC1" s="661"/>
      <c r="AD1" s="661"/>
      <c r="AE1" s="661"/>
      <c r="AF1" s="661"/>
      <c r="AG1" s="661"/>
      <c r="AH1" s="661"/>
      <c r="AI1" s="661"/>
      <c r="AJ1" s="661"/>
      <c r="AK1" s="661"/>
      <c r="AL1" s="662"/>
      <c r="AM1" s="662"/>
      <c r="AN1" s="662"/>
      <c r="AO1" s="662"/>
      <c r="AP1" s="732"/>
      <c r="AQ1" s="660" t="s">
        <v>129</v>
      </c>
      <c r="AR1" s="661"/>
      <c r="AS1" s="661"/>
      <c r="AT1" s="661"/>
      <c r="AU1" s="661"/>
      <c r="AV1" s="661"/>
      <c r="AW1" s="661"/>
      <c r="AX1" s="661"/>
      <c r="AY1" s="661"/>
      <c r="AZ1" s="662"/>
      <c r="BA1" s="662"/>
      <c r="BB1" s="662"/>
      <c r="BC1" s="662"/>
      <c r="BD1" s="663"/>
      <c r="BE1" s="660" t="s">
        <v>130</v>
      </c>
      <c r="BF1" s="725"/>
      <c r="BG1" s="725"/>
      <c r="BH1" s="725"/>
      <c r="BI1" s="725"/>
      <c r="BJ1" s="725"/>
      <c r="BK1" s="726"/>
      <c r="BL1" s="727"/>
      <c r="BM1" s="727"/>
      <c r="BN1" s="727"/>
      <c r="BO1" s="727"/>
      <c r="BP1" s="639"/>
      <c r="BQ1" s="640" t="s">
        <v>125</v>
      </c>
      <c r="BR1" s="641"/>
      <c r="BS1" s="641"/>
      <c r="BT1" s="641"/>
      <c r="BU1" s="730"/>
      <c r="BV1" s="730"/>
      <c r="BW1" s="730"/>
      <c r="BX1" s="730"/>
      <c r="BY1" s="730"/>
      <c r="BZ1" s="731"/>
      <c r="CA1" s="789" t="s">
        <v>52</v>
      </c>
      <c r="CB1" s="765" t="s">
        <v>46</v>
      </c>
      <c r="CC1" s="766"/>
      <c r="CD1" s="767"/>
      <c r="CE1" s="767"/>
      <c r="CF1" s="767"/>
      <c r="CG1" s="767"/>
      <c r="CH1" s="768"/>
      <c r="CI1" s="769" t="s">
        <v>47</v>
      </c>
      <c r="CJ1" s="769"/>
      <c r="CK1" s="770"/>
      <c r="CL1" s="770"/>
      <c r="CM1" s="770"/>
      <c r="CN1" s="770"/>
      <c r="CO1" s="771"/>
      <c r="CP1" s="772" t="s">
        <v>48</v>
      </c>
      <c r="CQ1" s="773"/>
      <c r="CR1" s="773"/>
      <c r="CS1" s="773"/>
      <c r="CT1" s="773"/>
      <c r="CU1" s="774"/>
      <c r="CV1" s="768"/>
      <c r="CW1" s="777" t="s">
        <v>49</v>
      </c>
      <c r="CX1" s="778"/>
      <c r="CY1" s="773"/>
      <c r="CZ1" s="773"/>
      <c r="DA1" s="773"/>
      <c r="DB1" s="773"/>
      <c r="DC1" s="768"/>
      <c r="DD1" s="761" t="s">
        <v>50</v>
      </c>
      <c r="DE1" s="762"/>
      <c r="DF1" s="763"/>
      <c r="DG1" s="763"/>
      <c r="DH1" s="763"/>
      <c r="DI1" s="763"/>
      <c r="DJ1" s="763"/>
      <c r="DK1" s="764"/>
      <c r="DL1" s="761" t="s">
        <v>51</v>
      </c>
      <c r="DM1" s="762"/>
      <c r="DN1" s="763"/>
      <c r="DO1" s="763"/>
      <c r="DP1" s="763"/>
      <c r="DQ1" s="763"/>
      <c r="DR1" s="786" t="s">
        <v>53</v>
      </c>
      <c r="DS1" s="624" t="s">
        <v>112</v>
      </c>
      <c r="DT1" s="625"/>
      <c r="DU1" s="625"/>
      <c r="DV1" s="625"/>
      <c r="DW1" s="626"/>
      <c r="DX1" s="627"/>
      <c r="DY1" s="700" t="s">
        <v>54</v>
      </c>
      <c r="DZ1" s="701"/>
      <c r="EA1" s="701"/>
      <c r="EB1" s="701"/>
      <c r="EC1" s="702"/>
      <c r="ED1" s="780" t="s">
        <v>2</v>
      </c>
      <c r="EE1" s="738" t="s">
        <v>139</v>
      </c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74"/>
      <c r="HF1" s="174"/>
      <c r="HG1" s="174"/>
      <c r="HH1" s="174"/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4"/>
      <c r="IA1" s="174"/>
      <c r="IB1" s="174"/>
      <c r="IC1" s="174"/>
      <c r="ID1" s="174"/>
      <c r="IE1" s="174"/>
      <c r="IF1" s="174"/>
      <c r="IG1" s="174"/>
      <c r="IH1" s="174"/>
      <c r="II1" s="174"/>
      <c r="IJ1" s="174"/>
      <c r="IK1" s="174"/>
      <c r="IL1" s="174"/>
      <c r="IM1" s="174"/>
      <c r="IN1" s="174"/>
      <c r="IO1" s="174"/>
      <c r="IP1" s="174"/>
      <c r="IQ1" s="174"/>
      <c r="IR1" s="174"/>
      <c r="IS1" s="174"/>
      <c r="IT1" s="174"/>
      <c r="IU1" s="174"/>
      <c r="IV1" s="174"/>
      <c r="IW1" s="174"/>
      <c r="IX1" s="174"/>
      <c r="IY1" s="174"/>
      <c r="IZ1" s="174"/>
      <c r="JA1" s="174"/>
      <c r="JB1" s="174"/>
      <c r="JC1" s="174"/>
      <c r="JD1" s="174"/>
      <c r="JE1" s="174"/>
      <c r="JF1" s="174"/>
      <c r="JG1" s="174"/>
      <c r="JH1" s="174"/>
      <c r="JI1" s="174"/>
      <c r="JJ1" s="174"/>
      <c r="JK1" s="174"/>
      <c r="JL1" s="174"/>
      <c r="JM1" s="174"/>
      <c r="JN1" s="174"/>
      <c r="JO1" s="174"/>
      <c r="JP1" s="174"/>
      <c r="JQ1" s="174"/>
      <c r="JR1" s="174"/>
      <c r="JS1" s="174"/>
      <c r="JT1" s="174"/>
      <c r="JU1" s="174"/>
      <c r="JV1" s="174"/>
      <c r="JW1" s="174"/>
      <c r="JX1" s="174"/>
      <c r="JY1" s="174"/>
      <c r="JZ1" s="174"/>
      <c r="KA1" s="174"/>
      <c r="KB1" s="174"/>
      <c r="KC1" s="174"/>
      <c r="KD1" s="174"/>
      <c r="KE1" s="174"/>
      <c r="KF1" s="174"/>
      <c r="KG1" s="174"/>
      <c r="KH1" s="174"/>
      <c r="KI1" s="174"/>
      <c r="KJ1" s="174"/>
      <c r="KK1" s="174"/>
      <c r="KL1" s="174"/>
      <c r="KM1" s="174"/>
      <c r="KN1" s="174"/>
      <c r="KO1" s="174"/>
      <c r="KP1" s="174"/>
      <c r="KQ1" s="174"/>
      <c r="KR1" s="174"/>
      <c r="KS1" s="174"/>
      <c r="KT1" s="174"/>
      <c r="KU1" s="174"/>
      <c r="KV1" s="174"/>
      <c r="KW1" s="174"/>
      <c r="KX1" s="174"/>
      <c r="KY1" s="174"/>
      <c r="KZ1" s="174"/>
      <c r="LA1" s="174"/>
      <c r="LB1" s="174"/>
      <c r="LC1" s="174"/>
      <c r="LD1" s="174"/>
      <c r="LE1" s="174"/>
      <c r="LF1" s="174"/>
      <c r="LG1" s="174"/>
      <c r="LH1" s="174"/>
      <c r="LI1" s="174"/>
      <c r="LJ1" s="174"/>
      <c r="LK1" s="174"/>
      <c r="LL1" s="174"/>
      <c r="LM1" s="174"/>
      <c r="LN1" s="174"/>
      <c r="LO1" s="174"/>
      <c r="LP1" s="174"/>
      <c r="LQ1" s="174"/>
      <c r="LR1" s="174"/>
      <c r="LS1" s="174"/>
      <c r="LT1" s="174"/>
      <c r="LU1" s="174"/>
      <c r="LV1" s="174"/>
      <c r="LW1" s="174"/>
      <c r="LX1" s="174"/>
      <c r="LY1" s="174"/>
      <c r="LZ1" s="174"/>
      <c r="MA1" s="174"/>
      <c r="MB1" s="174"/>
      <c r="MC1" s="174"/>
      <c r="MD1" s="174"/>
      <c r="ME1" s="174"/>
      <c r="MF1" s="174"/>
      <c r="MG1" s="174"/>
      <c r="MH1" s="174"/>
      <c r="MI1" s="174"/>
      <c r="MJ1" s="174"/>
      <c r="MK1" s="174"/>
      <c r="ML1" s="174"/>
      <c r="MM1" s="174"/>
      <c r="MN1" s="174"/>
      <c r="MO1" s="174"/>
      <c r="MP1" s="174"/>
      <c r="MQ1" s="174"/>
      <c r="MR1" s="174"/>
      <c r="MS1" s="174"/>
      <c r="MT1" s="174"/>
      <c r="MU1" s="174"/>
      <c r="MV1" s="174"/>
      <c r="MW1" s="174"/>
      <c r="MX1" s="174"/>
      <c r="MY1" s="174"/>
      <c r="MZ1" s="174"/>
      <c r="NA1" s="174"/>
      <c r="NB1" s="174"/>
      <c r="NC1" s="174"/>
      <c r="ND1" s="174"/>
      <c r="NE1" s="174"/>
      <c r="NF1" s="174"/>
      <c r="NG1" s="174"/>
      <c r="NH1" s="174"/>
      <c r="NI1" s="174"/>
      <c r="NJ1" s="174"/>
      <c r="NK1" s="174"/>
      <c r="NL1" s="174"/>
      <c r="NM1" s="174"/>
      <c r="NN1" s="174"/>
      <c r="NO1" s="174"/>
      <c r="NP1" s="174"/>
      <c r="NQ1" s="174"/>
      <c r="NR1" s="174"/>
      <c r="NS1" s="174"/>
      <c r="NT1" s="174"/>
      <c r="NU1" s="174"/>
      <c r="NV1" s="174"/>
      <c r="NW1" s="174"/>
      <c r="NX1" s="174"/>
      <c r="NY1" s="174"/>
      <c r="NZ1" s="174"/>
      <c r="OA1" s="174"/>
      <c r="OB1" s="174"/>
      <c r="OC1" s="174"/>
      <c r="OD1" s="174"/>
      <c r="OE1" s="174"/>
      <c r="OF1" s="174"/>
      <c r="OG1" s="174"/>
      <c r="OH1" s="174"/>
      <c r="OI1" s="174"/>
      <c r="OJ1" s="174"/>
      <c r="OK1" s="174"/>
      <c r="OL1" s="174"/>
      <c r="OM1" s="174"/>
      <c r="ON1" s="174"/>
      <c r="OO1" s="174"/>
      <c r="OP1" s="174"/>
      <c r="OQ1" s="174"/>
      <c r="OR1" s="174"/>
      <c r="OS1" s="174"/>
      <c r="OT1" s="174"/>
      <c r="OU1" s="174"/>
      <c r="OV1" s="174"/>
      <c r="OW1" s="174"/>
      <c r="OX1" s="174"/>
      <c r="OY1" s="174"/>
      <c r="OZ1" s="174"/>
      <c r="PA1" s="174"/>
      <c r="PB1" s="174"/>
      <c r="PC1" s="174"/>
      <c r="PD1" s="174"/>
      <c r="PE1" s="174"/>
      <c r="PF1" s="174"/>
      <c r="PG1" s="174"/>
      <c r="PH1" s="174"/>
      <c r="PI1" s="174"/>
      <c r="PJ1" s="174"/>
      <c r="PK1" s="174"/>
      <c r="PL1" s="174"/>
      <c r="PM1" s="174"/>
      <c r="PN1" s="174"/>
      <c r="PO1" s="174"/>
      <c r="PP1" s="174"/>
      <c r="PQ1" s="174"/>
      <c r="PR1" s="174"/>
      <c r="PS1" s="174"/>
      <c r="PT1" s="174"/>
      <c r="PU1" s="174"/>
      <c r="PV1" s="174"/>
      <c r="PW1" s="174"/>
      <c r="PX1" s="174"/>
      <c r="PY1" s="174"/>
      <c r="PZ1" s="174"/>
      <c r="QA1" s="174"/>
      <c r="QB1" s="174"/>
      <c r="QC1" s="174"/>
      <c r="QD1" s="174"/>
      <c r="QE1" s="174"/>
      <c r="QF1" s="174"/>
      <c r="QG1" s="174"/>
      <c r="QH1" s="174"/>
      <c r="QI1" s="174"/>
      <c r="QJ1" s="174"/>
      <c r="QK1" s="174"/>
      <c r="QL1" s="174"/>
      <c r="QM1" s="174"/>
      <c r="QN1" s="174"/>
      <c r="QO1" s="174"/>
      <c r="QP1" s="174"/>
      <c r="QQ1" s="174"/>
      <c r="QR1" s="174"/>
      <c r="QS1" s="174"/>
      <c r="QT1" s="174"/>
      <c r="QU1" s="174"/>
      <c r="QV1" s="174"/>
      <c r="QW1" s="174"/>
      <c r="QX1" s="174"/>
      <c r="QY1" s="174"/>
      <c r="QZ1" s="174"/>
      <c r="RA1" s="174"/>
      <c r="RB1" s="174"/>
      <c r="RC1" s="174"/>
      <c r="RD1" s="174"/>
      <c r="RE1" s="174"/>
      <c r="RF1" s="174"/>
      <c r="RG1" s="174"/>
      <c r="RH1" s="174"/>
      <c r="RI1" s="174"/>
      <c r="RJ1" s="174"/>
      <c r="RK1" s="174"/>
      <c r="RL1" s="174"/>
      <c r="RM1" s="174"/>
      <c r="RN1" s="174"/>
      <c r="RO1" s="174"/>
      <c r="RP1" s="174"/>
      <c r="RQ1" s="174"/>
      <c r="RR1" s="174"/>
      <c r="RS1" s="174"/>
      <c r="RT1" s="174"/>
      <c r="RU1" s="174"/>
      <c r="RV1" s="174"/>
      <c r="RW1" s="174"/>
      <c r="RX1" s="174"/>
      <c r="RY1" s="174"/>
      <c r="RZ1" s="174"/>
      <c r="SA1" s="174"/>
      <c r="SB1" s="174"/>
      <c r="SC1" s="174"/>
      <c r="SD1" s="174"/>
      <c r="SE1" s="174"/>
      <c r="SF1" s="174"/>
      <c r="SG1" s="174"/>
      <c r="SH1" s="174"/>
      <c r="SI1" s="174"/>
      <c r="SJ1" s="174"/>
      <c r="SK1" s="174"/>
      <c r="SL1" s="174"/>
      <c r="SM1" s="174"/>
      <c r="SN1" s="174"/>
      <c r="SO1" s="174"/>
      <c r="SP1" s="174"/>
      <c r="SQ1" s="174"/>
      <c r="SR1" s="174"/>
      <c r="SS1" s="174"/>
      <c r="ST1" s="174"/>
      <c r="SU1" s="174"/>
      <c r="SV1" s="174"/>
      <c r="SW1" s="174"/>
      <c r="SX1" s="174"/>
      <c r="SY1" s="174"/>
      <c r="SZ1" s="174"/>
      <c r="TA1" s="174"/>
      <c r="TB1" s="174"/>
      <c r="TC1" s="174"/>
      <c r="TD1" s="174"/>
      <c r="TE1" s="174"/>
      <c r="TF1" s="174"/>
      <c r="TG1" s="174"/>
      <c r="TH1" s="174"/>
      <c r="TI1" s="174"/>
      <c r="TJ1" s="174"/>
      <c r="TK1" s="174"/>
      <c r="TL1" s="174"/>
      <c r="TM1" s="174"/>
      <c r="TN1" s="174"/>
      <c r="TO1" s="174"/>
      <c r="TP1" s="174"/>
      <c r="TQ1" s="174"/>
      <c r="TR1" s="174"/>
      <c r="TS1" s="174"/>
      <c r="TT1" s="174"/>
      <c r="TU1" s="174"/>
      <c r="TV1" s="174"/>
      <c r="TW1" s="174"/>
      <c r="TX1" s="174"/>
      <c r="TY1" s="174"/>
      <c r="TZ1" s="174"/>
      <c r="UA1" s="174"/>
      <c r="UB1" s="174"/>
      <c r="UC1" s="174"/>
      <c r="UD1" s="174"/>
      <c r="UE1" s="174"/>
      <c r="UF1" s="174"/>
      <c r="UG1" s="174"/>
      <c r="UH1" s="174"/>
      <c r="UI1" s="174"/>
      <c r="UJ1" s="174"/>
      <c r="UK1" s="174"/>
      <c r="UL1" s="174"/>
      <c r="UM1" s="174"/>
      <c r="UN1" s="174"/>
      <c r="UO1" s="174"/>
      <c r="UP1" s="174"/>
      <c r="UQ1" s="174"/>
      <c r="UR1" s="174"/>
      <c r="US1" s="174"/>
      <c r="UT1" s="174"/>
      <c r="UU1" s="174"/>
      <c r="UV1" s="174"/>
      <c r="UW1" s="174"/>
      <c r="UX1" s="174"/>
      <c r="UY1" s="174"/>
      <c r="UZ1" s="174"/>
      <c r="VA1" s="174"/>
      <c r="VB1" s="174"/>
      <c r="VC1" s="174"/>
      <c r="VD1" s="174"/>
      <c r="VE1" s="174"/>
      <c r="VF1" s="174"/>
      <c r="VG1" s="174"/>
      <c r="VH1" s="174"/>
      <c r="VI1" s="174"/>
      <c r="VJ1" s="174"/>
      <c r="VK1" s="174"/>
      <c r="VL1" s="174"/>
      <c r="VM1" s="174"/>
      <c r="VN1" s="174"/>
      <c r="VO1" s="174"/>
      <c r="VP1" s="174"/>
      <c r="VQ1" s="174"/>
      <c r="VR1" s="174"/>
      <c r="VS1" s="174"/>
      <c r="VT1" s="174"/>
      <c r="VU1" s="174"/>
      <c r="VV1" s="174"/>
      <c r="VW1" s="174"/>
      <c r="VX1" s="174"/>
      <c r="VY1" s="174"/>
      <c r="VZ1" s="174"/>
      <c r="WA1" s="174"/>
      <c r="WB1" s="174"/>
      <c r="WC1" s="174"/>
      <c r="WD1" s="174"/>
      <c r="WE1" s="174"/>
      <c r="WF1" s="174"/>
      <c r="WG1" s="174"/>
      <c r="WH1" s="174"/>
      <c r="WI1" s="174"/>
      <c r="WJ1" s="174"/>
      <c r="WK1" s="174"/>
      <c r="WL1" s="174"/>
      <c r="WM1" s="174"/>
      <c r="WN1" s="174"/>
      <c r="WO1" s="174"/>
      <c r="WP1" s="174"/>
      <c r="WQ1" s="174"/>
      <c r="WR1" s="174"/>
      <c r="WS1" s="174"/>
      <c r="WT1" s="174"/>
      <c r="WU1" s="174"/>
      <c r="WV1" s="174"/>
      <c r="WW1" s="174"/>
      <c r="WX1" s="174"/>
      <c r="WY1" s="174"/>
      <c r="WZ1" s="174"/>
      <c r="XA1" s="174"/>
      <c r="XB1" s="174"/>
      <c r="XC1" s="174"/>
      <c r="XD1" s="174"/>
      <c r="XE1" s="174"/>
      <c r="XF1" s="174"/>
      <c r="XG1" s="174"/>
      <c r="XH1" s="174"/>
      <c r="XI1" s="174"/>
      <c r="XJ1" s="174"/>
      <c r="XK1" s="174"/>
      <c r="XL1" s="174"/>
      <c r="XM1" s="174"/>
      <c r="XN1" s="174"/>
      <c r="XO1" s="174"/>
      <c r="XP1" s="174"/>
      <c r="XQ1" s="174"/>
    </row>
    <row r="2" spans="1:641" s="2" customFormat="1" ht="24" customHeight="1" thickBot="1" x14ac:dyDescent="0.3">
      <c r="A2" s="758"/>
      <c r="B2" s="760"/>
      <c r="C2" s="775" t="s">
        <v>3</v>
      </c>
      <c r="D2" s="665"/>
      <c r="E2" s="665"/>
      <c r="F2" s="665"/>
      <c r="G2" s="665"/>
      <c r="H2" s="665"/>
      <c r="I2" s="665" t="s">
        <v>4</v>
      </c>
      <c r="J2" s="665" t="s">
        <v>5</v>
      </c>
      <c r="K2" s="673" t="s">
        <v>6</v>
      </c>
      <c r="L2" s="665" t="s">
        <v>7</v>
      </c>
      <c r="M2" s="675" t="s">
        <v>8</v>
      </c>
      <c r="N2" s="666" t="s">
        <v>3</v>
      </c>
      <c r="O2" s="667"/>
      <c r="P2" s="667"/>
      <c r="Q2" s="667"/>
      <c r="R2" s="667"/>
      <c r="S2" s="667"/>
      <c r="T2" s="667"/>
      <c r="U2" s="667"/>
      <c r="V2" s="668"/>
      <c r="W2" s="677" t="s">
        <v>4</v>
      </c>
      <c r="X2" s="679" t="s">
        <v>5</v>
      </c>
      <c r="Y2" s="681" t="s">
        <v>6</v>
      </c>
      <c r="Z2" s="679" t="s">
        <v>7</v>
      </c>
      <c r="AA2" s="715" t="s">
        <v>8</v>
      </c>
      <c r="AB2" s="669" t="s">
        <v>3</v>
      </c>
      <c r="AC2" s="670"/>
      <c r="AD2" s="670"/>
      <c r="AE2" s="670"/>
      <c r="AF2" s="670"/>
      <c r="AG2" s="670"/>
      <c r="AH2" s="670"/>
      <c r="AI2" s="670"/>
      <c r="AJ2" s="670"/>
      <c r="AK2" s="671"/>
      <c r="AL2" s="677" t="s">
        <v>4</v>
      </c>
      <c r="AM2" s="679" t="s">
        <v>5</v>
      </c>
      <c r="AN2" s="681" t="s">
        <v>6</v>
      </c>
      <c r="AO2" s="679" t="s">
        <v>7</v>
      </c>
      <c r="AP2" s="776" t="s">
        <v>8</v>
      </c>
      <c r="AQ2" s="666" t="s">
        <v>3</v>
      </c>
      <c r="AR2" s="667"/>
      <c r="AS2" s="667"/>
      <c r="AT2" s="667"/>
      <c r="AU2" s="667"/>
      <c r="AV2" s="667"/>
      <c r="AW2" s="667"/>
      <c r="AX2" s="667"/>
      <c r="AY2" s="668"/>
      <c r="AZ2" s="677" t="s">
        <v>4</v>
      </c>
      <c r="BA2" s="679" t="s">
        <v>5</v>
      </c>
      <c r="BB2" s="681" t="s">
        <v>6</v>
      </c>
      <c r="BC2" s="679" t="s">
        <v>7</v>
      </c>
      <c r="BD2" s="715" t="s">
        <v>8</v>
      </c>
      <c r="BE2" s="667" t="s">
        <v>3</v>
      </c>
      <c r="BF2" s="667"/>
      <c r="BG2" s="667"/>
      <c r="BH2" s="667"/>
      <c r="BI2" s="667"/>
      <c r="BJ2" s="667"/>
      <c r="BK2" s="779"/>
      <c r="BL2" s="677" t="s">
        <v>4</v>
      </c>
      <c r="BM2" s="679" t="s">
        <v>5</v>
      </c>
      <c r="BN2" s="681" t="s">
        <v>6</v>
      </c>
      <c r="BO2" s="679" t="s">
        <v>7</v>
      </c>
      <c r="BP2" s="776" t="s">
        <v>8</v>
      </c>
      <c r="BQ2" s="783" t="s">
        <v>3</v>
      </c>
      <c r="BR2" s="784"/>
      <c r="BS2" s="784"/>
      <c r="BT2" s="784"/>
      <c r="BU2" s="785"/>
      <c r="BV2" s="677" t="s">
        <v>4</v>
      </c>
      <c r="BW2" s="679" t="s">
        <v>5</v>
      </c>
      <c r="BX2" s="681" t="s">
        <v>6</v>
      </c>
      <c r="BY2" s="679" t="s">
        <v>7</v>
      </c>
      <c r="BZ2" s="715" t="s">
        <v>8</v>
      </c>
      <c r="CA2" s="790"/>
      <c r="CB2" s="618" t="s">
        <v>140</v>
      </c>
      <c r="CC2" s="612" t="s">
        <v>141</v>
      </c>
      <c r="CD2" s="619" t="s">
        <v>4</v>
      </c>
      <c r="CE2" s="619" t="s">
        <v>5</v>
      </c>
      <c r="CF2" s="619" t="s">
        <v>10</v>
      </c>
      <c r="CG2" s="619" t="s">
        <v>7</v>
      </c>
      <c r="CH2" s="245" t="s">
        <v>8</v>
      </c>
      <c r="CI2" s="618" t="s">
        <v>140</v>
      </c>
      <c r="CJ2" s="612" t="s">
        <v>141</v>
      </c>
      <c r="CK2" s="619" t="s">
        <v>4</v>
      </c>
      <c r="CL2" s="619" t="s">
        <v>5</v>
      </c>
      <c r="CM2" s="619" t="s">
        <v>10</v>
      </c>
      <c r="CN2" s="619" t="s">
        <v>7</v>
      </c>
      <c r="CO2" s="246" t="s">
        <v>8</v>
      </c>
      <c r="CP2" s="618" t="s">
        <v>140</v>
      </c>
      <c r="CQ2" s="612" t="s">
        <v>141</v>
      </c>
      <c r="CR2" s="619" t="s">
        <v>4</v>
      </c>
      <c r="CS2" s="619" t="s">
        <v>5</v>
      </c>
      <c r="CT2" s="619" t="s">
        <v>10</v>
      </c>
      <c r="CU2" s="619" t="s">
        <v>7</v>
      </c>
      <c r="CV2" s="619" t="s">
        <v>8</v>
      </c>
      <c r="CW2" s="618" t="s">
        <v>140</v>
      </c>
      <c r="CX2" s="612" t="s">
        <v>141</v>
      </c>
      <c r="CY2" s="619" t="s">
        <v>4</v>
      </c>
      <c r="CZ2" s="619" t="s">
        <v>5</v>
      </c>
      <c r="DA2" s="619" t="s">
        <v>10</v>
      </c>
      <c r="DB2" s="619" t="s">
        <v>7</v>
      </c>
      <c r="DC2" s="249" t="s">
        <v>8</v>
      </c>
      <c r="DD2" s="669" t="s">
        <v>3</v>
      </c>
      <c r="DE2" s="671"/>
      <c r="DF2" s="247" t="s">
        <v>4</v>
      </c>
      <c r="DG2" s="247" t="s">
        <v>5</v>
      </c>
      <c r="DH2" s="247" t="s">
        <v>10</v>
      </c>
      <c r="DI2" s="248" t="s">
        <v>11</v>
      </c>
      <c r="DJ2" s="247" t="s">
        <v>7</v>
      </c>
      <c r="DK2" s="359" t="s">
        <v>8</v>
      </c>
      <c r="DL2" s="360" t="s">
        <v>9</v>
      </c>
      <c r="DM2" s="361" t="s">
        <v>4</v>
      </c>
      <c r="DN2" s="361" t="s">
        <v>5</v>
      </c>
      <c r="DO2" s="361" t="s">
        <v>10</v>
      </c>
      <c r="DP2" s="361" t="s">
        <v>7</v>
      </c>
      <c r="DQ2" s="362" t="s">
        <v>8</v>
      </c>
      <c r="DR2" s="787"/>
      <c r="DS2" s="686" t="s">
        <v>133</v>
      </c>
      <c r="DT2" s="688" t="s">
        <v>134</v>
      </c>
      <c r="DU2" s="688" t="s">
        <v>135</v>
      </c>
      <c r="DV2" s="688" t="s">
        <v>136</v>
      </c>
      <c r="DW2" s="688" t="s">
        <v>137</v>
      </c>
      <c r="DX2" s="690" t="s">
        <v>113</v>
      </c>
      <c r="DY2" s="692" t="s">
        <v>12</v>
      </c>
      <c r="DZ2" s="694" t="s">
        <v>13</v>
      </c>
      <c r="EA2" s="694" t="s">
        <v>14</v>
      </c>
      <c r="EB2" s="756" t="s">
        <v>111</v>
      </c>
      <c r="EC2" s="698" t="s">
        <v>15</v>
      </c>
      <c r="ED2" s="781"/>
      <c r="EE2" s="738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</row>
    <row r="3" spans="1:641" s="2" customFormat="1" ht="24.75" customHeight="1" thickBot="1" x14ac:dyDescent="0.3">
      <c r="A3" s="758"/>
      <c r="B3" s="760"/>
      <c r="C3" s="283" t="s">
        <v>118</v>
      </c>
      <c r="D3" s="282" t="s">
        <v>115</v>
      </c>
      <c r="E3" s="282" t="s">
        <v>116</v>
      </c>
      <c r="F3" s="282" t="s">
        <v>117</v>
      </c>
      <c r="G3" s="282" t="s">
        <v>119</v>
      </c>
      <c r="H3" s="282" t="s">
        <v>120</v>
      </c>
      <c r="I3" s="672"/>
      <c r="J3" s="672"/>
      <c r="K3" s="674"/>
      <c r="L3" s="672"/>
      <c r="M3" s="676"/>
      <c r="N3" s="283" t="s">
        <v>118</v>
      </c>
      <c r="O3" s="282" t="s">
        <v>115</v>
      </c>
      <c r="P3" s="282" t="s">
        <v>116</v>
      </c>
      <c r="Q3" s="282" t="s">
        <v>117</v>
      </c>
      <c r="R3" s="282" t="s">
        <v>119</v>
      </c>
      <c r="S3" s="282" t="s">
        <v>120</v>
      </c>
      <c r="T3" s="284" t="s">
        <v>121</v>
      </c>
      <c r="U3" s="282" t="s">
        <v>122</v>
      </c>
      <c r="V3" s="282" t="s">
        <v>123</v>
      </c>
      <c r="W3" s="678"/>
      <c r="X3" s="680"/>
      <c r="Y3" s="682"/>
      <c r="Z3" s="680"/>
      <c r="AA3" s="717"/>
      <c r="AB3" s="283" t="s">
        <v>118</v>
      </c>
      <c r="AC3" s="282" t="s">
        <v>115</v>
      </c>
      <c r="AD3" s="282" t="s">
        <v>116</v>
      </c>
      <c r="AE3" s="282" t="s">
        <v>117</v>
      </c>
      <c r="AF3" s="282" t="s">
        <v>119</v>
      </c>
      <c r="AG3" s="282" t="s">
        <v>120</v>
      </c>
      <c r="AH3" s="284" t="s">
        <v>121</v>
      </c>
      <c r="AI3" s="282" t="s">
        <v>122</v>
      </c>
      <c r="AJ3" s="282" t="s">
        <v>123</v>
      </c>
      <c r="AK3" s="283" t="s">
        <v>124</v>
      </c>
      <c r="AL3" s="678"/>
      <c r="AM3" s="680"/>
      <c r="AN3" s="682"/>
      <c r="AO3" s="680"/>
      <c r="AP3" s="716"/>
      <c r="AQ3" s="283" t="s">
        <v>118</v>
      </c>
      <c r="AR3" s="305" t="s">
        <v>115</v>
      </c>
      <c r="AS3" s="305" t="s">
        <v>116</v>
      </c>
      <c r="AT3" s="305" t="s">
        <v>117</v>
      </c>
      <c r="AU3" s="305" t="s">
        <v>119</v>
      </c>
      <c r="AV3" s="305" t="s">
        <v>120</v>
      </c>
      <c r="AW3" s="284" t="s">
        <v>121</v>
      </c>
      <c r="AX3" s="305" t="s">
        <v>122</v>
      </c>
      <c r="AY3" s="305" t="s">
        <v>123</v>
      </c>
      <c r="AZ3" s="678"/>
      <c r="BA3" s="680"/>
      <c r="BB3" s="682"/>
      <c r="BC3" s="680"/>
      <c r="BD3" s="717"/>
      <c r="BE3" s="284" t="s">
        <v>118</v>
      </c>
      <c r="BF3" s="304" t="s">
        <v>115</v>
      </c>
      <c r="BG3" s="304" t="s">
        <v>116</v>
      </c>
      <c r="BH3" s="304" t="s">
        <v>117</v>
      </c>
      <c r="BI3" s="304" t="s">
        <v>119</v>
      </c>
      <c r="BJ3" s="304" t="s">
        <v>120</v>
      </c>
      <c r="BK3" s="304" t="s">
        <v>121</v>
      </c>
      <c r="BL3" s="678"/>
      <c r="BM3" s="680"/>
      <c r="BN3" s="682"/>
      <c r="BO3" s="680"/>
      <c r="BP3" s="716"/>
      <c r="BQ3" s="283" t="s">
        <v>118</v>
      </c>
      <c r="BR3" s="358" t="s">
        <v>115</v>
      </c>
      <c r="BS3" s="358" t="s">
        <v>116</v>
      </c>
      <c r="BT3" s="358" t="s">
        <v>117</v>
      </c>
      <c r="BU3" s="358" t="s">
        <v>119</v>
      </c>
      <c r="BV3" s="678"/>
      <c r="BW3" s="680"/>
      <c r="BX3" s="682"/>
      <c r="BY3" s="680"/>
      <c r="BZ3" s="717"/>
      <c r="CA3" s="791"/>
      <c r="CB3" s="618"/>
      <c r="CC3" s="613"/>
      <c r="CD3" s="620"/>
      <c r="CE3" s="620"/>
      <c r="CF3" s="620"/>
      <c r="CG3" s="620"/>
      <c r="CH3" s="257"/>
      <c r="CI3" s="618"/>
      <c r="CJ3" s="613"/>
      <c r="CK3" s="620"/>
      <c r="CL3" s="620"/>
      <c r="CM3" s="620"/>
      <c r="CN3" s="620"/>
      <c r="CO3" s="261"/>
      <c r="CP3" s="618"/>
      <c r="CQ3" s="613"/>
      <c r="CR3" s="620"/>
      <c r="CS3" s="620"/>
      <c r="CT3" s="620"/>
      <c r="CU3" s="620"/>
      <c r="CV3" s="620"/>
      <c r="CW3" s="618"/>
      <c r="CX3" s="613"/>
      <c r="CY3" s="620"/>
      <c r="CZ3" s="620"/>
      <c r="DA3" s="620"/>
      <c r="DB3" s="620"/>
      <c r="DC3" s="259"/>
      <c r="DD3" s="258"/>
      <c r="DE3" s="260"/>
      <c r="DF3" s="262"/>
      <c r="DG3" s="262"/>
      <c r="DH3" s="262"/>
      <c r="DI3" s="263"/>
      <c r="DJ3" s="262"/>
      <c r="DK3" s="363"/>
      <c r="DL3" s="364"/>
      <c r="DM3" s="365"/>
      <c r="DN3" s="365"/>
      <c r="DO3" s="365"/>
      <c r="DP3" s="365"/>
      <c r="DQ3" s="366"/>
      <c r="DR3" s="788"/>
      <c r="DS3" s="687"/>
      <c r="DT3" s="689"/>
      <c r="DU3" s="689"/>
      <c r="DV3" s="689"/>
      <c r="DW3" s="689"/>
      <c r="DX3" s="691"/>
      <c r="DY3" s="693"/>
      <c r="DZ3" s="695"/>
      <c r="EA3" s="695"/>
      <c r="EB3" s="757"/>
      <c r="EC3" s="699"/>
      <c r="ED3" s="782"/>
      <c r="EE3" s="738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</row>
    <row r="4" spans="1:641" s="116" customFormat="1" ht="15.75" hidden="1" customHeight="1" outlineLevel="2" x14ac:dyDescent="0.25">
      <c r="A4" s="187">
        <v>1</v>
      </c>
      <c r="B4" s="140" t="s">
        <v>84</v>
      </c>
      <c r="C4" s="241">
        <v>100</v>
      </c>
      <c r="D4" s="241">
        <v>100</v>
      </c>
      <c r="E4" s="241">
        <v>100</v>
      </c>
      <c r="F4" s="241">
        <v>100</v>
      </c>
      <c r="G4" s="241">
        <v>100</v>
      </c>
      <c r="H4" s="241">
        <v>100</v>
      </c>
      <c r="I4" s="241">
        <v>100</v>
      </c>
      <c r="J4" s="241">
        <v>100</v>
      </c>
      <c r="K4" s="241">
        <v>0</v>
      </c>
      <c r="L4" s="241">
        <v>0</v>
      </c>
      <c r="M4" s="250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01">
        <v>100</v>
      </c>
      <c r="O4" s="102">
        <v>100</v>
      </c>
      <c r="P4" s="102">
        <v>100</v>
      </c>
      <c r="Q4" s="102">
        <v>100</v>
      </c>
      <c r="R4" s="102">
        <v>100</v>
      </c>
      <c r="S4" s="102">
        <v>100</v>
      </c>
      <c r="T4" s="102">
        <v>100</v>
      </c>
      <c r="U4" s="102">
        <v>100</v>
      </c>
      <c r="V4" s="102">
        <v>100</v>
      </c>
      <c r="W4" s="102">
        <v>100</v>
      </c>
      <c r="X4" s="102">
        <v>100</v>
      </c>
      <c r="Y4" s="102">
        <v>0</v>
      </c>
      <c r="Z4" s="102">
        <v>0</v>
      </c>
      <c r="AA4" s="166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40">
        <v>100</v>
      </c>
      <c r="AC4" s="241">
        <v>100</v>
      </c>
      <c r="AD4" s="241">
        <v>100</v>
      </c>
      <c r="AE4" s="241">
        <v>100</v>
      </c>
      <c r="AF4" s="241">
        <v>100</v>
      </c>
      <c r="AG4" s="241">
        <v>100</v>
      </c>
      <c r="AH4" s="241">
        <v>100</v>
      </c>
      <c r="AI4" s="241">
        <v>100</v>
      </c>
      <c r="AJ4" s="241">
        <v>100</v>
      </c>
      <c r="AK4" s="241">
        <v>100</v>
      </c>
      <c r="AL4" s="241">
        <v>100</v>
      </c>
      <c r="AM4" s="251">
        <v>100</v>
      </c>
      <c r="AN4" s="241">
        <v>0</v>
      </c>
      <c r="AO4" s="241">
        <v>0</v>
      </c>
      <c r="AP4" s="320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01">
        <v>100</v>
      </c>
      <c r="AR4" s="102">
        <v>100</v>
      </c>
      <c r="AS4" s="102">
        <v>100</v>
      </c>
      <c r="AT4" s="102">
        <v>100</v>
      </c>
      <c r="AU4" s="102">
        <v>100</v>
      </c>
      <c r="AV4" s="102">
        <v>100</v>
      </c>
      <c r="AW4" s="102">
        <v>100</v>
      </c>
      <c r="AX4" s="102">
        <v>100</v>
      </c>
      <c r="AY4" s="102">
        <v>100</v>
      </c>
      <c r="AZ4" s="102">
        <v>100</v>
      </c>
      <c r="BA4" s="102">
        <v>100</v>
      </c>
      <c r="BB4" s="102">
        <v>0</v>
      </c>
      <c r="BC4" s="102">
        <v>0</v>
      </c>
      <c r="BD4" s="333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26">
        <v>100</v>
      </c>
      <c r="BF4" s="252">
        <v>100</v>
      </c>
      <c r="BG4" s="252">
        <v>100</v>
      </c>
      <c r="BH4" s="252">
        <v>100</v>
      </c>
      <c r="BI4" s="252">
        <v>100</v>
      </c>
      <c r="BJ4" s="252">
        <v>100</v>
      </c>
      <c r="BK4" s="252">
        <v>100</v>
      </c>
      <c r="BL4" s="252">
        <v>100</v>
      </c>
      <c r="BM4" s="252">
        <v>100</v>
      </c>
      <c r="BN4" s="252">
        <v>0</v>
      </c>
      <c r="BO4" s="252">
        <v>0</v>
      </c>
      <c r="BP4" s="431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434">
        <v>100</v>
      </c>
      <c r="BR4" s="252">
        <v>100</v>
      </c>
      <c r="BS4" s="252">
        <v>100</v>
      </c>
      <c r="BT4" s="252">
        <v>100</v>
      </c>
      <c r="BU4" s="252">
        <v>100</v>
      </c>
      <c r="BV4" s="252">
        <v>100</v>
      </c>
      <c r="BW4" s="252">
        <v>100</v>
      </c>
      <c r="BX4" s="252">
        <v>0</v>
      </c>
      <c r="BY4" s="252">
        <v>0</v>
      </c>
      <c r="BZ4" s="199">
        <f t="shared" ref="BZ4:BZ5" si="0">3.5-(0.5*BQ4/100+0.5*BR4/100+0.5*BS4/100+0.5*BT4/100+0.5*BU4/100+0.5*BV4/100+0.5*BW4/100)+0.5*BX4/100-(3.5-(0.5*BQ4/100+0.5*BR4/100+0.5*BS4/100+0.5*BT4/100+0.5*BU4/100+0.5*BV4/100+0.5*BW4/100)+0.5*BX4/100)*BY4/100</f>
        <v>0</v>
      </c>
      <c r="CA4" s="253">
        <f t="shared" ref="CA4:CA30" si="1">SUM(M4,AA4,AP4,BD4,BP4,BZ4)</f>
        <v>0</v>
      </c>
      <c r="CB4" s="95">
        <v>100</v>
      </c>
      <c r="CC4" s="96">
        <v>100</v>
      </c>
      <c r="CD4" s="96">
        <v>100</v>
      </c>
      <c r="CE4" s="96">
        <v>100</v>
      </c>
      <c r="CF4" s="164">
        <v>0</v>
      </c>
      <c r="CG4" s="164">
        <v>0</v>
      </c>
      <c r="CH4" s="166">
        <f>6-(2*CB4/100+2*CC4/100+1*CD4/100+1*CE4/100)+1*CF4/100-(6-(2*CB4/100+2*CC4/100+1*CD4/100+1*CE4/100)+1*CF4/100)*CG4/100</f>
        <v>0</v>
      </c>
      <c r="CI4" s="240">
        <v>100</v>
      </c>
      <c r="CJ4" s="241">
        <v>100</v>
      </c>
      <c r="CK4" s="241">
        <v>100</v>
      </c>
      <c r="CL4" s="241">
        <v>100</v>
      </c>
      <c r="CM4" s="241">
        <v>0</v>
      </c>
      <c r="CN4" s="241">
        <v>0</v>
      </c>
      <c r="CO4" s="242">
        <f>6-(2*CI4/100+2*CJ4/100+1*CK4/100+1*CL4/100)+1*CM4/100-(6-(2*CI4/100+2*CJ4/100+1*CK4/100+1*CL4/100)+1*CM4/100)*CN4/100</f>
        <v>0</v>
      </c>
      <c r="CP4" s="240">
        <v>100</v>
      </c>
      <c r="CQ4" s="241">
        <v>100</v>
      </c>
      <c r="CR4" s="241">
        <v>100</v>
      </c>
      <c r="CS4" s="241">
        <v>100</v>
      </c>
      <c r="CT4" s="241">
        <v>0</v>
      </c>
      <c r="CU4" s="424">
        <v>0</v>
      </c>
      <c r="CV4" s="243">
        <f>6-(2*CP4/100+2*CQ4/100+1*CR4/100+1*CS4/100)+1*CT4/100-(6-(2*CP4/100+2*CQ4/100+1*CR4/100+1*CS4/100)+1*CT4/100)*CU4/100</f>
        <v>0</v>
      </c>
      <c r="CW4" s="102">
        <v>100</v>
      </c>
      <c r="CX4" s="102">
        <v>100</v>
      </c>
      <c r="CY4" s="165">
        <v>100</v>
      </c>
      <c r="CZ4" s="165">
        <v>100</v>
      </c>
      <c r="DA4" s="165">
        <v>0</v>
      </c>
      <c r="DB4" s="165">
        <v>0</v>
      </c>
      <c r="DC4" s="244">
        <f>6-(2*CW4/100+2*CX4/100+1*CY4/100+1*CZ4/100)+1*DA4/100-(6-(2*CW4/100+2*CX4/100+1*CY4/100+1*CZ4/100)+1*DA4/100)*DB4/100</f>
        <v>0</v>
      </c>
      <c r="DD4" s="101">
        <v>100</v>
      </c>
      <c r="DE4" s="102">
        <v>100</v>
      </c>
      <c r="DF4" s="165">
        <v>100</v>
      </c>
      <c r="DG4" s="165">
        <v>100</v>
      </c>
      <c r="DH4" s="165">
        <v>0</v>
      </c>
      <c r="DI4" s="165">
        <v>0</v>
      </c>
      <c r="DJ4" s="165">
        <v>0</v>
      </c>
      <c r="DK4" s="367">
        <f>3.5-(1*DD4/100+1.5*DE4/100+0.5*DF4/100+0.5*DG4/100)+0.5*DH4/100+DI4/100-(3.5-(1*DD4/100+1.5*DE4/100+0.5*DF4/100+0.5*DG4/100)+0.5*DH4/100+DJ4/100)*DJ4/100</f>
        <v>0</v>
      </c>
      <c r="DL4" s="368">
        <v>100</v>
      </c>
      <c r="DM4" s="369">
        <v>100</v>
      </c>
      <c r="DN4" s="369">
        <v>100</v>
      </c>
      <c r="DO4" s="369">
        <v>0</v>
      </c>
      <c r="DP4" s="369">
        <v>0</v>
      </c>
      <c r="DQ4" s="370">
        <f>2-(1*DL4/100+0.5*DM4/100+0.5*DN4/100)+0.5*DO4/100-(2-(1*DL4/100+0.5*DM4/100+0.5*DN4/100)+0.5*DO4/100)*DP4/100</f>
        <v>0</v>
      </c>
      <c r="DR4" s="232">
        <f t="shared" ref="DR4:DR30" si="2">SUM(CH4,CO4,CV4,DC4,DK4,DQ4)</f>
        <v>0</v>
      </c>
      <c r="DS4" s="233"/>
      <c r="DT4" s="317"/>
      <c r="DU4" s="317"/>
      <c r="DV4" s="317"/>
      <c r="DW4" s="234"/>
      <c r="DX4" s="235">
        <f t="shared" ref="DX4:DX14" si="3">SUM(DS4:DW4)</f>
        <v>0</v>
      </c>
      <c r="DY4" s="236"/>
      <c r="DZ4" s="237"/>
      <c r="EA4" s="238"/>
      <c r="EB4" s="237"/>
      <c r="EC4" s="239">
        <f>SUM(DY4:EB4)</f>
        <v>0</v>
      </c>
      <c r="ED4" s="348">
        <f t="shared" ref="ED4:ED30" si="4">SUM(CA4,DR4,DX4,EC4)</f>
        <v>0</v>
      </c>
      <c r="EE4" s="351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  <c r="EY4" s="178"/>
      <c r="EZ4" s="178"/>
      <c r="FA4" s="178"/>
      <c r="FB4" s="178"/>
      <c r="FC4" s="178"/>
      <c r="FD4" s="178"/>
      <c r="FE4" s="178"/>
      <c r="FF4" s="178"/>
      <c r="FG4" s="178"/>
      <c r="FH4" s="178"/>
      <c r="FI4" s="178"/>
      <c r="FJ4" s="178"/>
      <c r="FK4" s="178"/>
      <c r="FL4" s="178"/>
      <c r="FM4" s="178"/>
      <c r="FN4" s="178"/>
      <c r="FO4" s="178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8"/>
      <c r="GA4" s="178"/>
      <c r="GB4" s="178"/>
      <c r="GC4" s="178"/>
      <c r="GD4" s="178"/>
      <c r="GE4" s="178"/>
      <c r="GF4" s="178"/>
      <c r="GG4" s="178"/>
      <c r="GH4" s="178"/>
      <c r="GI4" s="178"/>
      <c r="GJ4" s="178"/>
      <c r="GK4" s="178"/>
      <c r="GL4" s="178"/>
      <c r="GM4" s="178"/>
      <c r="GN4" s="178"/>
      <c r="GO4" s="178"/>
      <c r="GP4" s="178"/>
      <c r="GQ4" s="178"/>
      <c r="GR4" s="178"/>
      <c r="GS4" s="178"/>
      <c r="GT4" s="178"/>
      <c r="GU4" s="178"/>
      <c r="GV4" s="178"/>
      <c r="GW4" s="178"/>
      <c r="GX4" s="178"/>
      <c r="GY4" s="178"/>
      <c r="GZ4" s="178"/>
      <c r="HA4" s="178"/>
      <c r="HB4" s="178"/>
      <c r="HC4" s="178"/>
      <c r="HD4" s="178"/>
      <c r="HE4" s="178"/>
      <c r="HF4" s="178"/>
      <c r="HG4" s="178"/>
      <c r="HH4" s="178"/>
      <c r="HI4" s="178"/>
      <c r="HJ4" s="178"/>
      <c r="HK4" s="178"/>
      <c r="HL4" s="178"/>
      <c r="HM4" s="178"/>
      <c r="HN4" s="178"/>
      <c r="HO4" s="178"/>
      <c r="HP4" s="178"/>
      <c r="HQ4" s="178"/>
      <c r="HR4" s="178"/>
      <c r="HS4" s="178"/>
      <c r="HT4" s="178"/>
      <c r="HU4" s="178"/>
      <c r="HV4" s="178"/>
      <c r="HW4" s="178"/>
      <c r="HX4" s="178"/>
      <c r="HY4" s="178"/>
      <c r="HZ4" s="178"/>
      <c r="IA4" s="178"/>
      <c r="IB4" s="178"/>
      <c r="IC4" s="178"/>
      <c r="ID4" s="178"/>
      <c r="IE4" s="178"/>
      <c r="IF4" s="178"/>
      <c r="IG4" s="178"/>
      <c r="IH4" s="178"/>
      <c r="II4" s="178"/>
      <c r="IJ4" s="178"/>
      <c r="IK4" s="178"/>
      <c r="IL4" s="178"/>
      <c r="IM4" s="178"/>
      <c r="IN4" s="178"/>
      <c r="IO4" s="178"/>
      <c r="IP4" s="178"/>
      <c r="IQ4" s="178"/>
      <c r="IR4" s="178"/>
      <c r="IS4" s="178"/>
      <c r="IT4" s="178"/>
      <c r="IU4" s="178"/>
      <c r="IV4" s="178"/>
      <c r="IW4" s="178"/>
      <c r="IX4" s="178"/>
      <c r="IY4" s="178"/>
      <c r="IZ4" s="178"/>
      <c r="JA4" s="178"/>
      <c r="JB4" s="178"/>
      <c r="JC4" s="178"/>
      <c r="JD4" s="178"/>
      <c r="JE4" s="178"/>
      <c r="JF4" s="178"/>
      <c r="JG4" s="178"/>
      <c r="JH4" s="178"/>
      <c r="JI4" s="178"/>
      <c r="JJ4" s="178"/>
      <c r="JK4" s="178"/>
      <c r="JL4" s="178"/>
      <c r="JM4" s="178"/>
      <c r="JN4" s="178"/>
      <c r="JO4" s="178"/>
      <c r="JP4" s="178"/>
      <c r="JQ4" s="178"/>
      <c r="JR4" s="178"/>
      <c r="JS4" s="178"/>
      <c r="JT4" s="178"/>
      <c r="JU4" s="178"/>
      <c r="JV4" s="178"/>
      <c r="JW4" s="178"/>
      <c r="JX4" s="178"/>
      <c r="JY4" s="178"/>
      <c r="JZ4" s="178"/>
      <c r="KA4" s="178"/>
      <c r="KB4" s="178"/>
      <c r="KC4" s="178"/>
      <c r="KD4" s="178"/>
      <c r="KE4" s="178"/>
      <c r="KF4" s="178"/>
      <c r="KG4" s="178"/>
      <c r="KH4" s="178"/>
      <c r="KI4" s="178"/>
      <c r="KJ4" s="178"/>
      <c r="KK4" s="178"/>
      <c r="KL4" s="178"/>
      <c r="KM4" s="178"/>
      <c r="KN4" s="178"/>
      <c r="KO4" s="178"/>
      <c r="KP4" s="178"/>
      <c r="KQ4" s="178"/>
      <c r="KR4" s="178"/>
      <c r="KS4" s="178"/>
      <c r="KT4" s="178"/>
      <c r="KU4" s="178"/>
      <c r="KV4" s="178"/>
      <c r="KW4" s="178"/>
      <c r="KX4" s="178"/>
      <c r="KY4" s="178"/>
      <c r="KZ4" s="178"/>
      <c r="LA4" s="178"/>
      <c r="LB4" s="178"/>
      <c r="LC4" s="178"/>
      <c r="LD4" s="178"/>
      <c r="LE4" s="178"/>
      <c r="LF4" s="178"/>
      <c r="LG4" s="178"/>
      <c r="LH4" s="178"/>
      <c r="LI4" s="178"/>
      <c r="LJ4" s="178"/>
      <c r="LK4" s="178"/>
      <c r="LL4" s="178"/>
      <c r="LM4" s="178"/>
      <c r="LN4" s="178"/>
      <c r="LO4" s="178"/>
      <c r="LP4" s="178"/>
      <c r="LQ4" s="178"/>
      <c r="LR4" s="178"/>
      <c r="LS4" s="178"/>
      <c r="LT4" s="178"/>
      <c r="LU4" s="178"/>
      <c r="LV4" s="178"/>
      <c r="LW4" s="178"/>
      <c r="LX4" s="178"/>
      <c r="LY4" s="178"/>
      <c r="LZ4" s="178"/>
      <c r="MA4" s="178"/>
      <c r="MB4" s="178"/>
      <c r="MC4" s="178"/>
      <c r="MD4" s="178"/>
      <c r="ME4" s="178"/>
      <c r="MF4" s="178"/>
      <c r="MG4" s="178"/>
      <c r="MH4" s="178"/>
      <c r="MI4" s="178"/>
      <c r="MJ4" s="178"/>
      <c r="MK4" s="178"/>
      <c r="ML4" s="178"/>
      <c r="MM4" s="178"/>
      <c r="MN4" s="178"/>
      <c r="MO4" s="178"/>
      <c r="MP4" s="178"/>
      <c r="MQ4" s="178"/>
      <c r="MR4" s="178"/>
      <c r="MS4" s="178"/>
      <c r="MT4" s="178"/>
      <c r="MU4" s="178"/>
      <c r="MV4" s="178"/>
      <c r="MW4" s="178"/>
      <c r="MX4" s="178"/>
      <c r="MY4" s="178"/>
      <c r="MZ4" s="178"/>
      <c r="NA4" s="178"/>
      <c r="NB4" s="178"/>
      <c r="NC4" s="178"/>
      <c r="ND4" s="178"/>
      <c r="NE4" s="178"/>
      <c r="NF4" s="178"/>
      <c r="NG4" s="178"/>
      <c r="NH4" s="178"/>
      <c r="NI4" s="178"/>
      <c r="NJ4" s="178"/>
      <c r="NK4" s="178"/>
      <c r="NL4" s="178"/>
      <c r="NM4" s="178"/>
      <c r="NN4" s="178"/>
      <c r="NO4" s="178"/>
      <c r="NP4" s="178"/>
      <c r="NQ4" s="178"/>
      <c r="NR4" s="178"/>
      <c r="NS4" s="178"/>
      <c r="NT4" s="178"/>
      <c r="NU4" s="178"/>
      <c r="NV4" s="178"/>
      <c r="NW4" s="178"/>
      <c r="NX4" s="178"/>
      <c r="NY4" s="178"/>
      <c r="NZ4" s="178"/>
      <c r="OA4" s="178"/>
      <c r="OB4" s="178"/>
      <c r="OC4" s="178"/>
      <c r="OD4" s="178"/>
      <c r="OE4" s="178"/>
      <c r="OF4" s="178"/>
      <c r="OG4" s="178"/>
      <c r="OH4" s="178"/>
      <c r="OI4" s="178"/>
      <c r="OJ4" s="178"/>
      <c r="OK4" s="178"/>
      <c r="OL4" s="178"/>
      <c r="OM4" s="178"/>
      <c r="ON4" s="178"/>
      <c r="OO4" s="178"/>
      <c r="OP4" s="178"/>
      <c r="OQ4" s="178"/>
      <c r="OR4" s="178"/>
      <c r="OS4" s="178"/>
      <c r="OT4" s="178"/>
      <c r="OU4" s="178"/>
      <c r="OV4" s="178"/>
      <c r="OW4" s="178"/>
      <c r="OX4" s="178"/>
      <c r="OY4" s="178"/>
      <c r="OZ4" s="178"/>
      <c r="PA4" s="178"/>
      <c r="PB4" s="178"/>
      <c r="PC4" s="178"/>
      <c r="PD4" s="178"/>
      <c r="PE4" s="178"/>
      <c r="PF4" s="178"/>
      <c r="PG4" s="178"/>
      <c r="PH4" s="178"/>
      <c r="PI4" s="178"/>
      <c r="PJ4" s="178"/>
      <c r="PK4" s="178"/>
      <c r="PL4" s="178"/>
      <c r="PM4" s="178"/>
      <c r="PN4" s="178"/>
      <c r="PO4" s="178"/>
      <c r="PP4" s="178"/>
      <c r="PQ4" s="178"/>
      <c r="PR4" s="178"/>
      <c r="PS4" s="178"/>
      <c r="PT4" s="178"/>
      <c r="PU4" s="178"/>
      <c r="PV4" s="178"/>
      <c r="PW4" s="178"/>
      <c r="PX4" s="178"/>
      <c r="PY4" s="178"/>
      <c r="PZ4" s="178"/>
      <c r="QA4" s="178"/>
      <c r="QB4" s="178"/>
      <c r="QC4" s="178"/>
      <c r="QD4" s="178"/>
      <c r="QE4" s="178"/>
      <c r="QF4" s="178"/>
      <c r="QG4" s="178"/>
      <c r="QH4" s="178"/>
      <c r="QI4" s="178"/>
      <c r="QJ4" s="178"/>
      <c r="QK4" s="178"/>
      <c r="QL4" s="178"/>
      <c r="QM4" s="178"/>
      <c r="QN4" s="178"/>
      <c r="QO4" s="178"/>
      <c r="QP4" s="178"/>
      <c r="QQ4" s="178"/>
      <c r="QR4" s="178"/>
      <c r="QS4" s="178"/>
      <c r="QT4" s="178"/>
      <c r="QU4" s="178"/>
      <c r="QV4" s="178"/>
      <c r="QW4" s="178"/>
      <c r="QX4" s="178"/>
      <c r="QY4" s="178"/>
      <c r="QZ4" s="178"/>
      <c r="RA4" s="178"/>
      <c r="RB4" s="178"/>
      <c r="RC4" s="178"/>
      <c r="RD4" s="178"/>
      <c r="RE4" s="178"/>
      <c r="RF4" s="178"/>
      <c r="RG4" s="178"/>
      <c r="RH4" s="178"/>
      <c r="RI4" s="178"/>
      <c r="RJ4" s="178"/>
      <c r="RK4" s="178"/>
      <c r="RL4" s="178"/>
      <c r="RM4" s="178"/>
      <c r="RN4" s="178"/>
      <c r="RO4" s="178"/>
      <c r="RP4" s="178"/>
      <c r="RQ4" s="178"/>
      <c r="RR4" s="178"/>
      <c r="RS4" s="178"/>
      <c r="RT4" s="178"/>
      <c r="RU4" s="178"/>
      <c r="RV4" s="178"/>
      <c r="RW4" s="178"/>
      <c r="RX4" s="178"/>
      <c r="RY4" s="178"/>
      <c r="RZ4" s="178"/>
      <c r="SA4" s="178"/>
      <c r="SB4" s="178"/>
      <c r="SC4" s="178"/>
      <c r="SD4" s="178"/>
      <c r="SE4" s="178"/>
      <c r="SF4" s="178"/>
      <c r="SG4" s="178"/>
      <c r="SH4" s="178"/>
      <c r="SI4" s="178"/>
      <c r="SJ4" s="178"/>
      <c r="SK4" s="178"/>
      <c r="SL4" s="178"/>
      <c r="SM4" s="178"/>
      <c r="SN4" s="178"/>
      <c r="SO4" s="178"/>
      <c r="SP4" s="178"/>
      <c r="SQ4" s="178"/>
      <c r="SR4" s="178"/>
      <c r="SS4" s="178"/>
      <c r="ST4" s="178"/>
      <c r="SU4" s="178"/>
      <c r="SV4" s="178"/>
      <c r="SW4" s="178"/>
      <c r="SX4" s="178"/>
      <c r="SY4" s="178"/>
      <c r="SZ4" s="178"/>
      <c r="TA4" s="178"/>
      <c r="TB4" s="178"/>
      <c r="TC4" s="178"/>
      <c r="TD4" s="178"/>
      <c r="TE4" s="178"/>
      <c r="TF4" s="178"/>
      <c r="TG4" s="178"/>
      <c r="TH4" s="178"/>
      <c r="TI4" s="178"/>
      <c r="TJ4" s="178"/>
      <c r="TK4" s="178"/>
      <c r="TL4" s="178"/>
      <c r="TM4" s="178"/>
      <c r="TN4" s="178"/>
      <c r="TO4" s="178"/>
      <c r="TP4" s="178"/>
      <c r="TQ4" s="178"/>
      <c r="TR4" s="178"/>
      <c r="TS4" s="178"/>
      <c r="TT4" s="178"/>
      <c r="TU4" s="178"/>
      <c r="TV4" s="178"/>
      <c r="TW4" s="178"/>
      <c r="TX4" s="178"/>
      <c r="TY4" s="178"/>
      <c r="TZ4" s="178"/>
      <c r="UA4" s="178"/>
      <c r="UB4" s="178"/>
      <c r="UC4" s="178"/>
      <c r="UD4" s="178"/>
      <c r="UE4" s="178"/>
      <c r="UF4" s="178"/>
      <c r="UG4" s="178"/>
      <c r="UH4" s="178"/>
      <c r="UI4" s="178"/>
      <c r="UJ4" s="178"/>
      <c r="UK4" s="178"/>
      <c r="UL4" s="178"/>
      <c r="UM4" s="178"/>
      <c r="UN4" s="178"/>
      <c r="UO4" s="178"/>
      <c r="UP4" s="178"/>
      <c r="UQ4" s="178"/>
      <c r="UR4" s="178"/>
      <c r="US4" s="178"/>
      <c r="UT4" s="178"/>
      <c r="UU4" s="178"/>
      <c r="UV4" s="178"/>
      <c r="UW4" s="178"/>
      <c r="UX4" s="178"/>
      <c r="UY4" s="178"/>
      <c r="UZ4" s="178"/>
      <c r="VA4" s="178"/>
      <c r="VB4" s="178"/>
      <c r="VC4" s="178"/>
      <c r="VD4" s="178"/>
      <c r="VE4" s="178"/>
      <c r="VF4" s="178"/>
      <c r="VG4" s="178"/>
      <c r="VH4" s="178"/>
      <c r="VI4" s="178"/>
      <c r="VJ4" s="178"/>
      <c r="VK4" s="178"/>
      <c r="VL4" s="178"/>
      <c r="VM4" s="178"/>
      <c r="VN4" s="178"/>
      <c r="VO4" s="178"/>
      <c r="VP4" s="178"/>
      <c r="VQ4" s="178"/>
      <c r="VR4" s="178"/>
      <c r="VS4" s="178"/>
      <c r="VT4" s="178"/>
      <c r="VU4" s="178"/>
      <c r="VV4" s="178"/>
      <c r="VW4" s="178"/>
      <c r="VX4" s="178"/>
      <c r="VY4" s="178"/>
      <c r="VZ4" s="178"/>
      <c r="WA4" s="178"/>
      <c r="WB4" s="178"/>
      <c r="WC4" s="178"/>
      <c r="WD4" s="178"/>
      <c r="WE4" s="178"/>
      <c r="WF4" s="178"/>
      <c r="WG4" s="178"/>
      <c r="WH4" s="178"/>
      <c r="WI4" s="178"/>
      <c r="WJ4" s="178"/>
      <c r="WK4" s="178"/>
      <c r="WL4" s="178"/>
      <c r="WM4" s="178"/>
      <c r="WN4" s="178"/>
      <c r="WO4" s="178"/>
      <c r="WP4" s="178"/>
      <c r="WQ4" s="178"/>
      <c r="WR4" s="178"/>
      <c r="WS4" s="178"/>
      <c r="WT4" s="178"/>
      <c r="WU4" s="178"/>
      <c r="WV4" s="178"/>
      <c r="WW4" s="178"/>
      <c r="WX4" s="178"/>
      <c r="WY4" s="178"/>
      <c r="WZ4" s="178"/>
      <c r="XA4" s="178"/>
      <c r="XB4" s="178"/>
      <c r="XC4" s="178"/>
      <c r="XD4" s="178"/>
      <c r="XE4" s="178"/>
      <c r="XF4" s="178"/>
      <c r="XG4" s="178"/>
      <c r="XH4" s="178"/>
      <c r="XI4" s="178"/>
      <c r="XJ4" s="178"/>
      <c r="XK4" s="178"/>
      <c r="XL4" s="178"/>
      <c r="XM4" s="178"/>
      <c r="XN4" s="178"/>
      <c r="XO4" s="178"/>
      <c r="XP4" s="178"/>
      <c r="XQ4" s="178"/>
    </row>
    <row r="5" spans="1:641" s="116" customFormat="1" ht="15" hidden="1" customHeight="1" outlineLevel="2" x14ac:dyDescent="0.25">
      <c r="A5" s="91">
        <v>2</v>
      </c>
      <c r="B5" s="92" t="s">
        <v>85</v>
      </c>
      <c r="C5" s="93">
        <v>100</v>
      </c>
      <c r="D5" s="93">
        <v>100</v>
      </c>
      <c r="E5" s="93">
        <v>100</v>
      </c>
      <c r="F5" s="93">
        <v>100</v>
      </c>
      <c r="G5" s="93">
        <v>100</v>
      </c>
      <c r="H5" s="93">
        <v>100</v>
      </c>
      <c r="I5" s="93">
        <v>100</v>
      </c>
      <c r="J5" s="93">
        <v>100</v>
      </c>
      <c r="K5" s="93">
        <v>0</v>
      </c>
      <c r="L5" s="93">
        <v>0</v>
      </c>
      <c r="M5" s="94">
        <f t="shared" ref="M5:M30" si="5">4-(0.5*C5/100+0.5*D5/100+0.5*E5/100+0.5*F5/100+0.5*G5/100+0.5*H5/100+0.5*I5/100+0.5*J5/100)+0.5*K5/100-(4-(0.5*C5/100+0.5*D5/100+0.5*E5/100+0.5*F5/100+0.5*G5/100+0.5*H5/100+0.5*I5/100+0.5*J5/100)+0.5*K5/100)*L5/100</f>
        <v>0</v>
      </c>
      <c r="N5" s="95">
        <v>100</v>
      </c>
      <c r="O5" s="96">
        <v>100</v>
      </c>
      <c r="P5" s="96">
        <v>100</v>
      </c>
      <c r="Q5" s="96">
        <v>100</v>
      </c>
      <c r="R5" s="96">
        <v>100</v>
      </c>
      <c r="S5" s="96">
        <v>100</v>
      </c>
      <c r="T5" s="96">
        <v>100</v>
      </c>
      <c r="U5" s="96">
        <v>100</v>
      </c>
      <c r="V5" s="96">
        <v>100</v>
      </c>
      <c r="W5" s="96">
        <v>100</v>
      </c>
      <c r="X5" s="96">
        <v>100</v>
      </c>
      <c r="Y5" s="96">
        <v>0</v>
      </c>
      <c r="Z5" s="96">
        <v>0</v>
      </c>
      <c r="AA5" s="97">
        <f t="shared" ref="AA5:AA30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98">
        <v>100</v>
      </c>
      <c r="AC5" s="93">
        <v>100</v>
      </c>
      <c r="AD5" s="93">
        <v>100</v>
      </c>
      <c r="AE5" s="93">
        <v>100</v>
      </c>
      <c r="AF5" s="93">
        <v>100</v>
      </c>
      <c r="AG5" s="93">
        <v>100</v>
      </c>
      <c r="AH5" s="93">
        <v>100</v>
      </c>
      <c r="AI5" s="93">
        <v>100</v>
      </c>
      <c r="AJ5" s="93">
        <v>100</v>
      </c>
      <c r="AK5" s="93">
        <v>100</v>
      </c>
      <c r="AL5" s="93">
        <v>100</v>
      </c>
      <c r="AM5" s="99">
        <v>100</v>
      </c>
      <c r="AN5" s="93">
        <v>0</v>
      </c>
      <c r="AO5" s="93">
        <v>0</v>
      </c>
      <c r="AP5" s="321">
        <f t="shared" ref="AP5:AP30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286">
        <v>100</v>
      </c>
      <c r="AR5" s="287">
        <v>100</v>
      </c>
      <c r="AS5" s="287">
        <v>100</v>
      </c>
      <c r="AT5" s="287">
        <v>100</v>
      </c>
      <c r="AU5" s="287">
        <v>100</v>
      </c>
      <c r="AV5" s="287">
        <v>100</v>
      </c>
      <c r="AW5" s="287">
        <v>100</v>
      </c>
      <c r="AX5" s="287">
        <v>100</v>
      </c>
      <c r="AY5" s="287">
        <v>100</v>
      </c>
      <c r="AZ5" s="288">
        <v>100</v>
      </c>
      <c r="BA5" s="96">
        <v>100</v>
      </c>
      <c r="BB5" s="96">
        <v>0</v>
      </c>
      <c r="BC5" s="96">
        <v>0</v>
      </c>
      <c r="BD5" s="103">
        <f t="shared" ref="BD5:BD30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26">
        <v>100</v>
      </c>
      <c r="BF5" s="252">
        <v>100</v>
      </c>
      <c r="BG5" s="252">
        <v>100</v>
      </c>
      <c r="BH5" s="252">
        <v>100</v>
      </c>
      <c r="BI5" s="252">
        <v>100</v>
      </c>
      <c r="BJ5" s="252">
        <v>100</v>
      </c>
      <c r="BK5" s="252">
        <v>100</v>
      </c>
      <c r="BL5" s="108">
        <v>100</v>
      </c>
      <c r="BM5" s="252">
        <v>100</v>
      </c>
      <c r="BN5" s="108">
        <v>0</v>
      </c>
      <c r="BO5" s="108">
        <v>0</v>
      </c>
      <c r="BP5" s="431">
        <f t="shared" ref="BP5:BP30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07">
        <v>100</v>
      </c>
      <c r="BR5" s="108">
        <v>100</v>
      </c>
      <c r="BS5" s="108">
        <v>100</v>
      </c>
      <c r="BT5" s="108">
        <v>100</v>
      </c>
      <c r="BU5" s="108">
        <v>100</v>
      </c>
      <c r="BV5" s="108">
        <v>100</v>
      </c>
      <c r="BW5" s="108">
        <v>100</v>
      </c>
      <c r="BX5" s="108">
        <v>0</v>
      </c>
      <c r="BY5" s="108">
        <v>0</v>
      </c>
      <c r="BZ5" s="199">
        <f t="shared" si="0"/>
        <v>0</v>
      </c>
      <c r="CA5" s="185">
        <f t="shared" si="1"/>
        <v>0</v>
      </c>
      <c r="CB5" s="95">
        <v>100</v>
      </c>
      <c r="CC5" s="96">
        <v>100</v>
      </c>
      <c r="CD5" s="96">
        <v>100</v>
      </c>
      <c r="CE5" s="96">
        <v>100</v>
      </c>
      <c r="CF5" s="164">
        <v>0</v>
      </c>
      <c r="CG5" s="164">
        <v>0</v>
      </c>
      <c r="CH5" s="166">
        <f t="shared" ref="CH5:CH27" si="10">6-(2*CB5/100+2*CC5/100+1*CD5/100+1*CE5/100)+1*CF5/100-(6-(2*CB5/100+2*CC5/100+1*CD5/100+1*CE5/100)+1*CF5/100)*CG5/100</f>
        <v>0</v>
      </c>
      <c r="CI5" s="98">
        <v>100</v>
      </c>
      <c r="CJ5" s="93">
        <v>100</v>
      </c>
      <c r="CK5" s="93">
        <v>100</v>
      </c>
      <c r="CL5" s="93">
        <v>100</v>
      </c>
      <c r="CM5" s="93">
        <v>0</v>
      </c>
      <c r="CN5" s="93">
        <v>0</v>
      </c>
      <c r="CO5" s="242">
        <f t="shared" ref="CO5:CO27" si="11">6-(2*CI5/100+2*CJ5/100+1*CK5/100+1*CL5/100)+1*CM5/100-(6-(2*CI5/100+2*CJ5/100+1*CK5/100+1*CL5/100)+1*CM5/100)*CN5/100</f>
        <v>0</v>
      </c>
      <c r="CP5" s="98">
        <v>100</v>
      </c>
      <c r="CQ5" s="93">
        <v>100</v>
      </c>
      <c r="CR5" s="241">
        <v>100</v>
      </c>
      <c r="CS5" s="241">
        <v>100</v>
      </c>
      <c r="CT5" s="93">
        <v>0</v>
      </c>
      <c r="CU5" s="424">
        <v>0</v>
      </c>
      <c r="CV5" s="243">
        <f t="shared" ref="CV5:CV27" si="12">6-(2*CP5/100+2*CQ5/100+1*CR5/100+1*CS5/100)+1*CT5/100-(6-(2*CP5/100+2*CQ5/100+1*CR5/100+1*CS5/100)+1*CT5/100)*CU5/100</f>
        <v>0</v>
      </c>
      <c r="CW5" s="96">
        <v>100</v>
      </c>
      <c r="CX5" s="96">
        <v>100</v>
      </c>
      <c r="CY5" s="164">
        <v>100</v>
      </c>
      <c r="CZ5" s="164">
        <v>100</v>
      </c>
      <c r="DA5" s="164">
        <v>0</v>
      </c>
      <c r="DB5" s="164">
        <v>0</v>
      </c>
      <c r="DC5" s="244">
        <f t="shared" ref="DC5:DC27" si="13">6-(2*CW5/100+2*CX5/100+1*CY5/100+1*CZ5/100)+1*DA5/100-(6-(2*CW5/100+2*CX5/100+1*CY5/100+1*CZ5/100)+1*DA5/100)*DB5/100</f>
        <v>0</v>
      </c>
      <c r="DD5" s="95">
        <v>100</v>
      </c>
      <c r="DE5" s="96">
        <v>100</v>
      </c>
      <c r="DF5" s="164">
        <v>100</v>
      </c>
      <c r="DG5" s="164">
        <v>100</v>
      </c>
      <c r="DH5" s="164">
        <v>0</v>
      </c>
      <c r="DI5" s="164">
        <v>0</v>
      </c>
      <c r="DJ5" s="164">
        <v>0</v>
      </c>
      <c r="DK5" s="371">
        <f t="shared" ref="DK5:DK30" si="14">3.5-(1*DD5/100+1.5*DE5/100+0.5*DF5/100+0.5*DG5/100)+0.5*DH5/100+DI5/100-(3.5-(1*DD5/100+1.5*DE5/100+0.5*DF5/100+0.5*DG5/100)+0.5*DH5/100+DJ5/100)*DJ5/100</f>
        <v>0</v>
      </c>
      <c r="DL5" s="368">
        <v>100</v>
      </c>
      <c r="DM5" s="369">
        <v>100</v>
      </c>
      <c r="DN5" s="369">
        <v>100</v>
      </c>
      <c r="DO5" s="369">
        <v>0</v>
      </c>
      <c r="DP5" s="369">
        <v>0</v>
      </c>
      <c r="DQ5" s="370">
        <f t="shared" ref="DQ5:DQ30" si="15">2-(1*DL5/100+0.5*DM5/100+0.5*DN5/100)+0.5*DO5/100-(2-(1*DL5/100+0.5*DM5/100+0.5*DN5/100)+0.5*DO5/100)*DP5/100</f>
        <v>0</v>
      </c>
      <c r="DR5" s="188">
        <f t="shared" si="2"/>
        <v>0</v>
      </c>
      <c r="DS5" s="109"/>
      <c r="DT5" s="318"/>
      <c r="DU5" s="318"/>
      <c r="DV5" s="318"/>
      <c r="DW5" s="110"/>
      <c r="DX5" s="111">
        <f t="shared" si="3"/>
        <v>0</v>
      </c>
      <c r="DY5" s="220"/>
      <c r="DZ5" s="221"/>
      <c r="EA5" s="222"/>
      <c r="EB5" s="221"/>
      <c r="EC5" s="115">
        <f t="shared" ref="EC5:EC30" si="16">SUM(DY5:EB5)</f>
        <v>0</v>
      </c>
      <c r="ED5" s="349">
        <f t="shared" si="4"/>
        <v>0</v>
      </c>
      <c r="EE5" s="351"/>
      <c r="EF5" s="178"/>
      <c r="EG5" s="178"/>
      <c r="EH5" s="178"/>
      <c r="EI5" s="178"/>
      <c r="EJ5" s="178"/>
      <c r="EK5" s="178"/>
      <c r="EL5" s="178"/>
      <c r="EM5" s="178"/>
      <c r="EN5" s="178"/>
      <c r="EO5" s="178"/>
      <c r="EP5" s="178"/>
      <c r="EQ5" s="178"/>
      <c r="ER5" s="178"/>
      <c r="ES5" s="178"/>
      <c r="ET5" s="178"/>
      <c r="EU5" s="178"/>
      <c r="EV5" s="178"/>
      <c r="EW5" s="178"/>
      <c r="EX5" s="178"/>
      <c r="EY5" s="178"/>
      <c r="EZ5" s="178"/>
      <c r="FA5" s="178"/>
      <c r="FB5" s="178"/>
      <c r="FC5" s="178"/>
      <c r="FD5" s="178"/>
      <c r="FE5" s="178"/>
      <c r="FF5" s="178"/>
      <c r="FG5" s="178"/>
      <c r="FH5" s="178"/>
      <c r="FI5" s="178"/>
      <c r="FJ5" s="178"/>
      <c r="FK5" s="178"/>
      <c r="FL5" s="178"/>
      <c r="FM5" s="178"/>
      <c r="FN5" s="178"/>
      <c r="FO5" s="178"/>
      <c r="FP5" s="178"/>
      <c r="FQ5" s="178"/>
      <c r="FR5" s="178"/>
      <c r="FS5" s="178"/>
      <c r="FT5" s="178"/>
      <c r="FU5" s="178"/>
      <c r="FV5" s="178"/>
      <c r="FW5" s="178"/>
      <c r="FX5" s="178"/>
      <c r="FY5" s="178"/>
      <c r="FZ5" s="178"/>
      <c r="GA5" s="178"/>
      <c r="GB5" s="178"/>
      <c r="GC5" s="178"/>
      <c r="GD5" s="178"/>
      <c r="GE5" s="178"/>
      <c r="GF5" s="178"/>
      <c r="GG5" s="178"/>
      <c r="GH5" s="178"/>
      <c r="GI5" s="178"/>
      <c r="GJ5" s="178"/>
      <c r="GK5" s="178"/>
      <c r="GL5" s="178"/>
      <c r="GM5" s="178"/>
      <c r="GN5" s="178"/>
      <c r="GO5" s="178"/>
      <c r="GP5" s="178"/>
      <c r="GQ5" s="178"/>
      <c r="GR5" s="178"/>
      <c r="GS5" s="178"/>
      <c r="GT5" s="178"/>
      <c r="GU5" s="178"/>
      <c r="GV5" s="178"/>
      <c r="GW5" s="178"/>
      <c r="GX5" s="178"/>
      <c r="GY5" s="178"/>
      <c r="GZ5" s="178"/>
      <c r="HA5" s="178"/>
      <c r="HB5" s="178"/>
      <c r="HC5" s="178"/>
      <c r="HD5" s="178"/>
      <c r="HE5" s="178"/>
      <c r="HF5" s="178"/>
      <c r="HG5" s="178"/>
      <c r="HH5" s="178"/>
      <c r="HI5" s="178"/>
      <c r="HJ5" s="178"/>
      <c r="HK5" s="178"/>
      <c r="HL5" s="178"/>
      <c r="HM5" s="178"/>
      <c r="HN5" s="178"/>
      <c r="HO5" s="178"/>
      <c r="HP5" s="178"/>
      <c r="HQ5" s="178"/>
      <c r="HR5" s="178"/>
      <c r="HS5" s="178"/>
      <c r="HT5" s="178"/>
      <c r="HU5" s="178"/>
      <c r="HV5" s="178"/>
      <c r="HW5" s="178"/>
      <c r="HX5" s="178"/>
      <c r="HY5" s="178"/>
      <c r="HZ5" s="178"/>
      <c r="IA5" s="178"/>
      <c r="IB5" s="178"/>
      <c r="IC5" s="178"/>
      <c r="ID5" s="178"/>
      <c r="IE5" s="178"/>
      <c r="IF5" s="178"/>
      <c r="IG5" s="178"/>
      <c r="IH5" s="178"/>
      <c r="II5" s="178"/>
      <c r="IJ5" s="178"/>
      <c r="IK5" s="178"/>
      <c r="IL5" s="178"/>
      <c r="IM5" s="178"/>
      <c r="IN5" s="178"/>
      <c r="IO5" s="178"/>
      <c r="IP5" s="178"/>
      <c r="IQ5" s="178"/>
      <c r="IR5" s="178"/>
      <c r="IS5" s="178"/>
      <c r="IT5" s="178"/>
      <c r="IU5" s="178"/>
      <c r="IV5" s="178"/>
      <c r="IW5" s="178"/>
      <c r="IX5" s="178"/>
      <c r="IY5" s="178"/>
      <c r="IZ5" s="178"/>
      <c r="JA5" s="178"/>
      <c r="JB5" s="178"/>
      <c r="JC5" s="178"/>
      <c r="JD5" s="178"/>
      <c r="JE5" s="178"/>
      <c r="JF5" s="178"/>
      <c r="JG5" s="178"/>
      <c r="JH5" s="178"/>
      <c r="JI5" s="178"/>
      <c r="JJ5" s="178"/>
      <c r="JK5" s="178"/>
      <c r="JL5" s="178"/>
      <c r="JM5" s="178"/>
      <c r="JN5" s="178"/>
      <c r="JO5" s="178"/>
      <c r="JP5" s="178"/>
      <c r="JQ5" s="178"/>
      <c r="JR5" s="178"/>
      <c r="JS5" s="178"/>
      <c r="JT5" s="178"/>
      <c r="JU5" s="178"/>
      <c r="JV5" s="178"/>
      <c r="JW5" s="178"/>
      <c r="JX5" s="178"/>
      <c r="JY5" s="178"/>
      <c r="JZ5" s="178"/>
      <c r="KA5" s="178"/>
      <c r="KB5" s="178"/>
      <c r="KC5" s="178"/>
      <c r="KD5" s="178"/>
      <c r="KE5" s="178"/>
      <c r="KF5" s="178"/>
      <c r="KG5" s="178"/>
      <c r="KH5" s="178"/>
      <c r="KI5" s="178"/>
      <c r="KJ5" s="178"/>
      <c r="KK5" s="178"/>
      <c r="KL5" s="178"/>
      <c r="KM5" s="178"/>
      <c r="KN5" s="178"/>
      <c r="KO5" s="178"/>
      <c r="KP5" s="178"/>
      <c r="KQ5" s="178"/>
      <c r="KR5" s="178"/>
      <c r="KS5" s="178"/>
      <c r="KT5" s="178"/>
      <c r="KU5" s="178"/>
      <c r="KV5" s="178"/>
      <c r="KW5" s="178"/>
      <c r="KX5" s="178"/>
      <c r="KY5" s="178"/>
      <c r="KZ5" s="178"/>
      <c r="LA5" s="178"/>
      <c r="LB5" s="178"/>
      <c r="LC5" s="178"/>
      <c r="LD5" s="178"/>
      <c r="LE5" s="178"/>
      <c r="LF5" s="178"/>
      <c r="LG5" s="178"/>
      <c r="LH5" s="178"/>
      <c r="LI5" s="178"/>
      <c r="LJ5" s="178"/>
      <c r="LK5" s="178"/>
      <c r="LL5" s="178"/>
      <c r="LM5" s="178"/>
      <c r="LN5" s="178"/>
      <c r="LO5" s="178"/>
      <c r="LP5" s="178"/>
      <c r="LQ5" s="178"/>
      <c r="LR5" s="178"/>
      <c r="LS5" s="178"/>
      <c r="LT5" s="178"/>
      <c r="LU5" s="178"/>
      <c r="LV5" s="178"/>
      <c r="LW5" s="178"/>
      <c r="LX5" s="178"/>
      <c r="LY5" s="178"/>
      <c r="LZ5" s="178"/>
      <c r="MA5" s="178"/>
      <c r="MB5" s="178"/>
      <c r="MC5" s="178"/>
      <c r="MD5" s="178"/>
      <c r="ME5" s="178"/>
      <c r="MF5" s="178"/>
      <c r="MG5" s="178"/>
      <c r="MH5" s="178"/>
      <c r="MI5" s="178"/>
      <c r="MJ5" s="178"/>
      <c r="MK5" s="178"/>
      <c r="ML5" s="178"/>
      <c r="MM5" s="178"/>
      <c r="MN5" s="178"/>
      <c r="MO5" s="178"/>
      <c r="MP5" s="178"/>
      <c r="MQ5" s="178"/>
      <c r="MR5" s="178"/>
      <c r="MS5" s="178"/>
      <c r="MT5" s="178"/>
      <c r="MU5" s="178"/>
      <c r="MV5" s="178"/>
      <c r="MW5" s="178"/>
      <c r="MX5" s="178"/>
      <c r="MY5" s="178"/>
      <c r="MZ5" s="178"/>
      <c r="NA5" s="178"/>
      <c r="NB5" s="178"/>
      <c r="NC5" s="178"/>
      <c r="ND5" s="178"/>
      <c r="NE5" s="178"/>
      <c r="NF5" s="178"/>
      <c r="NG5" s="178"/>
      <c r="NH5" s="178"/>
      <c r="NI5" s="178"/>
      <c r="NJ5" s="178"/>
      <c r="NK5" s="178"/>
      <c r="NL5" s="178"/>
      <c r="NM5" s="178"/>
      <c r="NN5" s="178"/>
      <c r="NO5" s="178"/>
      <c r="NP5" s="178"/>
      <c r="NQ5" s="178"/>
      <c r="NR5" s="178"/>
      <c r="NS5" s="178"/>
      <c r="NT5" s="178"/>
      <c r="NU5" s="178"/>
      <c r="NV5" s="178"/>
      <c r="NW5" s="178"/>
      <c r="NX5" s="178"/>
      <c r="NY5" s="178"/>
      <c r="NZ5" s="178"/>
      <c r="OA5" s="178"/>
      <c r="OB5" s="178"/>
      <c r="OC5" s="178"/>
      <c r="OD5" s="178"/>
      <c r="OE5" s="178"/>
      <c r="OF5" s="178"/>
      <c r="OG5" s="178"/>
      <c r="OH5" s="178"/>
      <c r="OI5" s="178"/>
      <c r="OJ5" s="178"/>
      <c r="OK5" s="178"/>
      <c r="OL5" s="178"/>
      <c r="OM5" s="178"/>
      <c r="ON5" s="178"/>
      <c r="OO5" s="178"/>
      <c r="OP5" s="178"/>
      <c r="OQ5" s="178"/>
      <c r="OR5" s="178"/>
      <c r="OS5" s="178"/>
      <c r="OT5" s="178"/>
      <c r="OU5" s="178"/>
      <c r="OV5" s="178"/>
      <c r="OW5" s="178"/>
      <c r="OX5" s="178"/>
      <c r="OY5" s="178"/>
      <c r="OZ5" s="178"/>
      <c r="PA5" s="178"/>
      <c r="PB5" s="178"/>
      <c r="PC5" s="178"/>
      <c r="PD5" s="178"/>
      <c r="PE5" s="178"/>
      <c r="PF5" s="178"/>
      <c r="PG5" s="178"/>
      <c r="PH5" s="178"/>
      <c r="PI5" s="178"/>
      <c r="PJ5" s="178"/>
      <c r="PK5" s="178"/>
      <c r="PL5" s="178"/>
      <c r="PM5" s="178"/>
      <c r="PN5" s="178"/>
      <c r="PO5" s="178"/>
      <c r="PP5" s="178"/>
      <c r="PQ5" s="178"/>
      <c r="PR5" s="178"/>
      <c r="PS5" s="178"/>
      <c r="PT5" s="178"/>
      <c r="PU5" s="178"/>
      <c r="PV5" s="178"/>
      <c r="PW5" s="178"/>
      <c r="PX5" s="178"/>
      <c r="PY5" s="178"/>
      <c r="PZ5" s="178"/>
      <c r="QA5" s="178"/>
      <c r="QB5" s="178"/>
      <c r="QC5" s="178"/>
      <c r="QD5" s="178"/>
      <c r="QE5" s="178"/>
      <c r="QF5" s="178"/>
      <c r="QG5" s="178"/>
      <c r="QH5" s="178"/>
      <c r="QI5" s="178"/>
      <c r="QJ5" s="178"/>
      <c r="QK5" s="178"/>
      <c r="QL5" s="178"/>
      <c r="QM5" s="178"/>
      <c r="QN5" s="178"/>
      <c r="QO5" s="178"/>
      <c r="QP5" s="178"/>
      <c r="QQ5" s="178"/>
      <c r="QR5" s="178"/>
      <c r="QS5" s="178"/>
      <c r="QT5" s="178"/>
      <c r="QU5" s="178"/>
      <c r="QV5" s="178"/>
      <c r="QW5" s="178"/>
      <c r="QX5" s="178"/>
      <c r="QY5" s="178"/>
      <c r="QZ5" s="178"/>
      <c r="RA5" s="178"/>
      <c r="RB5" s="178"/>
      <c r="RC5" s="178"/>
      <c r="RD5" s="178"/>
      <c r="RE5" s="178"/>
      <c r="RF5" s="178"/>
      <c r="RG5" s="178"/>
      <c r="RH5" s="178"/>
      <c r="RI5" s="178"/>
      <c r="RJ5" s="178"/>
      <c r="RK5" s="178"/>
      <c r="RL5" s="178"/>
      <c r="RM5" s="178"/>
      <c r="RN5" s="178"/>
      <c r="RO5" s="178"/>
      <c r="RP5" s="178"/>
      <c r="RQ5" s="178"/>
      <c r="RR5" s="178"/>
      <c r="RS5" s="178"/>
      <c r="RT5" s="178"/>
      <c r="RU5" s="178"/>
      <c r="RV5" s="178"/>
      <c r="RW5" s="178"/>
      <c r="RX5" s="178"/>
      <c r="RY5" s="178"/>
      <c r="RZ5" s="178"/>
      <c r="SA5" s="178"/>
      <c r="SB5" s="178"/>
      <c r="SC5" s="178"/>
      <c r="SD5" s="178"/>
      <c r="SE5" s="178"/>
      <c r="SF5" s="178"/>
      <c r="SG5" s="178"/>
      <c r="SH5" s="178"/>
      <c r="SI5" s="178"/>
      <c r="SJ5" s="178"/>
      <c r="SK5" s="178"/>
      <c r="SL5" s="178"/>
      <c r="SM5" s="178"/>
      <c r="SN5" s="178"/>
      <c r="SO5" s="178"/>
      <c r="SP5" s="178"/>
      <c r="SQ5" s="178"/>
      <c r="SR5" s="178"/>
      <c r="SS5" s="178"/>
      <c r="ST5" s="178"/>
      <c r="SU5" s="178"/>
      <c r="SV5" s="178"/>
      <c r="SW5" s="178"/>
      <c r="SX5" s="178"/>
      <c r="SY5" s="178"/>
      <c r="SZ5" s="178"/>
      <c r="TA5" s="178"/>
      <c r="TB5" s="178"/>
      <c r="TC5" s="178"/>
      <c r="TD5" s="178"/>
      <c r="TE5" s="178"/>
      <c r="TF5" s="178"/>
      <c r="TG5" s="178"/>
      <c r="TH5" s="178"/>
      <c r="TI5" s="178"/>
      <c r="TJ5" s="178"/>
      <c r="TK5" s="178"/>
      <c r="TL5" s="178"/>
      <c r="TM5" s="178"/>
      <c r="TN5" s="178"/>
      <c r="TO5" s="178"/>
      <c r="TP5" s="178"/>
      <c r="TQ5" s="178"/>
      <c r="TR5" s="178"/>
      <c r="TS5" s="178"/>
      <c r="TT5" s="178"/>
      <c r="TU5" s="178"/>
      <c r="TV5" s="178"/>
      <c r="TW5" s="178"/>
      <c r="TX5" s="178"/>
      <c r="TY5" s="178"/>
      <c r="TZ5" s="178"/>
      <c r="UA5" s="178"/>
      <c r="UB5" s="178"/>
      <c r="UC5" s="178"/>
      <c r="UD5" s="178"/>
      <c r="UE5" s="178"/>
      <c r="UF5" s="178"/>
      <c r="UG5" s="178"/>
      <c r="UH5" s="178"/>
      <c r="UI5" s="178"/>
      <c r="UJ5" s="178"/>
      <c r="UK5" s="178"/>
      <c r="UL5" s="178"/>
      <c r="UM5" s="178"/>
      <c r="UN5" s="178"/>
      <c r="UO5" s="178"/>
      <c r="UP5" s="178"/>
      <c r="UQ5" s="178"/>
      <c r="UR5" s="178"/>
      <c r="US5" s="178"/>
      <c r="UT5" s="178"/>
      <c r="UU5" s="178"/>
      <c r="UV5" s="178"/>
      <c r="UW5" s="178"/>
      <c r="UX5" s="178"/>
      <c r="UY5" s="178"/>
      <c r="UZ5" s="178"/>
      <c r="VA5" s="178"/>
      <c r="VB5" s="178"/>
      <c r="VC5" s="178"/>
      <c r="VD5" s="178"/>
      <c r="VE5" s="178"/>
      <c r="VF5" s="178"/>
      <c r="VG5" s="178"/>
      <c r="VH5" s="178"/>
      <c r="VI5" s="178"/>
      <c r="VJ5" s="178"/>
      <c r="VK5" s="178"/>
      <c r="VL5" s="178"/>
      <c r="VM5" s="178"/>
      <c r="VN5" s="178"/>
      <c r="VO5" s="178"/>
      <c r="VP5" s="178"/>
      <c r="VQ5" s="178"/>
      <c r="VR5" s="178"/>
      <c r="VS5" s="178"/>
      <c r="VT5" s="178"/>
      <c r="VU5" s="178"/>
      <c r="VV5" s="178"/>
      <c r="VW5" s="178"/>
      <c r="VX5" s="178"/>
      <c r="VY5" s="178"/>
      <c r="VZ5" s="178"/>
      <c r="WA5" s="178"/>
      <c r="WB5" s="178"/>
      <c r="WC5" s="178"/>
      <c r="WD5" s="178"/>
      <c r="WE5" s="178"/>
      <c r="WF5" s="178"/>
      <c r="WG5" s="178"/>
      <c r="WH5" s="178"/>
      <c r="WI5" s="178"/>
      <c r="WJ5" s="178"/>
      <c r="WK5" s="178"/>
      <c r="WL5" s="178"/>
      <c r="WM5" s="178"/>
      <c r="WN5" s="178"/>
      <c r="WO5" s="178"/>
      <c r="WP5" s="178"/>
      <c r="WQ5" s="178"/>
      <c r="WR5" s="178"/>
      <c r="WS5" s="178"/>
      <c r="WT5" s="178"/>
      <c r="WU5" s="178"/>
      <c r="WV5" s="178"/>
      <c r="WW5" s="178"/>
      <c r="WX5" s="178"/>
      <c r="WY5" s="178"/>
      <c r="WZ5" s="178"/>
      <c r="XA5" s="178"/>
      <c r="XB5" s="178"/>
      <c r="XC5" s="178"/>
      <c r="XD5" s="178"/>
      <c r="XE5" s="178"/>
      <c r="XF5" s="178"/>
      <c r="XG5" s="178"/>
      <c r="XH5" s="178"/>
      <c r="XI5" s="178"/>
      <c r="XJ5" s="178"/>
      <c r="XK5" s="178"/>
      <c r="XL5" s="178"/>
      <c r="XM5" s="178"/>
      <c r="XN5" s="178"/>
      <c r="XO5" s="178"/>
      <c r="XP5" s="178"/>
      <c r="XQ5" s="178"/>
    </row>
    <row r="6" spans="1:641" s="4" customFormat="1" ht="15" customHeight="1" outlineLevel="1" collapsed="1" x14ac:dyDescent="0.25">
      <c r="A6" s="254">
        <v>3</v>
      </c>
      <c r="B6" s="78" t="s">
        <v>86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76">
        <f t="shared" si="5"/>
        <v>4</v>
      </c>
      <c r="N6" s="50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50</v>
      </c>
      <c r="Z6" s="51">
        <v>0</v>
      </c>
      <c r="AA6" s="52">
        <f t="shared" si="6"/>
        <v>5.75</v>
      </c>
      <c r="AB6" s="54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74">
        <v>0</v>
      </c>
      <c r="AN6" s="55">
        <v>100</v>
      </c>
      <c r="AO6" s="55">
        <v>0</v>
      </c>
      <c r="AP6" s="285">
        <f t="shared" si="7"/>
        <v>6.5</v>
      </c>
      <c r="AQ6" s="54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51">
        <v>0</v>
      </c>
      <c r="BB6" s="51">
        <v>150</v>
      </c>
      <c r="BC6" s="51">
        <v>0</v>
      </c>
      <c r="BD6" s="53">
        <f t="shared" si="8"/>
        <v>6.25</v>
      </c>
      <c r="BE6" s="327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63">
        <v>0</v>
      </c>
      <c r="BN6" s="63">
        <v>100</v>
      </c>
      <c r="BO6" s="63">
        <v>0</v>
      </c>
      <c r="BP6" s="432">
        <f t="shared" si="9"/>
        <v>5</v>
      </c>
      <c r="BQ6" s="62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63">
        <v>0</v>
      </c>
      <c r="BX6" s="63">
        <v>100</v>
      </c>
      <c r="BY6" s="63">
        <v>0</v>
      </c>
      <c r="BZ6" s="199">
        <f>3.5-(0.5*BQ6/100+0.5*BR6/100+0.5*BS6/100+0.5*BT6/100+0.5*BU6/100+0.5*BV6/100+0.5*BW6/100)+0.5*BX6/100-(3.5-(0.5*BQ6/100+0.5*BR6/100+0.5*BS6/100+0.5*BT6/100+0.5*BU6/100+0.5*BV6/100+0.5*BW6/100)+0.5*BX6/100)*BY6/100</f>
        <v>4</v>
      </c>
      <c r="CA6" s="184">
        <f t="shared" si="1"/>
        <v>31.5</v>
      </c>
      <c r="CB6" s="51">
        <v>0</v>
      </c>
      <c r="CC6" s="55">
        <v>0</v>
      </c>
      <c r="CD6" s="55">
        <v>0</v>
      </c>
      <c r="CE6" s="55">
        <v>0</v>
      </c>
      <c r="CF6" s="159">
        <v>100</v>
      </c>
      <c r="CG6" s="159">
        <v>0</v>
      </c>
      <c r="CH6" s="426">
        <f t="shared" si="10"/>
        <v>7</v>
      </c>
      <c r="CI6" s="51">
        <v>0</v>
      </c>
      <c r="CJ6" s="55">
        <v>0</v>
      </c>
      <c r="CK6" s="55">
        <v>0</v>
      </c>
      <c r="CL6" s="55">
        <v>0</v>
      </c>
      <c r="CM6" s="159">
        <v>100</v>
      </c>
      <c r="CN6" s="55">
        <v>0</v>
      </c>
      <c r="CO6" s="427">
        <f t="shared" si="11"/>
        <v>7</v>
      </c>
      <c r="CP6" s="51">
        <v>0</v>
      </c>
      <c r="CQ6" s="55">
        <v>0</v>
      </c>
      <c r="CR6" s="55">
        <v>0</v>
      </c>
      <c r="CS6" s="55">
        <v>0</v>
      </c>
      <c r="CT6" s="159">
        <v>100</v>
      </c>
      <c r="CU6" s="55">
        <v>0</v>
      </c>
      <c r="CV6" s="443">
        <f t="shared" si="12"/>
        <v>7</v>
      </c>
      <c r="CW6" s="51">
        <v>0</v>
      </c>
      <c r="CX6" s="55">
        <v>0</v>
      </c>
      <c r="CY6" s="55">
        <v>0</v>
      </c>
      <c r="CZ6" s="55">
        <v>0</v>
      </c>
      <c r="DA6" s="159">
        <v>100</v>
      </c>
      <c r="DB6" s="55">
        <v>0</v>
      </c>
      <c r="DC6" s="426">
        <f t="shared" si="13"/>
        <v>7</v>
      </c>
      <c r="DD6" s="163">
        <v>100</v>
      </c>
      <c r="DE6" s="161">
        <v>100</v>
      </c>
      <c r="DF6" s="162">
        <v>100</v>
      </c>
      <c r="DG6" s="162">
        <v>100</v>
      </c>
      <c r="DH6" s="162">
        <v>0</v>
      </c>
      <c r="DI6" s="162">
        <v>0</v>
      </c>
      <c r="DJ6" s="162">
        <v>0</v>
      </c>
      <c r="DK6" s="372">
        <f t="shared" si="14"/>
        <v>0</v>
      </c>
      <c r="DL6" s="373">
        <v>100</v>
      </c>
      <c r="DM6" s="374">
        <v>100</v>
      </c>
      <c r="DN6" s="374">
        <v>100</v>
      </c>
      <c r="DO6" s="374">
        <v>0</v>
      </c>
      <c r="DP6" s="374">
        <v>0</v>
      </c>
      <c r="DQ6" s="375">
        <f t="shared" si="15"/>
        <v>0</v>
      </c>
      <c r="DR6" s="211">
        <f t="shared" si="2"/>
        <v>28</v>
      </c>
      <c r="DS6" s="17">
        <f>4/10</f>
        <v>0.4</v>
      </c>
      <c r="DT6" s="316">
        <f>7/10</f>
        <v>0.7</v>
      </c>
      <c r="DU6" s="316">
        <f>3/11</f>
        <v>0.27272727272727271</v>
      </c>
      <c r="DV6" s="340"/>
      <c r="DW6" s="18">
        <f>3/10</f>
        <v>0.3</v>
      </c>
      <c r="DX6" s="19">
        <f t="shared" si="3"/>
        <v>1.6727272727272728</v>
      </c>
      <c r="DY6" s="220"/>
      <c r="DZ6" s="221"/>
      <c r="EA6" s="222">
        <v>0.3</v>
      </c>
      <c r="EB6" s="221">
        <v>1</v>
      </c>
      <c r="EC6" s="27">
        <f t="shared" si="16"/>
        <v>1.3</v>
      </c>
      <c r="ED6" s="350">
        <f t="shared" si="4"/>
        <v>62.472727272727269</v>
      </c>
      <c r="EE6" s="355">
        <v>25</v>
      </c>
      <c r="EF6" s="177"/>
      <c r="EG6" s="177"/>
      <c r="EH6" s="177"/>
      <c r="EI6" s="177"/>
      <c r="EJ6" s="177"/>
      <c r="EK6" s="177"/>
      <c r="EL6" s="177"/>
      <c r="EM6" s="177"/>
      <c r="EN6" s="177"/>
      <c r="EO6" s="177"/>
      <c r="EP6" s="177"/>
      <c r="EQ6" s="177"/>
      <c r="ER6" s="177"/>
      <c r="ES6" s="177"/>
      <c r="ET6" s="177"/>
      <c r="EU6" s="177"/>
      <c r="EV6" s="177"/>
      <c r="EW6" s="177"/>
      <c r="EX6" s="177"/>
      <c r="EY6" s="177"/>
      <c r="EZ6" s="177"/>
      <c r="FA6" s="177"/>
      <c r="FB6" s="177"/>
      <c r="FC6" s="177"/>
      <c r="FD6" s="177"/>
      <c r="FE6" s="177"/>
      <c r="FF6" s="177"/>
      <c r="FG6" s="177"/>
      <c r="FH6" s="177"/>
      <c r="FI6" s="177"/>
      <c r="FJ6" s="177"/>
      <c r="FK6" s="177"/>
      <c r="FL6" s="177"/>
      <c r="FM6" s="177"/>
      <c r="FN6" s="177"/>
      <c r="FO6" s="177"/>
      <c r="FP6" s="177"/>
      <c r="FQ6" s="177"/>
      <c r="FR6" s="177"/>
      <c r="FS6" s="177"/>
      <c r="FT6" s="177"/>
      <c r="FU6" s="177"/>
      <c r="FV6" s="177"/>
      <c r="FW6" s="177"/>
      <c r="FX6" s="177"/>
      <c r="FY6" s="177"/>
      <c r="FZ6" s="177"/>
      <c r="GA6" s="177"/>
      <c r="GB6" s="177"/>
      <c r="GC6" s="177"/>
      <c r="GD6" s="177"/>
      <c r="GE6" s="177"/>
      <c r="GF6" s="177"/>
      <c r="GG6" s="177"/>
      <c r="GH6" s="177"/>
      <c r="GI6" s="177"/>
      <c r="GJ6" s="177"/>
      <c r="GK6" s="177"/>
      <c r="GL6" s="177"/>
      <c r="GM6" s="177"/>
      <c r="GN6" s="177"/>
      <c r="GO6" s="177"/>
      <c r="GP6" s="177"/>
      <c r="GQ6" s="177"/>
      <c r="GR6" s="177"/>
      <c r="GS6" s="177"/>
      <c r="GT6" s="177"/>
      <c r="GU6" s="177"/>
      <c r="GV6" s="177"/>
      <c r="GW6" s="177"/>
      <c r="GX6" s="177"/>
      <c r="GY6" s="177"/>
      <c r="GZ6" s="177"/>
      <c r="HA6" s="177"/>
      <c r="HB6" s="177"/>
      <c r="HC6" s="177"/>
      <c r="HD6" s="177"/>
      <c r="HE6" s="177"/>
      <c r="HF6" s="177"/>
      <c r="HG6" s="177"/>
      <c r="HH6" s="177"/>
      <c r="HI6" s="177"/>
      <c r="HJ6" s="177"/>
      <c r="HK6" s="177"/>
      <c r="HL6" s="177"/>
      <c r="HM6" s="177"/>
      <c r="HN6" s="177"/>
      <c r="HO6" s="177"/>
      <c r="HP6" s="177"/>
      <c r="HQ6" s="177"/>
      <c r="HR6" s="177"/>
      <c r="HS6" s="177"/>
      <c r="HT6" s="177"/>
      <c r="HU6" s="177"/>
      <c r="HV6" s="177"/>
      <c r="HW6" s="177"/>
      <c r="HX6" s="177"/>
      <c r="HY6" s="177"/>
      <c r="HZ6" s="177"/>
      <c r="IA6" s="177"/>
      <c r="IB6" s="177"/>
      <c r="IC6" s="177"/>
      <c r="ID6" s="177"/>
      <c r="IE6" s="177"/>
      <c r="IF6" s="177"/>
      <c r="IG6" s="177"/>
      <c r="IH6" s="177"/>
      <c r="II6" s="177"/>
      <c r="IJ6" s="177"/>
      <c r="IK6" s="177"/>
      <c r="IL6" s="177"/>
      <c r="IM6" s="177"/>
      <c r="IN6" s="177"/>
      <c r="IO6" s="177"/>
      <c r="IP6" s="177"/>
      <c r="IQ6" s="177"/>
      <c r="IR6" s="177"/>
      <c r="IS6" s="177"/>
      <c r="IT6" s="177"/>
      <c r="IU6" s="177"/>
      <c r="IV6" s="177"/>
      <c r="IW6" s="177"/>
      <c r="IX6" s="177"/>
      <c r="IY6" s="177"/>
      <c r="IZ6" s="177"/>
      <c r="JA6" s="177"/>
      <c r="JB6" s="177"/>
      <c r="JC6" s="177"/>
      <c r="JD6" s="177"/>
      <c r="JE6" s="177"/>
      <c r="JF6" s="177"/>
      <c r="JG6" s="177"/>
      <c r="JH6" s="177"/>
      <c r="JI6" s="177"/>
      <c r="JJ6" s="177"/>
      <c r="JK6" s="177"/>
      <c r="JL6" s="177"/>
      <c r="JM6" s="177"/>
      <c r="JN6" s="177"/>
      <c r="JO6" s="177"/>
      <c r="JP6" s="177"/>
      <c r="JQ6" s="177"/>
      <c r="JR6" s="177"/>
      <c r="JS6" s="177"/>
      <c r="JT6" s="177"/>
      <c r="JU6" s="177"/>
      <c r="JV6" s="177"/>
      <c r="JW6" s="177"/>
      <c r="JX6" s="177"/>
      <c r="JY6" s="177"/>
      <c r="JZ6" s="177"/>
      <c r="KA6" s="177"/>
      <c r="KB6" s="177"/>
      <c r="KC6" s="177"/>
      <c r="KD6" s="177"/>
      <c r="KE6" s="177"/>
      <c r="KF6" s="177"/>
      <c r="KG6" s="177"/>
      <c r="KH6" s="177"/>
      <c r="KI6" s="177"/>
      <c r="KJ6" s="177"/>
      <c r="KK6" s="177"/>
      <c r="KL6" s="177"/>
      <c r="KM6" s="177"/>
      <c r="KN6" s="177"/>
      <c r="KO6" s="177"/>
      <c r="KP6" s="177"/>
      <c r="KQ6" s="177"/>
      <c r="KR6" s="177"/>
      <c r="KS6" s="177"/>
      <c r="KT6" s="177"/>
      <c r="KU6" s="177"/>
      <c r="KV6" s="177"/>
      <c r="KW6" s="177"/>
      <c r="KX6" s="177"/>
      <c r="KY6" s="177"/>
      <c r="KZ6" s="177"/>
      <c r="LA6" s="177"/>
      <c r="LB6" s="177"/>
      <c r="LC6" s="177"/>
      <c r="LD6" s="177"/>
      <c r="LE6" s="177"/>
      <c r="LF6" s="177"/>
      <c r="LG6" s="177"/>
      <c r="LH6" s="177"/>
      <c r="LI6" s="177"/>
      <c r="LJ6" s="177"/>
      <c r="LK6" s="177"/>
      <c r="LL6" s="177"/>
      <c r="LM6" s="177"/>
      <c r="LN6" s="177"/>
      <c r="LO6" s="177"/>
      <c r="LP6" s="177"/>
      <c r="LQ6" s="177"/>
      <c r="LR6" s="177"/>
      <c r="LS6" s="177"/>
      <c r="LT6" s="177"/>
      <c r="LU6" s="177"/>
      <c r="LV6" s="177"/>
      <c r="LW6" s="177"/>
      <c r="LX6" s="177"/>
      <c r="LY6" s="177"/>
      <c r="LZ6" s="177"/>
      <c r="MA6" s="177"/>
      <c r="MB6" s="177"/>
      <c r="MC6" s="177"/>
      <c r="MD6" s="177"/>
      <c r="ME6" s="177"/>
      <c r="MF6" s="177"/>
      <c r="MG6" s="177"/>
      <c r="MH6" s="177"/>
      <c r="MI6" s="177"/>
      <c r="MJ6" s="177"/>
      <c r="MK6" s="177"/>
      <c r="ML6" s="177"/>
      <c r="MM6" s="177"/>
      <c r="MN6" s="177"/>
      <c r="MO6" s="177"/>
      <c r="MP6" s="177"/>
      <c r="MQ6" s="177"/>
      <c r="MR6" s="177"/>
      <c r="MS6" s="177"/>
      <c r="MT6" s="177"/>
      <c r="MU6" s="177"/>
      <c r="MV6" s="177"/>
      <c r="MW6" s="177"/>
      <c r="MX6" s="177"/>
      <c r="MY6" s="177"/>
      <c r="MZ6" s="177"/>
      <c r="NA6" s="177"/>
      <c r="NB6" s="177"/>
      <c r="NC6" s="177"/>
      <c r="ND6" s="177"/>
      <c r="NE6" s="177"/>
      <c r="NF6" s="177"/>
      <c r="NG6" s="177"/>
      <c r="NH6" s="177"/>
      <c r="NI6" s="177"/>
      <c r="NJ6" s="177"/>
      <c r="NK6" s="177"/>
      <c r="NL6" s="177"/>
      <c r="NM6" s="177"/>
      <c r="NN6" s="177"/>
      <c r="NO6" s="177"/>
      <c r="NP6" s="177"/>
      <c r="NQ6" s="177"/>
      <c r="NR6" s="177"/>
      <c r="NS6" s="177"/>
      <c r="NT6" s="177"/>
      <c r="NU6" s="177"/>
      <c r="NV6" s="177"/>
      <c r="NW6" s="177"/>
      <c r="NX6" s="177"/>
      <c r="NY6" s="177"/>
      <c r="NZ6" s="177"/>
      <c r="OA6" s="177"/>
      <c r="OB6" s="177"/>
      <c r="OC6" s="177"/>
      <c r="OD6" s="177"/>
      <c r="OE6" s="177"/>
      <c r="OF6" s="177"/>
      <c r="OG6" s="177"/>
      <c r="OH6" s="177"/>
      <c r="OI6" s="177"/>
      <c r="OJ6" s="177"/>
      <c r="OK6" s="177"/>
      <c r="OL6" s="177"/>
      <c r="OM6" s="177"/>
      <c r="ON6" s="177"/>
      <c r="OO6" s="177"/>
      <c r="OP6" s="177"/>
      <c r="OQ6" s="177"/>
      <c r="OR6" s="177"/>
      <c r="OS6" s="177"/>
      <c r="OT6" s="177"/>
      <c r="OU6" s="177"/>
      <c r="OV6" s="177"/>
      <c r="OW6" s="177"/>
      <c r="OX6" s="177"/>
      <c r="OY6" s="177"/>
      <c r="OZ6" s="177"/>
      <c r="PA6" s="177"/>
      <c r="PB6" s="177"/>
      <c r="PC6" s="177"/>
      <c r="PD6" s="177"/>
      <c r="PE6" s="177"/>
      <c r="PF6" s="177"/>
      <c r="PG6" s="177"/>
      <c r="PH6" s="177"/>
      <c r="PI6" s="177"/>
      <c r="PJ6" s="177"/>
      <c r="PK6" s="177"/>
      <c r="PL6" s="177"/>
      <c r="PM6" s="177"/>
      <c r="PN6" s="177"/>
      <c r="PO6" s="177"/>
      <c r="PP6" s="177"/>
      <c r="PQ6" s="177"/>
      <c r="PR6" s="177"/>
      <c r="PS6" s="177"/>
      <c r="PT6" s="177"/>
      <c r="PU6" s="177"/>
      <c r="PV6" s="177"/>
      <c r="PW6" s="177"/>
      <c r="PX6" s="177"/>
      <c r="PY6" s="177"/>
      <c r="PZ6" s="177"/>
      <c r="QA6" s="177"/>
      <c r="QB6" s="177"/>
      <c r="QC6" s="177"/>
      <c r="QD6" s="177"/>
      <c r="QE6" s="177"/>
      <c r="QF6" s="177"/>
      <c r="QG6" s="177"/>
      <c r="QH6" s="177"/>
      <c r="QI6" s="177"/>
      <c r="QJ6" s="177"/>
      <c r="QK6" s="177"/>
      <c r="QL6" s="177"/>
      <c r="QM6" s="177"/>
      <c r="QN6" s="177"/>
      <c r="QO6" s="177"/>
      <c r="QP6" s="177"/>
      <c r="QQ6" s="177"/>
      <c r="QR6" s="177"/>
      <c r="QS6" s="177"/>
      <c r="QT6" s="177"/>
      <c r="QU6" s="177"/>
      <c r="QV6" s="177"/>
      <c r="QW6" s="177"/>
      <c r="QX6" s="177"/>
      <c r="QY6" s="177"/>
      <c r="QZ6" s="177"/>
      <c r="RA6" s="177"/>
      <c r="RB6" s="177"/>
      <c r="RC6" s="177"/>
      <c r="RD6" s="177"/>
      <c r="RE6" s="177"/>
      <c r="RF6" s="177"/>
      <c r="RG6" s="177"/>
      <c r="RH6" s="177"/>
      <c r="RI6" s="177"/>
      <c r="RJ6" s="177"/>
      <c r="RK6" s="177"/>
      <c r="RL6" s="177"/>
      <c r="RM6" s="177"/>
      <c r="RN6" s="177"/>
      <c r="RO6" s="177"/>
      <c r="RP6" s="177"/>
      <c r="RQ6" s="177"/>
      <c r="RR6" s="177"/>
      <c r="RS6" s="177"/>
      <c r="RT6" s="177"/>
      <c r="RU6" s="177"/>
      <c r="RV6" s="177"/>
      <c r="RW6" s="177"/>
      <c r="RX6" s="177"/>
      <c r="RY6" s="177"/>
      <c r="RZ6" s="177"/>
      <c r="SA6" s="177"/>
      <c r="SB6" s="177"/>
      <c r="SC6" s="177"/>
      <c r="SD6" s="177"/>
      <c r="SE6" s="177"/>
      <c r="SF6" s="177"/>
      <c r="SG6" s="177"/>
      <c r="SH6" s="177"/>
      <c r="SI6" s="177"/>
      <c r="SJ6" s="177"/>
      <c r="SK6" s="177"/>
      <c r="SL6" s="177"/>
      <c r="SM6" s="177"/>
      <c r="SN6" s="177"/>
      <c r="SO6" s="177"/>
      <c r="SP6" s="177"/>
      <c r="SQ6" s="177"/>
      <c r="SR6" s="177"/>
      <c r="SS6" s="177"/>
      <c r="ST6" s="177"/>
      <c r="SU6" s="177"/>
      <c r="SV6" s="177"/>
      <c r="SW6" s="177"/>
      <c r="SX6" s="177"/>
      <c r="SY6" s="177"/>
      <c r="SZ6" s="177"/>
      <c r="TA6" s="177"/>
      <c r="TB6" s="177"/>
      <c r="TC6" s="177"/>
      <c r="TD6" s="177"/>
      <c r="TE6" s="177"/>
      <c r="TF6" s="177"/>
      <c r="TG6" s="177"/>
      <c r="TH6" s="177"/>
      <c r="TI6" s="177"/>
      <c r="TJ6" s="177"/>
      <c r="TK6" s="177"/>
      <c r="TL6" s="177"/>
      <c r="TM6" s="177"/>
      <c r="TN6" s="177"/>
      <c r="TO6" s="177"/>
      <c r="TP6" s="177"/>
      <c r="TQ6" s="177"/>
      <c r="TR6" s="177"/>
      <c r="TS6" s="177"/>
      <c r="TT6" s="177"/>
      <c r="TU6" s="177"/>
      <c r="TV6" s="177"/>
      <c r="TW6" s="177"/>
      <c r="TX6" s="177"/>
      <c r="TY6" s="177"/>
      <c r="TZ6" s="177"/>
      <c r="UA6" s="177"/>
      <c r="UB6" s="177"/>
      <c r="UC6" s="177"/>
      <c r="UD6" s="177"/>
      <c r="UE6" s="177"/>
      <c r="UF6" s="177"/>
      <c r="UG6" s="177"/>
      <c r="UH6" s="177"/>
      <c r="UI6" s="177"/>
      <c r="UJ6" s="177"/>
      <c r="UK6" s="177"/>
      <c r="UL6" s="177"/>
      <c r="UM6" s="177"/>
      <c r="UN6" s="177"/>
      <c r="UO6" s="177"/>
      <c r="UP6" s="177"/>
      <c r="UQ6" s="177"/>
      <c r="UR6" s="177"/>
      <c r="US6" s="177"/>
      <c r="UT6" s="177"/>
      <c r="UU6" s="177"/>
      <c r="UV6" s="177"/>
      <c r="UW6" s="177"/>
      <c r="UX6" s="177"/>
      <c r="UY6" s="177"/>
      <c r="UZ6" s="177"/>
      <c r="VA6" s="177"/>
      <c r="VB6" s="177"/>
      <c r="VC6" s="177"/>
      <c r="VD6" s="177"/>
      <c r="VE6" s="177"/>
      <c r="VF6" s="177"/>
      <c r="VG6" s="177"/>
      <c r="VH6" s="177"/>
      <c r="VI6" s="177"/>
      <c r="VJ6" s="177"/>
      <c r="VK6" s="177"/>
      <c r="VL6" s="177"/>
      <c r="VM6" s="177"/>
      <c r="VN6" s="177"/>
      <c r="VO6" s="177"/>
      <c r="VP6" s="177"/>
      <c r="VQ6" s="177"/>
      <c r="VR6" s="177"/>
      <c r="VS6" s="177"/>
      <c r="VT6" s="177"/>
      <c r="VU6" s="177"/>
      <c r="VV6" s="177"/>
      <c r="VW6" s="177"/>
      <c r="VX6" s="177"/>
      <c r="VY6" s="177"/>
      <c r="VZ6" s="177"/>
      <c r="WA6" s="177"/>
      <c r="WB6" s="177"/>
      <c r="WC6" s="177"/>
      <c r="WD6" s="177"/>
      <c r="WE6" s="177"/>
      <c r="WF6" s="177"/>
      <c r="WG6" s="177"/>
      <c r="WH6" s="177"/>
      <c r="WI6" s="177"/>
      <c r="WJ6" s="177"/>
      <c r="WK6" s="177"/>
      <c r="WL6" s="177"/>
      <c r="WM6" s="177"/>
      <c r="WN6" s="177"/>
      <c r="WO6" s="177"/>
      <c r="WP6" s="177"/>
      <c r="WQ6" s="177"/>
      <c r="WR6" s="177"/>
      <c r="WS6" s="177"/>
      <c r="WT6" s="177"/>
      <c r="WU6" s="177"/>
      <c r="WV6" s="177"/>
      <c r="WW6" s="177"/>
      <c r="WX6" s="177"/>
      <c r="WY6" s="177"/>
      <c r="WZ6" s="177"/>
      <c r="XA6" s="177"/>
      <c r="XB6" s="177"/>
      <c r="XC6" s="177"/>
      <c r="XD6" s="177"/>
      <c r="XE6" s="177"/>
      <c r="XF6" s="177"/>
      <c r="XG6" s="177"/>
      <c r="XH6" s="177"/>
      <c r="XI6" s="177"/>
      <c r="XJ6" s="177"/>
      <c r="XK6" s="177"/>
      <c r="XL6" s="177"/>
      <c r="XM6" s="177"/>
      <c r="XN6" s="177"/>
      <c r="XO6" s="177"/>
      <c r="XP6" s="177"/>
      <c r="XQ6" s="177"/>
    </row>
    <row r="7" spans="1:641" s="3" customFormat="1" ht="15" customHeight="1" outlineLevel="1" x14ac:dyDescent="0.25">
      <c r="A7" s="254">
        <v>4</v>
      </c>
      <c r="B7" s="78" t="s">
        <v>87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76">
        <f t="shared" si="5"/>
        <v>4</v>
      </c>
      <c r="N7" s="50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2">
        <f t="shared" si="6"/>
        <v>5.5</v>
      </c>
      <c r="AB7" s="54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74">
        <v>0</v>
      </c>
      <c r="AN7" s="55">
        <v>50</v>
      </c>
      <c r="AO7" s="55">
        <v>0</v>
      </c>
      <c r="AP7" s="285">
        <f t="shared" si="7"/>
        <v>6.25</v>
      </c>
      <c r="AQ7" s="54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454">
        <v>0</v>
      </c>
      <c r="AY7" s="454">
        <v>0</v>
      </c>
      <c r="AZ7" s="55">
        <v>0</v>
      </c>
      <c r="BA7" s="51">
        <v>0</v>
      </c>
      <c r="BB7" s="51">
        <v>0</v>
      </c>
      <c r="BC7" s="51">
        <v>10</v>
      </c>
      <c r="BD7" s="53">
        <f t="shared" si="8"/>
        <v>4.95</v>
      </c>
      <c r="BE7" s="327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432">
        <f t="shared" si="9"/>
        <v>4.5</v>
      </c>
      <c r="BQ7" s="62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0</v>
      </c>
      <c r="BX7" s="63">
        <v>100</v>
      </c>
      <c r="BY7" s="63">
        <v>0</v>
      </c>
      <c r="BZ7" s="199">
        <f t="shared" ref="BZ7:BZ27" si="17">3.5-(0.5*BQ7/100+0.5*BR7/100+0.5*BS7/100+0.5*BT7/100+0.5*BU7/100+0.5*BV7/100+0.5*BW7/100)+0.5*BX7/100-(3.5-(0.5*BQ7/100+0.5*BR7/100+0.5*BS7/100+0.5*BT7/100+0.5*BU7/100+0.5*BV7/100+0.5*BW7/100)+0.5*BX7/100)*BY7/100</f>
        <v>4</v>
      </c>
      <c r="CA7" s="184">
        <f t="shared" si="1"/>
        <v>29.2</v>
      </c>
      <c r="CB7" s="50">
        <v>0</v>
      </c>
      <c r="CC7" s="51">
        <v>0</v>
      </c>
      <c r="CD7" s="51">
        <v>0</v>
      </c>
      <c r="CE7" s="51">
        <v>100</v>
      </c>
      <c r="CF7" s="159">
        <v>0</v>
      </c>
      <c r="CG7" s="159">
        <v>0</v>
      </c>
      <c r="CH7" s="426">
        <f t="shared" si="10"/>
        <v>5</v>
      </c>
      <c r="CI7" s="54">
        <v>100</v>
      </c>
      <c r="CJ7" s="55">
        <v>100</v>
      </c>
      <c r="CK7" s="55">
        <v>100</v>
      </c>
      <c r="CL7" s="55">
        <v>100</v>
      </c>
      <c r="CM7" s="55">
        <v>0</v>
      </c>
      <c r="CN7" s="55">
        <v>0</v>
      </c>
      <c r="CO7" s="427">
        <f t="shared" si="11"/>
        <v>0</v>
      </c>
      <c r="CP7" s="54">
        <v>100</v>
      </c>
      <c r="CQ7" s="55">
        <v>100</v>
      </c>
      <c r="CR7" s="55">
        <v>100</v>
      </c>
      <c r="CS7" s="55">
        <v>100</v>
      </c>
      <c r="CT7" s="55">
        <v>0</v>
      </c>
      <c r="CU7" s="55">
        <v>0</v>
      </c>
      <c r="CV7" s="443">
        <f t="shared" si="12"/>
        <v>0</v>
      </c>
      <c r="CW7" s="51">
        <v>100</v>
      </c>
      <c r="CX7" s="51">
        <v>100</v>
      </c>
      <c r="CY7" s="159">
        <v>100</v>
      </c>
      <c r="CZ7" s="159">
        <v>100</v>
      </c>
      <c r="DA7" s="159">
        <v>0</v>
      </c>
      <c r="DB7" s="159">
        <v>0</v>
      </c>
      <c r="DC7" s="426">
        <f t="shared" si="13"/>
        <v>0</v>
      </c>
      <c r="DD7" s="50">
        <v>100</v>
      </c>
      <c r="DE7" s="51">
        <v>100</v>
      </c>
      <c r="DF7" s="159">
        <v>100</v>
      </c>
      <c r="DG7" s="159">
        <v>100</v>
      </c>
      <c r="DH7" s="159">
        <v>0</v>
      </c>
      <c r="DI7" s="159">
        <v>0</v>
      </c>
      <c r="DJ7" s="159">
        <v>0</v>
      </c>
      <c r="DK7" s="376">
        <f t="shared" si="14"/>
        <v>0</v>
      </c>
      <c r="DL7" s="377">
        <v>100</v>
      </c>
      <c r="DM7" s="378">
        <v>100</v>
      </c>
      <c r="DN7" s="378">
        <v>100</v>
      </c>
      <c r="DO7" s="378">
        <v>0</v>
      </c>
      <c r="DP7" s="378">
        <v>0</v>
      </c>
      <c r="DQ7" s="379">
        <f t="shared" si="15"/>
        <v>0</v>
      </c>
      <c r="DR7" s="211">
        <f t="shared" si="2"/>
        <v>5</v>
      </c>
      <c r="DS7" s="17">
        <f>5/10</f>
        <v>0.5</v>
      </c>
      <c r="DT7" s="316">
        <f>8/10</f>
        <v>0.8</v>
      </c>
      <c r="DU7" s="340"/>
      <c r="DV7" s="316">
        <f>5/10</f>
        <v>0.5</v>
      </c>
      <c r="DW7" s="18">
        <f>8/10</f>
        <v>0.8</v>
      </c>
      <c r="DX7" s="19">
        <f t="shared" si="3"/>
        <v>2.6</v>
      </c>
      <c r="DY7" s="220"/>
      <c r="DZ7" s="221"/>
      <c r="EA7" s="222">
        <v>0.5</v>
      </c>
      <c r="EB7" s="221">
        <v>1</v>
      </c>
      <c r="EC7" s="20">
        <f t="shared" si="16"/>
        <v>1.5</v>
      </c>
      <c r="ED7" s="350">
        <f t="shared" si="4"/>
        <v>38.300000000000004</v>
      </c>
      <c r="EE7" s="352"/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/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  <c r="HH7" s="176"/>
      <c r="HI7" s="176"/>
      <c r="HJ7" s="176"/>
      <c r="HK7" s="176"/>
      <c r="HL7" s="176"/>
      <c r="HM7" s="176"/>
      <c r="HN7" s="176"/>
      <c r="HO7" s="176"/>
      <c r="HP7" s="176"/>
      <c r="HQ7" s="176"/>
      <c r="HR7" s="176"/>
      <c r="HS7" s="176"/>
      <c r="HT7" s="176"/>
      <c r="HU7" s="176"/>
      <c r="HV7" s="176"/>
      <c r="HW7" s="176"/>
      <c r="HX7" s="176"/>
      <c r="HY7" s="176"/>
      <c r="HZ7" s="176"/>
      <c r="IA7" s="176"/>
      <c r="IB7" s="176"/>
      <c r="IC7" s="176"/>
      <c r="ID7" s="176"/>
      <c r="IE7" s="176"/>
      <c r="IF7" s="176"/>
      <c r="IG7" s="176"/>
      <c r="IH7" s="176"/>
      <c r="II7" s="176"/>
      <c r="IJ7" s="176"/>
      <c r="IK7" s="176"/>
      <c r="IL7" s="176"/>
      <c r="IM7" s="176"/>
      <c r="IN7" s="176"/>
      <c r="IO7" s="176"/>
      <c r="IP7" s="176"/>
      <c r="IQ7" s="176"/>
      <c r="IR7" s="176"/>
      <c r="IS7" s="176"/>
      <c r="IT7" s="176"/>
      <c r="IU7" s="176"/>
      <c r="IV7" s="176"/>
      <c r="IW7" s="176"/>
      <c r="IX7" s="176"/>
      <c r="IY7" s="176"/>
      <c r="IZ7" s="176"/>
      <c r="JA7" s="176"/>
      <c r="JB7" s="176"/>
      <c r="JC7" s="176"/>
      <c r="JD7" s="176"/>
      <c r="JE7" s="176"/>
      <c r="JF7" s="176"/>
      <c r="JG7" s="176"/>
      <c r="JH7" s="176"/>
      <c r="JI7" s="176"/>
      <c r="JJ7" s="176"/>
      <c r="JK7" s="176"/>
      <c r="JL7" s="176"/>
      <c r="JM7" s="176"/>
      <c r="JN7" s="176"/>
      <c r="JO7" s="176"/>
      <c r="JP7" s="176"/>
      <c r="JQ7" s="176"/>
      <c r="JR7" s="176"/>
      <c r="JS7" s="176"/>
      <c r="JT7" s="176"/>
      <c r="JU7" s="176"/>
      <c r="JV7" s="176"/>
      <c r="JW7" s="176"/>
      <c r="JX7" s="176"/>
      <c r="JY7" s="176"/>
      <c r="JZ7" s="176"/>
      <c r="KA7" s="176"/>
      <c r="KB7" s="176"/>
      <c r="KC7" s="176"/>
      <c r="KD7" s="176"/>
      <c r="KE7" s="176"/>
      <c r="KF7" s="176"/>
      <c r="KG7" s="176"/>
      <c r="KH7" s="176"/>
      <c r="KI7" s="176"/>
      <c r="KJ7" s="176"/>
      <c r="KK7" s="176"/>
      <c r="KL7" s="176"/>
      <c r="KM7" s="176"/>
      <c r="KN7" s="176"/>
      <c r="KO7" s="176"/>
      <c r="KP7" s="176"/>
      <c r="KQ7" s="176"/>
      <c r="KR7" s="176"/>
      <c r="KS7" s="176"/>
      <c r="KT7" s="176"/>
      <c r="KU7" s="176"/>
      <c r="KV7" s="176"/>
      <c r="KW7" s="176"/>
      <c r="KX7" s="176"/>
      <c r="KY7" s="176"/>
      <c r="KZ7" s="176"/>
      <c r="LA7" s="176"/>
      <c r="LB7" s="176"/>
      <c r="LC7" s="176"/>
      <c r="LD7" s="176"/>
      <c r="LE7" s="176"/>
      <c r="LF7" s="176"/>
      <c r="LG7" s="176"/>
      <c r="LH7" s="176"/>
      <c r="LI7" s="176"/>
      <c r="LJ7" s="176"/>
      <c r="LK7" s="176"/>
      <c r="LL7" s="176"/>
      <c r="LM7" s="176"/>
      <c r="LN7" s="176"/>
      <c r="LO7" s="176"/>
      <c r="LP7" s="176"/>
      <c r="LQ7" s="176"/>
      <c r="LR7" s="176"/>
      <c r="LS7" s="176"/>
      <c r="LT7" s="176"/>
      <c r="LU7" s="176"/>
      <c r="LV7" s="176"/>
      <c r="LW7" s="176"/>
      <c r="LX7" s="176"/>
      <c r="LY7" s="176"/>
      <c r="LZ7" s="176"/>
      <c r="MA7" s="176"/>
      <c r="MB7" s="176"/>
      <c r="MC7" s="176"/>
      <c r="MD7" s="176"/>
      <c r="ME7" s="176"/>
      <c r="MF7" s="176"/>
      <c r="MG7" s="176"/>
      <c r="MH7" s="176"/>
      <c r="MI7" s="176"/>
      <c r="MJ7" s="176"/>
      <c r="MK7" s="176"/>
      <c r="ML7" s="176"/>
      <c r="MM7" s="176"/>
      <c r="MN7" s="176"/>
      <c r="MO7" s="176"/>
      <c r="MP7" s="176"/>
      <c r="MQ7" s="176"/>
      <c r="MR7" s="176"/>
      <c r="MS7" s="176"/>
      <c r="MT7" s="176"/>
      <c r="MU7" s="176"/>
      <c r="MV7" s="176"/>
      <c r="MW7" s="176"/>
      <c r="MX7" s="176"/>
      <c r="MY7" s="176"/>
      <c r="MZ7" s="176"/>
      <c r="NA7" s="176"/>
      <c r="NB7" s="176"/>
      <c r="NC7" s="176"/>
      <c r="ND7" s="176"/>
      <c r="NE7" s="176"/>
      <c r="NF7" s="176"/>
      <c r="NG7" s="176"/>
      <c r="NH7" s="176"/>
      <c r="NI7" s="176"/>
      <c r="NJ7" s="176"/>
      <c r="NK7" s="176"/>
      <c r="NL7" s="176"/>
      <c r="NM7" s="176"/>
      <c r="NN7" s="176"/>
      <c r="NO7" s="176"/>
      <c r="NP7" s="176"/>
      <c r="NQ7" s="176"/>
      <c r="NR7" s="176"/>
      <c r="NS7" s="176"/>
      <c r="NT7" s="176"/>
      <c r="NU7" s="176"/>
      <c r="NV7" s="176"/>
      <c r="NW7" s="176"/>
      <c r="NX7" s="176"/>
      <c r="NY7" s="176"/>
      <c r="NZ7" s="176"/>
      <c r="OA7" s="176"/>
      <c r="OB7" s="176"/>
      <c r="OC7" s="176"/>
      <c r="OD7" s="176"/>
      <c r="OE7" s="176"/>
      <c r="OF7" s="176"/>
      <c r="OG7" s="176"/>
      <c r="OH7" s="176"/>
      <c r="OI7" s="176"/>
      <c r="OJ7" s="176"/>
      <c r="OK7" s="176"/>
      <c r="OL7" s="176"/>
      <c r="OM7" s="176"/>
      <c r="ON7" s="176"/>
      <c r="OO7" s="176"/>
      <c r="OP7" s="176"/>
      <c r="OQ7" s="176"/>
      <c r="OR7" s="176"/>
      <c r="OS7" s="176"/>
      <c r="OT7" s="176"/>
      <c r="OU7" s="176"/>
      <c r="OV7" s="176"/>
      <c r="OW7" s="176"/>
      <c r="OX7" s="176"/>
      <c r="OY7" s="176"/>
      <c r="OZ7" s="176"/>
      <c r="PA7" s="176"/>
      <c r="PB7" s="176"/>
      <c r="PC7" s="176"/>
      <c r="PD7" s="176"/>
      <c r="PE7" s="176"/>
      <c r="PF7" s="176"/>
      <c r="PG7" s="176"/>
      <c r="PH7" s="176"/>
      <c r="PI7" s="176"/>
      <c r="PJ7" s="176"/>
      <c r="PK7" s="176"/>
      <c r="PL7" s="176"/>
      <c r="PM7" s="176"/>
      <c r="PN7" s="176"/>
      <c r="PO7" s="176"/>
      <c r="PP7" s="176"/>
      <c r="PQ7" s="176"/>
      <c r="PR7" s="176"/>
      <c r="PS7" s="176"/>
      <c r="PT7" s="176"/>
      <c r="PU7" s="176"/>
      <c r="PV7" s="176"/>
      <c r="PW7" s="176"/>
      <c r="PX7" s="176"/>
      <c r="PY7" s="176"/>
      <c r="PZ7" s="176"/>
      <c r="QA7" s="176"/>
      <c r="QB7" s="176"/>
      <c r="QC7" s="176"/>
      <c r="QD7" s="176"/>
      <c r="QE7" s="176"/>
      <c r="QF7" s="176"/>
      <c r="QG7" s="176"/>
      <c r="QH7" s="176"/>
      <c r="QI7" s="176"/>
      <c r="QJ7" s="176"/>
      <c r="QK7" s="176"/>
      <c r="QL7" s="176"/>
      <c r="QM7" s="176"/>
      <c r="QN7" s="176"/>
      <c r="QO7" s="176"/>
      <c r="QP7" s="176"/>
      <c r="QQ7" s="176"/>
      <c r="QR7" s="176"/>
      <c r="QS7" s="176"/>
      <c r="QT7" s="176"/>
      <c r="QU7" s="176"/>
      <c r="QV7" s="176"/>
      <c r="QW7" s="176"/>
      <c r="QX7" s="176"/>
      <c r="QY7" s="176"/>
      <c r="QZ7" s="176"/>
      <c r="RA7" s="176"/>
      <c r="RB7" s="176"/>
      <c r="RC7" s="176"/>
      <c r="RD7" s="176"/>
      <c r="RE7" s="176"/>
      <c r="RF7" s="176"/>
      <c r="RG7" s="176"/>
      <c r="RH7" s="176"/>
      <c r="RI7" s="176"/>
      <c r="RJ7" s="176"/>
      <c r="RK7" s="176"/>
      <c r="RL7" s="176"/>
      <c r="RM7" s="176"/>
      <c r="RN7" s="176"/>
      <c r="RO7" s="176"/>
      <c r="RP7" s="176"/>
      <c r="RQ7" s="176"/>
      <c r="RR7" s="176"/>
      <c r="RS7" s="176"/>
      <c r="RT7" s="176"/>
      <c r="RU7" s="176"/>
      <c r="RV7" s="176"/>
      <c r="RW7" s="176"/>
      <c r="RX7" s="176"/>
      <c r="RY7" s="176"/>
      <c r="RZ7" s="176"/>
      <c r="SA7" s="176"/>
      <c r="SB7" s="176"/>
      <c r="SC7" s="176"/>
      <c r="SD7" s="176"/>
      <c r="SE7" s="176"/>
      <c r="SF7" s="176"/>
      <c r="SG7" s="176"/>
      <c r="SH7" s="176"/>
      <c r="SI7" s="176"/>
      <c r="SJ7" s="176"/>
      <c r="SK7" s="176"/>
      <c r="SL7" s="176"/>
      <c r="SM7" s="176"/>
      <c r="SN7" s="176"/>
      <c r="SO7" s="176"/>
      <c r="SP7" s="176"/>
      <c r="SQ7" s="176"/>
      <c r="SR7" s="176"/>
      <c r="SS7" s="176"/>
      <c r="ST7" s="176"/>
      <c r="SU7" s="176"/>
      <c r="SV7" s="176"/>
      <c r="SW7" s="176"/>
      <c r="SX7" s="176"/>
      <c r="SY7" s="176"/>
      <c r="SZ7" s="176"/>
      <c r="TA7" s="176"/>
      <c r="TB7" s="176"/>
      <c r="TC7" s="176"/>
      <c r="TD7" s="176"/>
      <c r="TE7" s="176"/>
      <c r="TF7" s="176"/>
      <c r="TG7" s="176"/>
      <c r="TH7" s="176"/>
      <c r="TI7" s="176"/>
      <c r="TJ7" s="176"/>
      <c r="TK7" s="176"/>
      <c r="TL7" s="176"/>
      <c r="TM7" s="176"/>
      <c r="TN7" s="176"/>
      <c r="TO7" s="176"/>
      <c r="TP7" s="176"/>
      <c r="TQ7" s="176"/>
      <c r="TR7" s="176"/>
      <c r="TS7" s="176"/>
      <c r="TT7" s="176"/>
      <c r="TU7" s="176"/>
      <c r="TV7" s="176"/>
      <c r="TW7" s="176"/>
      <c r="TX7" s="176"/>
      <c r="TY7" s="176"/>
      <c r="TZ7" s="176"/>
      <c r="UA7" s="176"/>
      <c r="UB7" s="176"/>
      <c r="UC7" s="176"/>
      <c r="UD7" s="176"/>
      <c r="UE7" s="176"/>
      <c r="UF7" s="176"/>
      <c r="UG7" s="176"/>
      <c r="UH7" s="176"/>
      <c r="UI7" s="176"/>
      <c r="UJ7" s="176"/>
      <c r="UK7" s="176"/>
      <c r="UL7" s="176"/>
      <c r="UM7" s="176"/>
      <c r="UN7" s="176"/>
      <c r="UO7" s="176"/>
      <c r="UP7" s="176"/>
      <c r="UQ7" s="176"/>
      <c r="UR7" s="176"/>
      <c r="US7" s="176"/>
      <c r="UT7" s="176"/>
      <c r="UU7" s="176"/>
      <c r="UV7" s="176"/>
      <c r="UW7" s="176"/>
      <c r="UX7" s="176"/>
      <c r="UY7" s="176"/>
      <c r="UZ7" s="176"/>
      <c r="VA7" s="176"/>
      <c r="VB7" s="176"/>
      <c r="VC7" s="176"/>
      <c r="VD7" s="176"/>
      <c r="VE7" s="176"/>
      <c r="VF7" s="176"/>
      <c r="VG7" s="176"/>
      <c r="VH7" s="176"/>
      <c r="VI7" s="176"/>
      <c r="VJ7" s="176"/>
      <c r="VK7" s="176"/>
      <c r="VL7" s="176"/>
      <c r="VM7" s="176"/>
      <c r="VN7" s="176"/>
      <c r="VO7" s="176"/>
      <c r="VP7" s="176"/>
      <c r="VQ7" s="176"/>
      <c r="VR7" s="176"/>
      <c r="VS7" s="176"/>
      <c r="VT7" s="176"/>
      <c r="VU7" s="176"/>
      <c r="VV7" s="176"/>
      <c r="VW7" s="176"/>
      <c r="VX7" s="176"/>
      <c r="VY7" s="176"/>
      <c r="VZ7" s="176"/>
      <c r="WA7" s="176"/>
      <c r="WB7" s="176"/>
      <c r="WC7" s="176"/>
      <c r="WD7" s="176"/>
      <c r="WE7" s="176"/>
      <c r="WF7" s="176"/>
      <c r="WG7" s="176"/>
      <c r="WH7" s="176"/>
      <c r="WI7" s="176"/>
      <c r="WJ7" s="176"/>
      <c r="WK7" s="176"/>
      <c r="WL7" s="176"/>
      <c r="WM7" s="176"/>
      <c r="WN7" s="176"/>
      <c r="WO7" s="176"/>
      <c r="WP7" s="176"/>
      <c r="WQ7" s="176"/>
      <c r="WR7" s="176"/>
      <c r="WS7" s="176"/>
      <c r="WT7" s="176"/>
      <c r="WU7" s="176"/>
      <c r="WV7" s="176"/>
      <c r="WW7" s="176"/>
      <c r="WX7" s="176"/>
      <c r="WY7" s="176"/>
      <c r="WZ7" s="176"/>
      <c r="XA7" s="176"/>
      <c r="XB7" s="176"/>
      <c r="XC7" s="176"/>
      <c r="XD7" s="176"/>
      <c r="XE7" s="176"/>
      <c r="XF7" s="176"/>
      <c r="XG7" s="176"/>
      <c r="XH7" s="176"/>
      <c r="XI7" s="176"/>
      <c r="XJ7" s="176"/>
      <c r="XK7" s="176"/>
      <c r="XL7" s="176"/>
      <c r="XM7" s="176"/>
      <c r="XN7" s="176"/>
      <c r="XO7" s="176"/>
      <c r="XP7" s="176"/>
      <c r="XQ7" s="176"/>
    </row>
    <row r="8" spans="1:641" s="116" customFormat="1" ht="15" customHeight="1" outlineLevel="1" x14ac:dyDescent="0.25">
      <c r="A8" s="91">
        <v>5</v>
      </c>
      <c r="B8" s="92" t="s">
        <v>88</v>
      </c>
      <c r="C8" s="93">
        <v>100</v>
      </c>
      <c r="D8" s="93">
        <v>100</v>
      </c>
      <c r="E8" s="93">
        <v>100</v>
      </c>
      <c r="F8" s="93">
        <v>100</v>
      </c>
      <c r="G8" s="93">
        <v>100</v>
      </c>
      <c r="H8" s="93">
        <v>100</v>
      </c>
      <c r="I8" s="93">
        <v>100</v>
      </c>
      <c r="J8" s="93">
        <v>100</v>
      </c>
      <c r="K8" s="93">
        <v>0</v>
      </c>
      <c r="L8" s="93">
        <v>0</v>
      </c>
      <c r="M8" s="94">
        <f t="shared" si="5"/>
        <v>0</v>
      </c>
      <c r="N8" s="95">
        <v>100</v>
      </c>
      <c r="O8" s="96">
        <v>100</v>
      </c>
      <c r="P8" s="96">
        <v>100</v>
      </c>
      <c r="Q8" s="96">
        <v>100</v>
      </c>
      <c r="R8" s="96">
        <v>100</v>
      </c>
      <c r="S8" s="96">
        <v>100</v>
      </c>
      <c r="T8" s="96">
        <v>100</v>
      </c>
      <c r="U8" s="96">
        <v>100</v>
      </c>
      <c r="V8" s="96">
        <v>100</v>
      </c>
      <c r="W8" s="96">
        <v>100</v>
      </c>
      <c r="X8" s="96">
        <v>100</v>
      </c>
      <c r="Y8" s="96">
        <v>0</v>
      </c>
      <c r="Z8" s="96">
        <v>0</v>
      </c>
      <c r="AA8" s="97">
        <f t="shared" si="6"/>
        <v>0</v>
      </c>
      <c r="AB8" s="98">
        <v>100</v>
      </c>
      <c r="AC8" s="93">
        <v>100</v>
      </c>
      <c r="AD8" s="93">
        <v>100</v>
      </c>
      <c r="AE8" s="93">
        <v>100</v>
      </c>
      <c r="AF8" s="93">
        <v>100</v>
      </c>
      <c r="AG8" s="93">
        <v>100</v>
      </c>
      <c r="AH8" s="93">
        <v>100</v>
      </c>
      <c r="AI8" s="93">
        <v>100</v>
      </c>
      <c r="AJ8" s="93">
        <v>100</v>
      </c>
      <c r="AK8" s="93">
        <v>100</v>
      </c>
      <c r="AL8" s="93">
        <v>100</v>
      </c>
      <c r="AM8" s="99">
        <v>100</v>
      </c>
      <c r="AN8" s="93">
        <v>0</v>
      </c>
      <c r="AO8" s="93">
        <v>0</v>
      </c>
      <c r="AP8" s="321">
        <f t="shared" si="7"/>
        <v>0</v>
      </c>
      <c r="AQ8" s="101">
        <v>100</v>
      </c>
      <c r="AR8" s="102">
        <v>100</v>
      </c>
      <c r="AS8" s="102">
        <v>100</v>
      </c>
      <c r="AT8" s="102">
        <v>100</v>
      </c>
      <c r="AU8" s="102">
        <v>100</v>
      </c>
      <c r="AV8" s="102">
        <v>100</v>
      </c>
      <c r="AW8" s="102">
        <v>100</v>
      </c>
      <c r="AX8" s="102">
        <v>100</v>
      </c>
      <c r="AY8" s="102">
        <v>100</v>
      </c>
      <c r="AZ8" s="96">
        <v>100</v>
      </c>
      <c r="BA8" s="96">
        <v>100</v>
      </c>
      <c r="BB8" s="96">
        <v>0</v>
      </c>
      <c r="BC8" s="96">
        <v>0</v>
      </c>
      <c r="BD8" s="103">
        <f t="shared" si="8"/>
        <v>0</v>
      </c>
      <c r="BE8" s="328">
        <v>100</v>
      </c>
      <c r="BF8" s="108">
        <v>100</v>
      </c>
      <c r="BG8" s="108">
        <v>100</v>
      </c>
      <c r="BH8" s="108">
        <v>100</v>
      </c>
      <c r="BI8" s="108">
        <v>100</v>
      </c>
      <c r="BJ8" s="108">
        <v>100</v>
      </c>
      <c r="BK8" s="108">
        <v>100</v>
      </c>
      <c r="BL8" s="108">
        <v>100</v>
      </c>
      <c r="BM8" s="108">
        <v>100</v>
      </c>
      <c r="BN8" s="108">
        <v>0</v>
      </c>
      <c r="BO8" s="108">
        <v>0</v>
      </c>
      <c r="BP8" s="433">
        <f t="shared" si="9"/>
        <v>0</v>
      </c>
      <c r="BQ8" s="107">
        <v>100</v>
      </c>
      <c r="BR8" s="108">
        <v>100</v>
      </c>
      <c r="BS8" s="108">
        <v>100</v>
      </c>
      <c r="BT8" s="108">
        <v>100</v>
      </c>
      <c r="BU8" s="108">
        <v>100</v>
      </c>
      <c r="BV8" s="108">
        <v>100</v>
      </c>
      <c r="BW8" s="63">
        <v>100</v>
      </c>
      <c r="BX8" s="108">
        <v>0</v>
      </c>
      <c r="BY8" s="108">
        <v>0</v>
      </c>
      <c r="BZ8" s="199">
        <f t="shared" si="17"/>
        <v>0</v>
      </c>
      <c r="CA8" s="185">
        <f t="shared" si="1"/>
        <v>0</v>
      </c>
      <c r="CB8" s="95">
        <v>100</v>
      </c>
      <c r="CC8" s="96">
        <v>100</v>
      </c>
      <c r="CD8" s="96">
        <v>100</v>
      </c>
      <c r="CE8" s="96">
        <v>100</v>
      </c>
      <c r="CF8" s="164">
        <v>0</v>
      </c>
      <c r="CG8" s="164">
        <v>0</v>
      </c>
      <c r="CH8" s="166">
        <f t="shared" si="10"/>
        <v>0</v>
      </c>
      <c r="CI8" s="98">
        <v>100</v>
      </c>
      <c r="CJ8" s="93">
        <v>100</v>
      </c>
      <c r="CK8" s="93">
        <v>100</v>
      </c>
      <c r="CL8" s="93">
        <v>100</v>
      </c>
      <c r="CM8" s="93">
        <v>0</v>
      </c>
      <c r="CN8" s="93">
        <v>0</v>
      </c>
      <c r="CO8" s="242">
        <f t="shared" si="11"/>
        <v>0</v>
      </c>
      <c r="CP8" s="98">
        <v>100</v>
      </c>
      <c r="CQ8" s="93">
        <v>100</v>
      </c>
      <c r="CR8" s="241">
        <v>100</v>
      </c>
      <c r="CS8" s="241">
        <v>100</v>
      </c>
      <c r="CT8" s="93">
        <v>0</v>
      </c>
      <c r="CU8" s="424">
        <v>0</v>
      </c>
      <c r="CV8" s="243">
        <f t="shared" si="12"/>
        <v>0</v>
      </c>
      <c r="CW8" s="96">
        <v>100</v>
      </c>
      <c r="CX8" s="96">
        <v>100</v>
      </c>
      <c r="CY8" s="164">
        <v>100</v>
      </c>
      <c r="CZ8" s="164">
        <v>100</v>
      </c>
      <c r="DA8" s="164">
        <v>0</v>
      </c>
      <c r="DB8" s="164">
        <v>0</v>
      </c>
      <c r="DC8" s="244">
        <f t="shared" si="13"/>
        <v>0</v>
      </c>
      <c r="DD8" s="95">
        <v>100</v>
      </c>
      <c r="DE8" s="96">
        <v>100</v>
      </c>
      <c r="DF8" s="164">
        <v>100</v>
      </c>
      <c r="DG8" s="164">
        <v>100</v>
      </c>
      <c r="DH8" s="164">
        <v>0</v>
      </c>
      <c r="DI8" s="164">
        <v>0</v>
      </c>
      <c r="DJ8" s="164">
        <v>0</v>
      </c>
      <c r="DK8" s="371">
        <f t="shared" si="14"/>
        <v>0</v>
      </c>
      <c r="DL8" s="368">
        <v>100</v>
      </c>
      <c r="DM8" s="369">
        <v>100</v>
      </c>
      <c r="DN8" s="369">
        <v>100</v>
      </c>
      <c r="DO8" s="369">
        <v>0</v>
      </c>
      <c r="DP8" s="369">
        <v>0</v>
      </c>
      <c r="DQ8" s="370">
        <f t="shared" si="15"/>
        <v>0</v>
      </c>
      <c r="DR8" s="469">
        <f t="shared" si="2"/>
        <v>0</v>
      </c>
      <c r="DS8" s="17"/>
      <c r="DT8" s="316"/>
      <c r="DU8" s="316"/>
      <c r="DV8" s="316"/>
      <c r="DW8" s="18"/>
      <c r="DX8" s="111">
        <f t="shared" si="3"/>
        <v>0</v>
      </c>
      <c r="DY8" s="220"/>
      <c r="DZ8" s="221"/>
      <c r="EA8" s="222"/>
      <c r="EB8" s="221"/>
      <c r="EC8" s="115">
        <f t="shared" si="16"/>
        <v>0</v>
      </c>
      <c r="ED8" s="349">
        <f t="shared" si="4"/>
        <v>0</v>
      </c>
      <c r="EE8" s="352"/>
      <c r="EF8" s="178"/>
      <c r="EG8" s="178"/>
      <c r="EH8" s="178"/>
      <c r="EI8" s="178"/>
      <c r="EJ8" s="178"/>
      <c r="EK8" s="178"/>
      <c r="EL8" s="178"/>
      <c r="EM8" s="178"/>
      <c r="EN8" s="178"/>
      <c r="EO8" s="178"/>
      <c r="EP8" s="178"/>
      <c r="EQ8" s="178"/>
      <c r="ER8" s="178"/>
      <c r="ES8" s="178"/>
      <c r="ET8" s="178"/>
      <c r="EU8" s="178"/>
      <c r="EV8" s="178"/>
      <c r="EW8" s="178"/>
      <c r="EX8" s="178"/>
      <c r="EY8" s="178"/>
      <c r="EZ8" s="178"/>
      <c r="FA8" s="178"/>
      <c r="FB8" s="178"/>
      <c r="FC8" s="178"/>
      <c r="FD8" s="178"/>
      <c r="FE8" s="178"/>
      <c r="FF8" s="178"/>
      <c r="FG8" s="178"/>
      <c r="FH8" s="178"/>
      <c r="FI8" s="178"/>
      <c r="FJ8" s="178"/>
      <c r="FK8" s="178"/>
      <c r="FL8" s="178"/>
      <c r="FM8" s="178"/>
      <c r="FN8" s="178"/>
      <c r="FO8" s="178"/>
      <c r="FP8" s="178"/>
      <c r="FQ8" s="178"/>
      <c r="FR8" s="178"/>
      <c r="FS8" s="178"/>
      <c r="FT8" s="178"/>
      <c r="FU8" s="178"/>
      <c r="FV8" s="178"/>
      <c r="FW8" s="178"/>
      <c r="FX8" s="178"/>
      <c r="FY8" s="178"/>
      <c r="FZ8" s="178"/>
      <c r="GA8" s="178"/>
      <c r="GB8" s="178"/>
      <c r="GC8" s="178"/>
      <c r="GD8" s="178"/>
      <c r="GE8" s="178"/>
      <c r="GF8" s="178"/>
      <c r="GG8" s="178"/>
      <c r="GH8" s="178"/>
      <c r="GI8" s="178"/>
      <c r="GJ8" s="178"/>
      <c r="GK8" s="178"/>
      <c r="GL8" s="178"/>
      <c r="GM8" s="178"/>
      <c r="GN8" s="178"/>
      <c r="GO8" s="178"/>
      <c r="GP8" s="178"/>
      <c r="GQ8" s="178"/>
      <c r="GR8" s="178"/>
      <c r="GS8" s="178"/>
      <c r="GT8" s="178"/>
      <c r="GU8" s="178"/>
      <c r="GV8" s="178"/>
      <c r="GW8" s="178"/>
      <c r="GX8" s="178"/>
      <c r="GY8" s="178"/>
      <c r="GZ8" s="178"/>
      <c r="HA8" s="178"/>
      <c r="HB8" s="178"/>
      <c r="HC8" s="178"/>
      <c r="HD8" s="178"/>
      <c r="HE8" s="178"/>
      <c r="HF8" s="178"/>
      <c r="HG8" s="178"/>
      <c r="HH8" s="178"/>
      <c r="HI8" s="178"/>
      <c r="HJ8" s="178"/>
      <c r="HK8" s="178"/>
      <c r="HL8" s="178"/>
      <c r="HM8" s="178"/>
      <c r="HN8" s="178"/>
      <c r="HO8" s="178"/>
      <c r="HP8" s="178"/>
      <c r="HQ8" s="178"/>
      <c r="HR8" s="178"/>
      <c r="HS8" s="178"/>
      <c r="HT8" s="178"/>
      <c r="HU8" s="178"/>
      <c r="HV8" s="178"/>
      <c r="HW8" s="178"/>
      <c r="HX8" s="178"/>
      <c r="HY8" s="178"/>
      <c r="HZ8" s="178"/>
      <c r="IA8" s="178"/>
      <c r="IB8" s="178"/>
      <c r="IC8" s="178"/>
      <c r="ID8" s="178"/>
      <c r="IE8" s="178"/>
      <c r="IF8" s="178"/>
      <c r="IG8" s="178"/>
      <c r="IH8" s="178"/>
      <c r="II8" s="178"/>
      <c r="IJ8" s="178"/>
      <c r="IK8" s="178"/>
      <c r="IL8" s="178"/>
      <c r="IM8" s="178"/>
      <c r="IN8" s="178"/>
      <c r="IO8" s="178"/>
      <c r="IP8" s="178"/>
      <c r="IQ8" s="178"/>
      <c r="IR8" s="178"/>
      <c r="IS8" s="178"/>
      <c r="IT8" s="178"/>
      <c r="IU8" s="178"/>
      <c r="IV8" s="178"/>
      <c r="IW8" s="178"/>
      <c r="IX8" s="178"/>
      <c r="IY8" s="178"/>
      <c r="IZ8" s="178"/>
      <c r="JA8" s="178"/>
      <c r="JB8" s="178"/>
      <c r="JC8" s="178"/>
      <c r="JD8" s="178"/>
      <c r="JE8" s="178"/>
      <c r="JF8" s="178"/>
      <c r="JG8" s="178"/>
      <c r="JH8" s="178"/>
      <c r="JI8" s="178"/>
      <c r="JJ8" s="178"/>
      <c r="JK8" s="178"/>
      <c r="JL8" s="178"/>
      <c r="JM8" s="178"/>
      <c r="JN8" s="178"/>
      <c r="JO8" s="178"/>
      <c r="JP8" s="178"/>
      <c r="JQ8" s="178"/>
      <c r="JR8" s="178"/>
      <c r="JS8" s="178"/>
      <c r="JT8" s="178"/>
      <c r="JU8" s="178"/>
      <c r="JV8" s="178"/>
      <c r="JW8" s="178"/>
      <c r="JX8" s="178"/>
      <c r="JY8" s="178"/>
      <c r="JZ8" s="178"/>
      <c r="KA8" s="178"/>
      <c r="KB8" s="178"/>
      <c r="KC8" s="178"/>
      <c r="KD8" s="178"/>
      <c r="KE8" s="178"/>
      <c r="KF8" s="178"/>
      <c r="KG8" s="178"/>
      <c r="KH8" s="178"/>
      <c r="KI8" s="178"/>
      <c r="KJ8" s="178"/>
      <c r="KK8" s="178"/>
      <c r="KL8" s="178"/>
      <c r="KM8" s="178"/>
      <c r="KN8" s="178"/>
      <c r="KO8" s="178"/>
      <c r="KP8" s="178"/>
      <c r="KQ8" s="178"/>
      <c r="KR8" s="178"/>
      <c r="KS8" s="178"/>
      <c r="KT8" s="178"/>
      <c r="KU8" s="178"/>
      <c r="KV8" s="178"/>
      <c r="KW8" s="178"/>
      <c r="KX8" s="178"/>
      <c r="KY8" s="178"/>
      <c r="KZ8" s="178"/>
      <c r="LA8" s="178"/>
      <c r="LB8" s="178"/>
      <c r="LC8" s="178"/>
      <c r="LD8" s="178"/>
      <c r="LE8" s="178"/>
      <c r="LF8" s="178"/>
      <c r="LG8" s="178"/>
      <c r="LH8" s="178"/>
      <c r="LI8" s="178"/>
      <c r="LJ8" s="178"/>
      <c r="LK8" s="178"/>
      <c r="LL8" s="178"/>
      <c r="LM8" s="178"/>
      <c r="LN8" s="178"/>
      <c r="LO8" s="178"/>
      <c r="LP8" s="178"/>
      <c r="LQ8" s="178"/>
      <c r="LR8" s="178"/>
      <c r="LS8" s="178"/>
      <c r="LT8" s="178"/>
      <c r="LU8" s="178"/>
      <c r="LV8" s="178"/>
      <c r="LW8" s="178"/>
      <c r="LX8" s="178"/>
      <c r="LY8" s="178"/>
      <c r="LZ8" s="178"/>
      <c r="MA8" s="178"/>
      <c r="MB8" s="178"/>
      <c r="MC8" s="178"/>
      <c r="MD8" s="178"/>
      <c r="ME8" s="178"/>
      <c r="MF8" s="178"/>
      <c r="MG8" s="178"/>
      <c r="MH8" s="178"/>
      <c r="MI8" s="178"/>
      <c r="MJ8" s="178"/>
      <c r="MK8" s="178"/>
      <c r="ML8" s="178"/>
      <c r="MM8" s="178"/>
      <c r="MN8" s="178"/>
      <c r="MO8" s="178"/>
      <c r="MP8" s="178"/>
      <c r="MQ8" s="178"/>
      <c r="MR8" s="178"/>
      <c r="MS8" s="178"/>
      <c r="MT8" s="178"/>
      <c r="MU8" s="178"/>
      <c r="MV8" s="178"/>
      <c r="MW8" s="178"/>
      <c r="MX8" s="178"/>
      <c r="MY8" s="178"/>
      <c r="MZ8" s="178"/>
      <c r="NA8" s="178"/>
      <c r="NB8" s="178"/>
      <c r="NC8" s="178"/>
      <c r="ND8" s="178"/>
      <c r="NE8" s="178"/>
      <c r="NF8" s="178"/>
      <c r="NG8" s="178"/>
      <c r="NH8" s="178"/>
      <c r="NI8" s="178"/>
      <c r="NJ8" s="178"/>
      <c r="NK8" s="178"/>
      <c r="NL8" s="178"/>
      <c r="NM8" s="178"/>
      <c r="NN8" s="178"/>
      <c r="NO8" s="178"/>
      <c r="NP8" s="178"/>
      <c r="NQ8" s="178"/>
      <c r="NR8" s="178"/>
      <c r="NS8" s="178"/>
      <c r="NT8" s="178"/>
      <c r="NU8" s="178"/>
      <c r="NV8" s="178"/>
      <c r="NW8" s="178"/>
      <c r="NX8" s="178"/>
      <c r="NY8" s="178"/>
      <c r="NZ8" s="178"/>
      <c r="OA8" s="178"/>
      <c r="OB8" s="178"/>
      <c r="OC8" s="178"/>
      <c r="OD8" s="178"/>
      <c r="OE8" s="178"/>
      <c r="OF8" s="178"/>
      <c r="OG8" s="178"/>
      <c r="OH8" s="178"/>
      <c r="OI8" s="178"/>
      <c r="OJ8" s="178"/>
      <c r="OK8" s="178"/>
      <c r="OL8" s="178"/>
      <c r="OM8" s="178"/>
      <c r="ON8" s="178"/>
      <c r="OO8" s="178"/>
      <c r="OP8" s="178"/>
      <c r="OQ8" s="178"/>
      <c r="OR8" s="178"/>
      <c r="OS8" s="178"/>
      <c r="OT8" s="178"/>
      <c r="OU8" s="178"/>
      <c r="OV8" s="178"/>
      <c r="OW8" s="178"/>
      <c r="OX8" s="178"/>
      <c r="OY8" s="178"/>
      <c r="OZ8" s="178"/>
      <c r="PA8" s="178"/>
      <c r="PB8" s="178"/>
      <c r="PC8" s="178"/>
      <c r="PD8" s="178"/>
      <c r="PE8" s="178"/>
      <c r="PF8" s="178"/>
      <c r="PG8" s="178"/>
      <c r="PH8" s="178"/>
      <c r="PI8" s="178"/>
      <c r="PJ8" s="178"/>
      <c r="PK8" s="178"/>
      <c r="PL8" s="178"/>
      <c r="PM8" s="178"/>
      <c r="PN8" s="178"/>
      <c r="PO8" s="178"/>
      <c r="PP8" s="178"/>
      <c r="PQ8" s="178"/>
      <c r="PR8" s="178"/>
      <c r="PS8" s="178"/>
      <c r="PT8" s="178"/>
      <c r="PU8" s="178"/>
      <c r="PV8" s="178"/>
      <c r="PW8" s="178"/>
      <c r="PX8" s="178"/>
      <c r="PY8" s="178"/>
      <c r="PZ8" s="178"/>
      <c r="QA8" s="178"/>
      <c r="QB8" s="178"/>
      <c r="QC8" s="178"/>
      <c r="QD8" s="178"/>
      <c r="QE8" s="178"/>
      <c r="QF8" s="178"/>
      <c r="QG8" s="178"/>
      <c r="QH8" s="178"/>
      <c r="QI8" s="178"/>
      <c r="QJ8" s="178"/>
      <c r="QK8" s="178"/>
      <c r="QL8" s="178"/>
      <c r="QM8" s="178"/>
      <c r="QN8" s="178"/>
      <c r="QO8" s="178"/>
      <c r="QP8" s="178"/>
      <c r="QQ8" s="178"/>
      <c r="QR8" s="178"/>
      <c r="QS8" s="178"/>
      <c r="QT8" s="178"/>
      <c r="QU8" s="178"/>
      <c r="QV8" s="178"/>
      <c r="QW8" s="178"/>
      <c r="QX8" s="178"/>
      <c r="QY8" s="178"/>
      <c r="QZ8" s="178"/>
      <c r="RA8" s="178"/>
      <c r="RB8" s="178"/>
      <c r="RC8" s="178"/>
      <c r="RD8" s="178"/>
      <c r="RE8" s="178"/>
      <c r="RF8" s="178"/>
      <c r="RG8" s="178"/>
      <c r="RH8" s="178"/>
      <c r="RI8" s="178"/>
      <c r="RJ8" s="178"/>
      <c r="RK8" s="178"/>
      <c r="RL8" s="178"/>
      <c r="RM8" s="178"/>
      <c r="RN8" s="178"/>
      <c r="RO8" s="178"/>
      <c r="RP8" s="178"/>
      <c r="RQ8" s="178"/>
      <c r="RR8" s="178"/>
      <c r="RS8" s="178"/>
      <c r="RT8" s="178"/>
      <c r="RU8" s="178"/>
      <c r="RV8" s="178"/>
      <c r="RW8" s="178"/>
      <c r="RX8" s="178"/>
      <c r="RY8" s="178"/>
      <c r="RZ8" s="178"/>
      <c r="SA8" s="178"/>
      <c r="SB8" s="178"/>
      <c r="SC8" s="178"/>
      <c r="SD8" s="178"/>
      <c r="SE8" s="178"/>
      <c r="SF8" s="178"/>
      <c r="SG8" s="178"/>
      <c r="SH8" s="178"/>
      <c r="SI8" s="178"/>
      <c r="SJ8" s="178"/>
      <c r="SK8" s="178"/>
      <c r="SL8" s="178"/>
      <c r="SM8" s="178"/>
      <c r="SN8" s="178"/>
      <c r="SO8" s="178"/>
      <c r="SP8" s="178"/>
      <c r="SQ8" s="178"/>
      <c r="SR8" s="178"/>
      <c r="SS8" s="178"/>
      <c r="ST8" s="178"/>
      <c r="SU8" s="178"/>
      <c r="SV8" s="178"/>
      <c r="SW8" s="178"/>
      <c r="SX8" s="178"/>
      <c r="SY8" s="178"/>
      <c r="SZ8" s="178"/>
      <c r="TA8" s="178"/>
      <c r="TB8" s="178"/>
      <c r="TC8" s="178"/>
      <c r="TD8" s="178"/>
      <c r="TE8" s="178"/>
      <c r="TF8" s="178"/>
      <c r="TG8" s="178"/>
      <c r="TH8" s="178"/>
      <c r="TI8" s="178"/>
      <c r="TJ8" s="178"/>
      <c r="TK8" s="178"/>
      <c r="TL8" s="178"/>
      <c r="TM8" s="178"/>
      <c r="TN8" s="178"/>
      <c r="TO8" s="178"/>
      <c r="TP8" s="178"/>
      <c r="TQ8" s="178"/>
      <c r="TR8" s="178"/>
      <c r="TS8" s="178"/>
      <c r="TT8" s="178"/>
      <c r="TU8" s="178"/>
      <c r="TV8" s="178"/>
      <c r="TW8" s="178"/>
      <c r="TX8" s="178"/>
      <c r="TY8" s="178"/>
      <c r="TZ8" s="178"/>
      <c r="UA8" s="178"/>
      <c r="UB8" s="178"/>
      <c r="UC8" s="178"/>
      <c r="UD8" s="178"/>
      <c r="UE8" s="178"/>
      <c r="UF8" s="178"/>
      <c r="UG8" s="178"/>
      <c r="UH8" s="178"/>
      <c r="UI8" s="178"/>
      <c r="UJ8" s="178"/>
      <c r="UK8" s="178"/>
      <c r="UL8" s="178"/>
      <c r="UM8" s="178"/>
      <c r="UN8" s="178"/>
      <c r="UO8" s="178"/>
      <c r="UP8" s="178"/>
      <c r="UQ8" s="178"/>
      <c r="UR8" s="178"/>
      <c r="US8" s="178"/>
      <c r="UT8" s="178"/>
      <c r="UU8" s="178"/>
      <c r="UV8" s="178"/>
      <c r="UW8" s="178"/>
      <c r="UX8" s="178"/>
      <c r="UY8" s="178"/>
      <c r="UZ8" s="178"/>
      <c r="VA8" s="178"/>
      <c r="VB8" s="178"/>
      <c r="VC8" s="178"/>
      <c r="VD8" s="178"/>
      <c r="VE8" s="178"/>
      <c r="VF8" s="178"/>
      <c r="VG8" s="178"/>
      <c r="VH8" s="178"/>
      <c r="VI8" s="178"/>
      <c r="VJ8" s="178"/>
      <c r="VK8" s="178"/>
      <c r="VL8" s="178"/>
      <c r="VM8" s="178"/>
      <c r="VN8" s="178"/>
      <c r="VO8" s="178"/>
      <c r="VP8" s="178"/>
      <c r="VQ8" s="178"/>
      <c r="VR8" s="178"/>
      <c r="VS8" s="178"/>
      <c r="VT8" s="178"/>
      <c r="VU8" s="178"/>
      <c r="VV8" s="178"/>
      <c r="VW8" s="178"/>
      <c r="VX8" s="178"/>
      <c r="VY8" s="178"/>
      <c r="VZ8" s="178"/>
      <c r="WA8" s="178"/>
      <c r="WB8" s="178"/>
      <c r="WC8" s="178"/>
      <c r="WD8" s="178"/>
      <c r="WE8" s="178"/>
      <c r="WF8" s="178"/>
      <c r="WG8" s="178"/>
      <c r="WH8" s="178"/>
      <c r="WI8" s="178"/>
      <c r="WJ8" s="178"/>
      <c r="WK8" s="178"/>
      <c r="WL8" s="178"/>
      <c r="WM8" s="178"/>
      <c r="WN8" s="178"/>
      <c r="WO8" s="178"/>
      <c r="WP8" s="178"/>
      <c r="WQ8" s="178"/>
      <c r="WR8" s="178"/>
      <c r="WS8" s="178"/>
      <c r="WT8" s="178"/>
      <c r="WU8" s="178"/>
      <c r="WV8" s="178"/>
      <c r="WW8" s="178"/>
      <c r="WX8" s="178"/>
      <c r="WY8" s="178"/>
      <c r="WZ8" s="178"/>
      <c r="XA8" s="178"/>
      <c r="XB8" s="178"/>
      <c r="XC8" s="178"/>
      <c r="XD8" s="178"/>
      <c r="XE8" s="178"/>
      <c r="XF8" s="178"/>
      <c r="XG8" s="178"/>
      <c r="XH8" s="178"/>
      <c r="XI8" s="178"/>
      <c r="XJ8" s="178"/>
      <c r="XK8" s="178"/>
      <c r="XL8" s="178"/>
      <c r="XM8" s="178"/>
      <c r="XN8" s="178"/>
      <c r="XO8" s="178"/>
      <c r="XP8" s="178"/>
      <c r="XQ8" s="178"/>
    </row>
    <row r="9" spans="1:641" s="4" customFormat="1" ht="15" customHeight="1" outlineLevel="1" x14ac:dyDescent="0.25">
      <c r="A9" s="254">
        <v>6</v>
      </c>
      <c r="B9" s="78" t="s">
        <v>89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100</v>
      </c>
      <c r="K9" s="55">
        <v>0</v>
      </c>
      <c r="L9" s="55">
        <v>0</v>
      </c>
      <c r="M9" s="76">
        <f t="shared" si="5"/>
        <v>3.5</v>
      </c>
      <c r="N9" s="50">
        <v>100</v>
      </c>
      <c r="O9" s="51">
        <v>100</v>
      </c>
      <c r="P9" s="51">
        <v>100</v>
      </c>
      <c r="Q9" s="51">
        <v>100</v>
      </c>
      <c r="R9" s="51">
        <v>100</v>
      </c>
      <c r="S9" s="51">
        <v>100</v>
      </c>
      <c r="T9" s="51">
        <v>100</v>
      </c>
      <c r="U9" s="51">
        <v>100</v>
      </c>
      <c r="V9" s="51">
        <v>100</v>
      </c>
      <c r="W9" s="51">
        <v>100</v>
      </c>
      <c r="X9" s="51">
        <v>100</v>
      </c>
      <c r="Y9" s="51">
        <v>0</v>
      </c>
      <c r="Z9" s="51">
        <v>0</v>
      </c>
      <c r="AA9" s="52">
        <f t="shared" si="6"/>
        <v>0</v>
      </c>
      <c r="AB9" s="54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74">
        <v>100</v>
      </c>
      <c r="AN9" s="55">
        <v>90</v>
      </c>
      <c r="AO9" s="55">
        <v>0</v>
      </c>
      <c r="AP9" s="285">
        <f t="shared" si="7"/>
        <v>5.95</v>
      </c>
      <c r="AQ9" s="57">
        <v>0</v>
      </c>
      <c r="AR9" s="75">
        <v>0</v>
      </c>
      <c r="AS9" s="75">
        <v>0</v>
      </c>
      <c r="AT9" s="75">
        <v>0</v>
      </c>
      <c r="AU9" s="75">
        <v>0</v>
      </c>
      <c r="AV9" s="75">
        <v>0</v>
      </c>
      <c r="AW9" s="75">
        <v>0</v>
      </c>
      <c r="AX9" s="75">
        <v>0</v>
      </c>
      <c r="AY9" s="75">
        <v>0</v>
      </c>
      <c r="AZ9" s="51">
        <v>0</v>
      </c>
      <c r="BA9" s="51">
        <v>100</v>
      </c>
      <c r="BB9" s="51">
        <v>0</v>
      </c>
      <c r="BC9" s="51">
        <v>0</v>
      </c>
      <c r="BD9" s="53">
        <f t="shared" si="8"/>
        <v>5</v>
      </c>
      <c r="BE9" s="327">
        <v>0</v>
      </c>
      <c r="BF9" s="63">
        <v>0</v>
      </c>
      <c r="BG9" s="63">
        <v>0</v>
      </c>
      <c r="BH9" s="63">
        <v>0</v>
      </c>
      <c r="BI9" s="63">
        <v>0</v>
      </c>
      <c r="BJ9" s="63">
        <v>0</v>
      </c>
      <c r="BK9" s="63">
        <v>0</v>
      </c>
      <c r="BL9" s="63">
        <v>0</v>
      </c>
      <c r="BM9" s="63">
        <v>100</v>
      </c>
      <c r="BN9" s="63">
        <v>0</v>
      </c>
      <c r="BO9" s="63">
        <v>0</v>
      </c>
      <c r="BP9" s="432">
        <f t="shared" si="9"/>
        <v>4</v>
      </c>
      <c r="BQ9" s="62">
        <v>100</v>
      </c>
      <c r="BR9" s="63">
        <v>100</v>
      </c>
      <c r="BS9" s="63">
        <v>100</v>
      </c>
      <c r="BT9" s="63">
        <v>100</v>
      </c>
      <c r="BU9" s="63">
        <v>100</v>
      </c>
      <c r="BV9" s="63">
        <v>100</v>
      </c>
      <c r="BW9" s="63">
        <v>100</v>
      </c>
      <c r="BX9" s="63">
        <v>0</v>
      </c>
      <c r="BY9" s="63">
        <v>0</v>
      </c>
      <c r="BZ9" s="199">
        <f t="shared" si="17"/>
        <v>0</v>
      </c>
      <c r="CA9" s="184">
        <f t="shared" si="1"/>
        <v>18.45</v>
      </c>
      <c r="CB9" s="51">
        <v>0</v>
      </c>
      <c r="CC9" s="55">
        <v>0</v>
      </c>
      <c r="CD9" s="55">
        <v>0</v>
      </c>
      <c r="CE9" s="55">
        <v>0</v>
      </c>
      <c r="CF9" s="159">
        <v>100</v>
      </c>
      <c r="CG9" s="159">
        <v>0</v>
      </c>
      <c r="CH9" s="426">
        <f t="shared" si="10"/>
        <v>7</v>
      </c>
      <c r="CI9" s="51">
        <v>0</v>
      </c>
      <c r="CJ9" s="55">
        <v>0</v>
      </c>
      <c r="CK9" s="55">
        <v>0</v>
      </c>
      <c r="CL9" s="55">
        <v>0</v>
      </c>
      <c r="CM9" s="159">
        <v>100</v>
      </c>
      <c r="CN9" s="290">
        <v>0</v>
      </c>
      <c r="CO9" s="427">
        <f t="shared" si="11"/>
        <v>7</v>
      </c>
      <c r="CP9" s="51">
        <v>0</v>
      </c>
      <c r="CQ9" s="55">
        <v>0</v>
      </c>
      <c r="CR9" s="55">
        <v>0</v>
      </c>
      <c r="CS9" s="55">
        <v>0</v>
      </c>
      <c r="CT9" s="159">
        <v>100</v>
      </c>
      <c r="CU9" s="55">
        <v>0</v>
      </c>
      <c r="CV9" s="443">
        <f t="shared" si="12"/>
        <v>7</v>
      </c>
      <c r="CW9" s="51">
        <v>0</v>
      </c>
      <c r="CX9" s="55">
        <v>0</v>
      </c>
      <c r="CY9" s="55">
        <v>0</v>
      </c>
      <c r="CZ9" s="55">
        <v>0</v>
      </c>
      <c r="DA9" s="159">
        <v>100</v>
      </c>
      <c r="DB9" s="55">
        <v>0</v>
      </c>
      <c r="DC9" s="426">
        <f t="shared" si="13"/>
        <v>7</v>
      </c>
      <c r="DD9" s="163">
        <v>100</v>
      </c>
      <c r="DE9" s="161">
        <v>100</v>
      </c>
      <c r="DF9" s="162">
        <v>100</v>
      </c>
      <c r="DG9" s="162">
        <v>100</v>
      </c>
      <c r="DH9" s="162">
        <v>0</v>
      </c>
      <c r="DI9" s="162">
        <v>0</v>
      </c>
      <c r="DJ9" s="162">
        <v>0</v>
      </c>
      <c r="DK9" s="372">
        <f t="shared" si="14"/>
        <v>0</v>
      </c>
      <c r="DL9" s="373">
        <v>100</v>
      </c>
      <c r="DM9" s="374">
        <v>100</v>
      </c>
      <c r="DN9" s="374">
        <v>100</v>
      </c>
      <c r="DO9" s="374">
        <v>0</v>
      </c>
      <c r="DP9" s="374">
        <v>0</v>
      </c>
      <c r="DQ9" s="375">
        <f t="shared" si="15"/>
        <v>0</v>
      </c>
      <c r="DR9" s="211">
        <f t="shared" si="2"/>
        <v>28</v>
      </c>
      <c r="DS9" s="17">
        <f>7/10</f>
        <v>0.7</v>
      </c>
      <c r="DT9" s="316">
        <f>6/10</f>
        <v>0.6</v>
      </c>
      <c r="DU9" s="340"/>
      <c r="DV9" s="340"/>
      <c r="DW9" s="444"/>
      <c r="DX9" s="19">
        <f t="shared" si="3"/>
        <v>1.2999999999999998</v>
      </c>
      <c r="DY9" s="220"/>
      <c r="DZ9" s="221"/>
      <c r="EA9" s="222"/>
      <c r="EB9" s="221">
        <v>1</v>
      </c>
      <c r="EC9" s="27">
        <f t="shared" si="16"/>
        <v>1</v>
      </c>
      <c r="ED9" s="350">
        <f t="shared" si="4"/>
        <v>48.75</v>
      </c>
      <c r="EE9" s="355">
        <v>25</v>
      </c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7"/>
      <c r="ET9" s="177"/>
      <c r="EU9" s="177"/>
      <c r="EV9" s="177"/>
      <c r="EW9" s="177"/>
      <c r="EX9" s="177"/>
      <c r="EY9" s="177"/>
      <c r="EZ9" s="177"/>
      <c r="FA9" s="177"/>
      <c r="FB9" s="177"/>
      <c r="FC9" s="177"/>
      <c r="FD9" s="177"/>
      <c r="FE9" s="177"/>
      <c r="FF9" s="177"/>
      <c r="FG9" s="177"/>
      <c r="FH9" s="177"/>
      <c r="FI9" s="177"/>
      <c r="FJ9" s="177"/>
      <c r="FK9" s="177"/>
      <c r="FL9" s="177"/>
      <c r="FM9" s="177"/>
      <c r="FN9" s="177"/>
      <c r="FO9" s="177"/>
      <c r="FP9" s="177"/>
      <c r="FQ9" s="177"/>
      <c r="FR9" s="177"/>
      <c r="FS9" s="177"/>
      <c r="FT9" s="177"/>
      <c r="FU9" s="177"/>
      <c r="FV9" s="177"/>
      <c r="FW9" s="177"/>
      <c r="FX9" s="177"/>
      <c r="FY9" s="177"/>
      <c r="FZ9" s="177"/>
      <c r="GA9" s="177"/>
      <c r="GB9" s="177"/>
      <c r="GC9" s="177"/>
      <c r="GD9" s="177"/>
      <c r="GE9" s="177"/>
      <c r="GF9" s="177"/>
      <c r="GG9" s="177"/>
      <c r="GH9" s="177"/>
      <c r="GI9" s="177"/>
      <c r="GJ9" s="177"/>
      <c r="GK9" s="177"/>
      <c r="GL9" s="177"/>
      <c r="GM9" s="177"/>
      <c r="GN9" s="177"/>
      <c r="GO9" s="177"/>
      <c r="GP9" s="177"/>
      <c r="GQ9" s="177"/>
      <c r="GR9" s="177"/>
      <c r="GS9" s="177"/>
      <c r="GT9" s="177"/>
      <c r="GU9" s="177"/>
      <c r="GV9" s="177"/>
      <c r="GW9" s="177"/>
      <c r="GX9" s="177"/>
      <c r="GY9" s="177"/>
      <c r="GZ9" s="177"/>
      <c r="HA9" s="177"/>
      <c r="HB9" s="177"/>
      <c r="HC9" s="177"/>
      <c r="HD9" s="177"/>
      <c r="HE9" s="177"/>
      <c r="HF9" s="177"/>
      <c r="HG9" s="177"/>
      <c r="HH9" s="177"/>
      <c r="HI9" s="177"/>
      <c r="HJ9" s="177"/>
      <c r="HK9" s="177"/>
      <c r="HL9" s="177"/>
      <c r="HM9" s="177"/>
      <c r="HN9" s="177"/>
      <c r="HO9" s="177"/>
      <c r="HP9" s="177"/>
      <c r="HQ9" s="177"/>
      <c r="HR9" s="177"/>
      <c r="HS9" s="177"/>
      <c r="HT9" s="177"/>
      <c r="HU9" s="177"/>
      <c r="HV9" s="177"/>
      <c r="HW9" s="177"/>
      <c r="HX9" s="177"/>
      <c r="HY9" s="177"/>
      <c r="HZ9" s="177"/>
      <c r="IA9" s="177"/>
      <c r="IB9" s="177"/>
      <c r="IC9" s="177"/>
      <c r="ID9" s="177"/>
      <c r="IE9" s="177"/>
      <c r="IF9" s="177"/>
      <c r="IG9" s="177"/>
      <c r="IH9" s="177"/>
      <c r="II9" s="177"/>
      <c r="IJ9" s="177"/>
      <c r="IK9" s="177"/>
      <c r="IL9" s="177"/>
      <c r="IM9" s="177"/>
      <c r="IN9" s="177"/>
      <c r="IO9" s="177"/>
      <c r="IP9" s="177"/>
      <c r="IQ9" s="177"/>
      <c r="IR9" s="177"/>
      <c r="IS9" s="177"/>
      <c r="IT9" s="177"/>
      <c r="IU9" s="177"/>
      <c r="IV9" s="177"/>
      <c r="IW9" s="177"/>
      <c r="IX9" s="177"/>
      <c r="IY9" s="177"/>
      <c r="IZ9" s="177"/>
      <c r="JA9" s="177"/>
      <c r="JB9" s="177"/>
      <c r="JC9" s="177"/>
      <c r="JD9" s="177"/>
      <c r="JE9" s="177"/>
      <c r="JF9" s="177"/>
      <c r="JG9" s="177"/>
      <c r="JH9" s="177"/>
      <c r="JI9" s="177"/>
      <c r="JJ9" s="177"/>
      <c r="JK9" s="177"/>
      <c r="JL9" s="177"/>
      <c r="JM9" s="177"/>
      <c r="JN9" s="177"/>
      <c r="JO9" s="177"/>
      <c r="JP9" s="177"/>
      <c r="JQ9" s="177"/>
      <c r="JR9" s="177"/>
      <c r="JS9" s="177"/>
      <c r="JT9" s="177"/>
      <c r="JU9" s="177"/>
      <c r="JV9" s="177"/>
      <c r="JW9" s="177"/>
      <c r="JX9" s="177"/>
      <c r="JY9" s="177"/>
      <c r="JZ9" s="177"/>
      <c r="KA9" s="177"/>
      <c r="KB9" s="177"/>
      <c r="KC9" s="177"/>
      <c r="KD9" s="177"/>
      <c r="KE9" s="177"/>
      <c r="KF9" s="177"/>
      <c r="KG9" s="177"/>
      <c r="KH9" s="177"/>
      <c r="KI9" s="177"/>
      <c r="KJ9" s="177"/>
      <c r="KK9" s="177"/>
      <c r="KL9" s="177"/>
      <c r="KM9" s="177"/>
      <c r="KN9" s="177"/>
      <c r="KO9" s="177"/>
      <c r="KP9" s="177"/>
      <c r="KQ9" s="177"/>
      <c r="KR9" s="177"/>
      <c r="KS9" s="177"/>
      <c r="KT9" s="177"/>
      <c r="KU9" s="177"/>
      <c r="KV9" s="177"/>
      <c r="KW9" s="177"/>
      <c r="KX9" s="177"/>
      <c r="KY9" s="177"/>
      <c r="KZ9" s="177"/>
      <c r="LA9" s="177"/>
      <c r="LB9" s="177"/>
      <c r="LC9" s="177"/>
      <c r="LD9" s="177"/>
      <c r="LE9" s="177"/>
      <c r="LF9" s="177"/>
      <c r="LG9" s="177"/>
      <c r="LH9" s="177"/>
      <c r="LI9" s="177"/>
      <c r="LJ9" s="177"/>
      <c r="LK9" s="177"/>
      <c r="LL9" s="177"/>
      <c r="LM9" s="177"/>
      <c r="LN9" s="177"/>
      <c r="LO9" s="177"/>
      <c r="LP9" s="177"/>
      <c r="LQ9" s="177"/>
      <c r="LR9" s="177"/>
      <c r="LS9" s="177"/>
      <c r="LT9" s="177"/>
      <c r="LU9" s="177"/>
      <c r="LV9" s="177"/>
      <c r="LW9" s="177"/>
      <c r="LX9" s="177"/>
      <c r="LY9" s="177"/>
      <c r="LZ9" s="177"/>
      <c r="MA9" s="177"/>
      <c r="MB9" s="177"/>
      <c r="MC9" s="177"/>
      <c r="MD9" s="177"/>
      <c r="ME9" s="177"/>
      <c r="MF9" s="177"/>
      <c r="MG9" s="177"/>
      <c r="MH9" s="177"/>
      <c r="MI9" s="177"/>
      <c r="MJ9" s="177"/>
      <c r="MK9" s="177"/>
      <c r="ML9" s="177"/>
      <c r="MM9" s="177"/>
      <c r="MN9" s="177"/>
      <c r="MO9" s="177"/>
      <c r="MP9" s="177"/>
      <c r="MQ9" s="177"/>
      <c r="MR9" s="177"/>
      <c r="MS9" s="177"/>
      <c r="MT9" s="177"/>
      <c r="MU9" s="177"/>
      <c r="MV9" s="177"/>
      <c r="MW9" s="177"/>
      <c r="MX9" s="177"/>
      <c r="MY9" s="177"/>
      <c r="MZ9" s="177"/>
      <c r="NA9" s="177"/>
      <c r="NB9" s="177"/>
      <c r="NC9" s="177"/>
      <c r="ND9" s="177"/>
      <c r="NE9" s="177"/>
      <c r="NF9" s="177"/>
      <c r="NG9" s="177"/>
      <c r="NH9" s="177"/>
      <c r="NI9" s="177"/>
      <c r="NJ9" s="177"/>
      <c r="NK9" s="177"/>
      <c r="NL9" s="177"/>
      <c r="NM9" s="177"/>
      <c r="NN9" s="177"/>
      <c r="NO9" s="177"/>
      <c r="NP9" s="177"/>
      <c r="NQ9" s="177"/>
      <c r="NR9" s="177"/>
      <c r="NS9" s="177"/>
      <c r="NT9" s="177"/>
      <c r="NU9" s="177"/>
      <c r="NV9" s="177"/>
      <c r="NW9" s="177"/>
      <c r="NX9" s="177"/>
      <c r="NY9" s="177"/>
      <c r="NZ9" s="177"/>
      <c r="OA9" s="177"/>
      <c r="OB9" s="177"/>
      <c r="OC9" s="177"/>
      <c r="OD9" s="177"/>
      <c r="OE9" s="177"/>
      <c r="OF9" s="177"/>
      <c r="OG9" s="177"/>
      <c r="OH9" s="177"/>
      <c r="OI9" s="177"/>
      <c r="OJ9" s="177"/>
      <c r="OK9" s="177"/>
      <c r="OL9" s="177"/>
      <c r="OM9" s="177"/>
      <c r="ON9" s="177"/>
      <c r="OO9" s="177"/>
      <c r="OP9" s="177"/>
      <c r="OQ9" s="177"/>
      <c r="OR9" s="177"/>
      <c r="OS9" s="177"/>
      <c r="OT9" s="177"/>
      <c r="OU9" s="177"/>
      <c r="OV9" s="177"/>
      <c r="OW9" s="177"/>
      <c r="OX9" s="177"/>
      <c r="OY9" s="177"/>
      <c r="OZ9" s="177"/>
      <c r="PA9" s="177"/>
      <c r="PB9" s="177"/>
      <c r="PC9" s="177"/>
      <c r="PD9" s="177"/>
      <c r="PE9" s="177"/>
      <c r="PF9" s="177"/>
      <c r="PG9" s="177"/>
      <c r="PH9" s="177"/>
      <c r="PI9" s="177"/>
      <c r="PJ9" s="177"/>
      <c r="PK9" s="177"/>
      <c r="PL9" s="177"/>
      <c r="PM9" s="177"/>
      <c r="PN9" s="177"/>
      <c r="PO9" s="177"/>
      <c r="PP9" s="177"/>
      <c r="PQ9" s="177"/>
      <c r="PR9" s="177"/>
      <c r="PS9" s="177"/>
      <c r="PT9" s="177"/>
      <c r="PU9" s="177"/>
      <c r="PV9" s="177"/>
      <c r="PW9" s="177"/>
      <c r="PX9" s="177"/>
      <c r="PY9" s="177"/>
      <c r="PZ9" s="177"/>
      <c r="QA9" s="177"/>
      <c r="QB9" s="177"/>
      <c r="QC9" s="177"/>
      <c r="QD9" s="177"/>
      <c r="QE9" s="177"/>
      <c r="QF9" s="177"/>
      <c r="QG9" s="177"/>
      <c r="QH9" s="177"/>
      <c r="QI9" s="177"/>
      <c r="QJ9" s="177"/>
      <c r="QK9" s="177"/>
      <c r="QL9" s="177"/>
      <c r="QM9" s="177"/>
      <c r="QN9" s="177"/>
      <c r="QO9" s="177"/>
      <c r="QP9" s="177"/>
      <c r="QQ9" s="177"/>
      <c r="QR9" s="177"/>
      <c r="QS9" s="177"/>
      <c r="QT9" s="177"/>
      <c r="QU9" s="177"/>
      <c r="QV9" s="177"/>
      <c r="QW9" s="177"/>
      <c r="QX9" s="177"/>
      <c r="QY9" s="177"/>
      <c r="QZ9" s="177"/>
      <c r="RA9" s="177"/>
      <c r="RB9" s="177"/>
      <c r="RC9" s="177"/>
      <c r="RD9" s="177"/>
      <c r="RE9" s="177"/>
      <c r="RF9" s="177"/>
      <c r="RG9" s="177"/>
      <c r="RH9" s="177"/>
      <c r="RI9" s="177"/>
      <c r="RJ9" s="177"/>
      <c r="RK9" s="177"/>
      <c r="RL9" s="177"/>
      <c r="RM9" s="177"/>
      <c r="RN9" s="177"/>
      <c r="RO9" s="177"/>
      <c r="RP9" s="177"/>
      <c r="RQ9" s="177"/>
      <c r="RR9" s="177"/>
      <c r="RS9" s="177"/>
      <c r="RT9" s="177"/>
      <c r="RU9" s="177"/>
      <c r="RV9" s="177"/>
      <c r="RW9" s="177"/>
      <c r="RX9" s="177"/>
      <c r="RY9" s="177"/>
      <c r="RZ9" s="177"/>
      <c r="SA9" s="177"/>
      <c r="SB9" s="177"/>
      <c r="SC9" s="177"/>
      <c r="SD9" s="177"/>
      <c r="SE9" s="177"/>
      <c r="SF9" s="177"/>
      <c r="SG9" s="177"/>
      <c r="SH9" s="177"/>
      <c r="SI9" s="177"/>
      <c r="SJ9" s="177"/>
      <c r="SK9" s="177"/>
      <c r="SL9" s="177"/>
      <c r="SM9" s="177"/>
      <c r="SN9" s="177"/>
      <c r="SO9" s="177"/>
      <c r="SP9" s="177"/>
      <c r="SQ9" s="177"/>
      <c r="SR9" s="177"/>
      <c r="SS9" s="177"/>
      <c r="ST9" s="177"/>
      <c r="SU9" s="177"/>
      <c r="SV9" s="177"/>
      <c r="SW9" s="177"/>
      <c r="SX9" s="177"/>
      <c r="SY9" s="177"/>
      <c r="SZ9" s="177"/>
      <c r="TA9" s="177"/>
      <c r="TB9" s="177"/>
      <c r="TC9" s="177"/>
      <c r="TD9" s="177"/>
      <c r="TE9" s="177"/>
      <c r="TF9" s="177"/>
      <c r="TG9" s="177"/>
      <c r="TH9" s="177"/>
      <c r="TI9" s="177"/>
      <c r="TJ9" s="177"/>
      <c r="TK9" s="177"/>
      <c r="TL9" s="177"/>
      <c r="TM9" s="177"/>
      <c r="TN9" s="177"/>
      <c r="TO9" s="177"/>
      <c r="TP9" s="177"/>
      <c r="TQ9" s="177"/>
      <c r="TR9" s="177"/>
      <c r="TS9" s="177"/>
      <c r="TT9" s="177"/>
      <c r="TU9" s="177"/>
      <c r="TV9" s="177"/>
      <c r="TW9" s="177"/>
      <c r="TX9" s="177"/>
      <c r="TY9" s="177"/>
      <c r="TZ9" s="177"/>
      <c r="UA9" s="177"/>
      <c r="UB9" s="177"/>
      <c r="UC9" s="177"/>
      <c r="UD9" s="177"/>
      <c r="UE9" s="177"/>
      <c r="UF9" s="177"/>
      <c r="UG9" s="177"/>
      <c r="UH9" s="177"/>
      <c r="UI9" s="177"/>
      <c r="UJ9" s="177"/>
      <c r="UK9" s="177"/>
      <c r="UL9" s="177"/>
      <c r="UM9" s="177"/>
      <c r="UN9" s="177"/>
      <c r="UO9" s="177"/>
      <c r="UP9" s="177"/>
      <c r="UQ9" s="177"/>
      <c r="UR9" s="177"/>
      <c r="US9" s="177"/>
      <c r="UT9" s="177"/>
      <c r="UU9" s="177"/>
      <c r="UV9" s="177"/>
      <c r="UW9" s="177"/>
      <c r="UX9" s="177"/>
      <c r="UY9" s="177"/>
      <c r="UZ9" s="177"/>
      <c r="VA9" s="177"/>
      <c r="VB9" s="177"/>
      <c r="VC9" s="177"/>
      <c r="VD9" s="177"/>
      <c r="VE9" s="177"/>
      <c r="VF9" s="177"/>
      <c r="VG9" s="177"/>
      <c r="VH9" s="177"/>
      <c r="VI9" s="177"/>
      <c r="VJ9" s="177"/>
      <c r="VK9" s="177"/>
      <c r="VL9" s="177"/>
      <c r="VM9" s="177"/>
      <c r="VN9" s="177"/>
      <c r="VO9" s="177"/>
      <c r="VP9" s="177"/>
      <c r="VQ9" s="177"/>
      <c r="VR9" s="177"/>
      <c r="VS9" s="177"/>
      <c r="VT9" s="177"/>
      <c r="VU9" s="177"/>
      <c r="VV9" s="177"/>
      <c r="VW9" s="177"/>
      <c r="VX9" s="177"/>
      <c r="VY9" s="177"/>
      <c r="VZ9" s="177"/>
      <c r="WA9" s="177"/>
      <c r="WB9" s="177"/>
      <c r="WC9" s="177"/>
      <c r="WD9" s="177"/>
      <c r="WE9" s="177"/>
      <c r="WF9" s="177"/>
      <c r="WG9" s="177"/>
      <c r="WH9" s="177"/>
      <c r="WI9" s="177"/>
      <c r="WJ9" s="177"/>
      <c r="WK9" s="177"/>
      <c r="WL9" s="177"/>
      <c r="WM9" s="177"/>
      <c r="WN9" s="177"/>
      <c r="WO9" s="177"/>
      <c r="WP9" s="177"/>
      <c r="WQ9" s="177"/>
      <c r="WR9" s="177"/>
      <c r="WS9" s="177"/>
      <c r="WT9" s="177"/>
      <c r="WU9" s="177"/>
      <c r="WV9" s="177"/>
      <c r="WW9" s="177"/>
      <c r="WX9" s="177"/>
      <c r="WY9" s="177"/>
      <c r="WZ9" s="177"/>
      <c r="XA9" s="177"/>
      <c r="XB9" s="177"/>
      <c r="XC9" s="177"/>
      <c r="XD9" s="177"/>
      <c r="XE9" s="177"/>
      <c r="XF9" s="177"/>
      <c r="XG9" s="177"/>
      <c r="XH9" s="177"/>
      <c r="XI9" s="177"/>
      <c r="XJ9" s="177"/>
      <c r="XK9" s="177"/>
      <c r="XL9" s="177"/>
      <c r="XM9" s="177"/>
      <c r="XN9" s="177"/>
      <c r="XO9" s="177"/>
      <c r="XP9" s="177"/>
      <c r="XQ9" s="177"/>
    </row>
    <row r="10" spans="1:641" s="153" customFormat="1" ht="16.5" customHeight="1" outlineLevel="1" x14ac:dyDescent="0.25">
      <c r="A10" s="833">
        <v>7</v>
      </c>
      <c r="B10" s="446" t="s">
        <v>90</v>
      </c>
      <c r="C10" s="141">
        <v>100</v>
      </c>
      <c r="D10" s="141">
        <v>100</v>
      </c>
      <c r="E10" s="141">
        <v>100</v>
      </c>
      <c r="F10" s="141">
        <v>100</v>
      </c>
      <c r="G10" s="141">
        <v>100</v>
      </c>
      <c r="H10" s="141">
        <v>100</v>
      </c>
      <c r="I10" s="141">
        <v>100</v>
      </c>
      <c r="J10" s="141">
        <v>100</v>
      </c>
      <c r="K10" s="141">
        <v>0</v>
      </c>
      <c r="L10" s="141">
        <v>0</v>
      </c>
      <c r="M10" s="142">
        <f t="shared" si="5"/>
        <v>0</v>
      </c>
      <c r="N10" s="143">
        <v>100</v>
      </c>
      <c r="O10" s="144">
        <v>100</v>
      </c>
      <c r="P10" s="144">
        <v>100</v>
      </c>
      <c r="Q10" s="144">
        <v>100</v>
      </c>
      <c r="R10" s="144">
        <v>100</v>
      </c>
      <c r="S10" s="144">
        <v>100</v>
      </c>
      <c r="T10" s="144">
        <v>100</v>
      </c>
      <c r="U10" s="144">
        <v>100</v>
      </c>
      <c r="V10" s="144">
        <v>100</v>
      </c>
      <c r="W10" s="144">
        <v>100</v>
      </c>
      <c r="X10" s="144">
        <v>100</v>
      </c>
      <c r="Y10" s="144">
        <v>0</v>
      </c>
      <c r="Z10" s="144">
        <v>0</v>
      </c>
      <c r="AA10" s="145">
        <f t="shared" si="6"/>
        <v>0</v>
      </c>
      <c r="AB10" s="146">
        <v>100</v>
      </c>
      <c r="AC10" s="141">
        <v>100</v>
      </c>
      <c r="AD10" s="141">
        <v>100</v>
      </c>
      <c r="AE10" s="141">
        <v>100</v>
      </c>
      <c r="AF10" s="141">
        <v>100</v>
      </c>
      <c r="AG10" s="141">
        <v>100</v>
      </c>
      <c r="AH10" s="141">
        <v>100</v>
      </c>
      <c r="AI10" s="141">
        <v>100</v>
      </c>
      <c r="AJ10" s="141">
        <v>100</v>
      </c>
      <c r="AK10" s="141">
        <v>100</v>
      </c>
      <c r="AL10" s="141">
        <v>100</v>
      </c>
      <c r="AM10" s="147">
        <v>100</v>
      </c>
      <c r="AN10" s="141">
        <v>0</v>
      </c>
      <c r="AO10" s="141">
        <v>0</v>
      </c>
      <c r="AP10" s="322">
        <f t="shared" si="7"/>
        <v>0</v>
      </c>
      <c r="AQ10" s="148">
        <v>100</v>
      </c>
      <c r="AR10" s="149">
        <v>100</v>
      </c>
      <c r="AS10" s="149">
        <v>100</v>
      </c>
      <c r="AT10" s="149">
        <v>100</v>
      </c>
      <c r="AU10" s="149">
        <v>100</v>
      </c>
      <c r="AV10" s="149">
        <v>100</v>
      </c>
      <c r="AW10" s="149">
        <v>100</v>
      </c>
      <c r="AX10" s="149">
        <v>100</v>
      </c>
      <c r="AY10" s="149">
        <v>100</v>
      </c>
      <c r="AZ10" s="144">
        <v>100</v>
      </c>
      <c r="BA10" s="144">
        <v>100</v>
      </c>
      <c r="BB10" s="144">
        <v>0</v>
      </c>
      <c r="BC10" s="144">
        <v>0</v>
      </c>
      <c r="BD10" s="145">
        <f t="shared" si="8"/>
        <v>0</v>
      </c>
      <c r="BE10" s="329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100</v>
      </c>
      <c r="BL10" s="150">
        <v>0</v>
      </c>
      <c r="BM10" s="150">
        <v>100</v>
      </c>
      <c r="BN10" s="150">
        <v>0</v>
      </c>
      <c r="BO10" s="150">
        <v>0</v>
      </c>
      <c r="BP10" s="433">
        <f t="shared" si="9"/>
        <v>3.5</v>
      </c>
      <c r="BQ10" s="435">
        <v>100</v>
      </c>
      <c r="BR10" s="150">
        <v>100</v>
      </c>
      <c r="BS10" s="150">
        <v>100</v>
      </c>
      <c r="BT10" s="150">
        <v>100</v>
      </c>
      <c r="BU10" s="150">
        <v>100</v>
      </c>
      <c r="BV10" s="150">
        <v>100</v>
      </c>
      <c r="BW10" s="63">
        <v>100</v>
      </c>
      <c r="BX10" s="150">
        <v>0</v>
      </c>
      <c r="BY10" s="150">
        <v>0</v>
      </c>
      <c r="BZ10" s="199">
        <f t="shared" si="17"/>
        <v>0</v>
      </c>
      <c r="CA10" s="185">
        <f t="shared" si="1"/>
        <v>3.5</v>
      </c>
      <c r="CB10" s="461">
        <v>0</v>
      </c>
      <c r="CC10" s="462">
        <v>0</v>
      </c>
      <c r="CD10" s="462">
        <v>0</v>
      </c>
      <c r="CE10" s="462">
        <v>0</v>
      </c>
      <c r="CF10" s="463">
        <v>200</v>
      </c>
      <c r="CG10" s="463">
        <v>0</v>
      </c>
      <c r="CH10" s="464">
        <f t="shared" si="10"/>
        <v>8</v>
      </c>
      <c r="CI10" s="465">
        <v>0</v>
      </c>
      <c r="CJ10" s="465">
        <v>0</v>
      </c>
      <c r="CK10" s="465">
        <v>0</v>
      </c>
      <c r="CL10" s="465">
        <v>100</v>
      </c>
      <c r="CM10" s="465">
        <v>100</v>
      </c>
      <c r="CN10" s="465">
        <v>0</v>
      </c>
      <c r="CO10" s="466">
        <f t="shared" si="11"/>
        <v>6</v>
      </c>
      <c r="CP10" s="465">
        <v>0</v>
      </c>
      <c r="CQ10" s="465">
        <v>0</v>
      </c>
      <c r="CR10" s="467">
        <v>0</v>
      </c>
      <c r="CS10" s="467">
        <v>100</v>
      </c>
      <c r="CT10" s="465">
        <v>100</v>
      </c>
      <c r="CU10" s="467">
        <v>0</v>
      </c>
      <c r="CV10" s="468">
        <f t="shared" si="12"/>
        <v>6</v>
      </c>
      <c r="CW10" s="450">
        <v>0</v>
      </c>
      <c r="CX10" s="450">
        <v>0</v>
      </c>
      <c r="CY10" s="450">
        <v>0</v>
      </c>
      <c r="CZ10" s="450">
        <v>100</v>
      </c>
      <c r="DA10" s="450">
        <v>100</v>
      </c>
      <c r="DB10" s="450">
        <v>0</v>
      </c>
      <c r="DC10" s="449">
        <f t="shared" si="13"/>
        <v>6</v>
      </c>
      <c r="DD10" s="160">
        <v>100</v>
      </c>
      <c r="DE10" s="160">
        <v>100</v>
      </c>
      <c r="DF10" s="160">
        <v>100</v>
      </c>
      <c r="DG10" s="160">
        <v>100</v>
      </c>
      <c r="DH10" s="160">
        <v>0</v>
      </c>
      <c r="DI10" s="160">
        <v>0</v>
      </c>
      <c r="DJ10" s="160">
        <v>0</v>
      </c>
      <c r="DK10" s="380">
        <f t="shared" si="14"/>
        <v>0</v>
      </c>
      <c r="DL10" s="380">
        <v>100</v>
      </c>
      <c r="DM10" s="380">
        <v>100</v>
      </c>
      <c r="DN10" s="380">
        <v>100</v>
      </c>
      <c r="DO10" s="380">
        <v>0</v>
      </c>
      <c r="DP10" s="380">
        <v>0</v>
      </c>
      <c r="DQ10" s="380">
        <f t="shared" si="15"/>
        <v>0</v>
      </c>
      <c r="DR10" s="211">
        <f t="shared" si="2"/>
        <v>26</v>
      </c>
      <c r="DS10" s="17"/>
      <c r="DT10" s="316"/>
      <c r="DU10" s="316"/>
      <c r="DV10" s="316"/>
      <c r="DW10" s="18">
        <f>4/10</f>
        <v>0.4</v>
      </c>
      <c r="DX10" s="111">
        <f t="shared" si="3"/>
        <v>0.4</v>
      </c>
      <c r="DY10" s="17"/>
      <c r="DZ10" s="18"/>
      <c r="EA10" s="87"/>
      <c r="EB10" s="18"/>
      <c r="EC10" s="152">
        <f t="shared" si="16"/>
        <v>0</v>
      </c>
      <c r="ED10" s="807">
        <f t="shared" si="4"/>
        <v>29.9</v>
      </c>
      <c r="EE10" s="353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  <c r="FR10" s="179"/>
      <c r="FS10" s="179"/>
      <c r="FT10" s="179"/>
      <c r="FU10" s="179"/>
      <c r="FV10" s="179"/>
      <c r="FW10" s="179"/>
      <c r="FX10" s="179"/>
      <c r="FY10" s="179"/>
      <c r="FZ10" s="179"/>
      <c r="GA10" s="179"/>
      <c r="GB10" s="179"/>
      <c r="GC10" s="179"/>
      <c r="GD10" s="179"/>
      <c r="GE10" s="179"/>
      <c r="GF10" s="179"/>
      <c r="GG10" s="179"/>
      <c r="GH10" s="179"/>
      <c r="GI10" s="179"/>
      <c r="GJ10" s="179"/>
      <c r="GK10" s="179"/>
      <c r="GL10" s="179"/>
      <c r="GM10" s="179"/>
      <c r="GN10" s="179"/>
      <c r="GO10" s="179"/>
      <c r="GP10" s="179"/>
      <c r="GQ10" s="179"/>
      <c r="GR10" s="179"/>
      <c r="GS10" s="179"/>
      <c r="GT10" s="179"/>
      <c r="GU10" s="179"/>
      <c r="GV10" s="179"/>
      <c r="GW10" s="179"/>
      <c r="GX10" s="179"/>
      <c r="GY10" s="179"/>
      <c r="GZ10" s="179"/>
      <c r="HA10" s="179"/>
      <c r="HB10" s="179"/>
      <c r="HC10" s="179"/>
      <c r="HD10" s="179"/>
      <c r="HE10" s="179"/>
      <c r="HF10" s="179"/>
      <c r="HG10" s="179"/>
      <c r="HH10" s="179"/>
      <c r="HI10" s="179"/>
      <c r="HJ10" s="179"/>
      <c r="HK10" s="179"/>
      <c r="HL10" s="179"/>
      <c r="HM10" s="179"/>
      <c r="HN10" s="179"/>
      <c r="HO10" s="179"/>
      <c r="HP10" s="179"/>
      <c r="HQ10" s="179"/>
      <c r="HR10" s="179"/>
      <c r="HS10" s="179"/>
      <c r="HT10" s="179"/>
      <c r="HU10" s="179"/>
      <c r="HV10" s="179"/>
      <c r="HW10" s="179"/>
      <c r="HX10" s="179"/>
      <c r="HY10" s="179"/>
      <c r="HZ10" s="179"/>
      <c r="IA10" s="179"/>
      <c r="IB10" s="179"/>
      <c r="IC10" s="179"/>
      <c r="ID10" s="179"/>
      <c r="IE10" s="179"/>
      <c r="IF10" s="179"/>
      <c r="IG10" s="179"/>
      <c r="IH10" s="179"/>
      <c r="II10" s="179"/>
      <c r="IJ10" s="179"/>
      <c r="IK10" s="179"/>
      <c r="IL10" s="179"/>
      <c r="IM10" s="179"/>
      <c r="IN10" s="179"/>
      <c r="IO10" s="179"/>
      <c r="IP10" s="179"/>
      <c r="IQ10" s="179"/>
      <c r="IR10" s="179"/>
      <c r="IS10" s="179"/>
      <c r="IT10" s="179"/>
      <c r="IU10" s="179"/>
      <c r="IV10" s="179"/>
      <c r="IW10" s="179"/>
      <c r="IX10" s="179"/>
      <c r="IY10" s="179"/>
      <c r="IZ10" s="179"/>
      <c r="JA10" s="179"/>
      <c r="JB10" s="179"/>
      <c r="JC10" s="179"/>
      <c r="JD10" s="179"/>
      <c r="JE10" s="179"/>
      <c r="JF10" s="179"/>
      <c r="JG10" s="179"/>
      <c r="JH10" s="179"/>
      <c r="JI10" s="179"/>
      <c r="JJ10" s="179"/>
      <c r="JK10" s="179"/>
      <c r="JL10" s="179"/>
      <c r="JM10" s="179"/>
      <c r="JN10" s="179"/>
      <c r="JO10" s="179"/>
      <c r="JP10" s="179"/>
      <c r="JQ10" s="179"/>
      <c r="JR10" s="179"/>
      <c r="JS10" s="179"/>
      <c r="JT10" s="179"/>
      <c r="JU10" s="179"/>
      <c r="JV10" s="179"/>
      <c r="JW10" s="179"/>
      <c r="JX10" s="179"/>
      <c r="JY10" s="179"/>
      <c r="JZ10" s="179"/>
      <c r="KA10" s="179"/>
      <c r="KB10" s="179"/>
      <c r="KC10" s="179"/>
      <c r="KD10" s="179"/>
      <c r="KE10" s="179"/>
      <c r="KF10" s="179"/>
      <c r="KG10" s="179"/>
      <c r="KH10" s="179"/>
      <c r="KI10" s="179"/>
      <c r="KJ10" s="179"/>
      <c r="KK10" s="179"/>
      <c r="KL10" s="179"/>
      <c r="KM10" s="179"/>
      <c r="KN10" s="179"/>
      <c r="KO10" s="179"/>
      <c r="KP10" s="179"/>
      <c r="KQ10" s="179"/>
      <c r="KR10" s="179"/>
      <c r="KS10" s="179"/>
      <c r="KT10" s="179"/>
      <c r="KU10" s="179"/>
      <c r="KV10" s="179"/>
      <c r="KW10" s="179"/>
      <c r="KX10" s="179"/>
      <c r="KY10" s="179"/>
      <c r="KZ10" s="179"/>
      <c r="LA10" s="179"/>
      <c r="LB10" s="179"/>
      <c r="LC10" s="179"/>
      <c r="LD10" s="179"/>
      <c r="LE10" s="179"/>
      <c r="LF10" s="179"/>
      <c r="LG10" s="179"/>
      <c r="LH10" s="179"/>
      <c r="LI10" s="179"/>
      <c r="LJ10" s="179"/>
      <c r="LK10" s="179"/>
      <c r="LL10" s="179"/>
      <c r="LM10" s="179"/>
      <c r="LN10" s="179"/>
      <c r="LO10" s="179"/>
      <c r="LP10" s="179"/>
      <c r="LQ10" s="179"/>
      <c r="LR10" s="179"/>
      <c r="LS10" s="179"/>
      <c r="LT10" s="179"/>
      <c r="LU10" s="179"/>
      <c r="LV10" s="179"/>
      <c r="LW10" s="179"/>
      <c r="LX10" s="179"/>
      <c r="LY10" s="179"/>
      <c r="LZ10" s="179"/>
      <c r="MA10" s="179"/>
      <c r="MB10" s="179"/>
      <c r="MC10" s="179"/>
      <c r="MD10" s="179"/>
      <c r="ME10" s="179"/>
      <c r="MF10" s="179"/>
      <c r="MG10" s="179"/>
      <c r="MH10" s="179"/>
      <c r="MI10" s="179"/>
      <c r="MJ10" s="179"/>
      <c r="MK10" s="179"/>
      <c r="ML10" s="179"/>
      <c r="MM10" s="179"/>
      <c r="MN10" s="179"/>
      <c r="MO10" s="179"/>
      <c r="MP10" s="179"/>
      <c r="MQ10" s="179"/>
      <c r="MR10" s="179"/>
      <c r="MS10" s="179"/>
      <c r="MT10" s="179"/>
      <c r="MU10" s="179"/>
      <c r="MV10" s="179"/>
      <c r="MW10" s="179"/>
      <c r="MX10" s="179"/>
      <c r="MY10" s="179"/>
      <c r="MZ10" s="179"/>
      <c r="NA10" s="179"/>
      <c r="NB10" s="179"/>
      <c r="NC10" s="179"/>
      <c r="ND10" s="179"/>
      <c r="NE10" s="179"/>
      <c r="NF10" s="179"/>
      <c r="NG10" s="179"/>
      <c r="NH10" s="179"/>
      <c r="NI10" s="179"/>
      <c r="NJ10" s="179"/>
      <c r="NK10" s="179"/>
      <c r="NL10" s="179"/>
      <c r="NM10" s="179"/>
      <c r="NN10" s="179"/>
      <c r="NO10" s="179"/>
      <c r="NP10" s="179"/>
      <c r="NQ10" s="179"/>
      <c r="NR10" s="179"/>
      <c r="NS10" s="179"/>
      <c r="NT10" s="179"/>
      <c r="NU10" s="179"/>
      <c r="NV10" s="179"/>
      <c r="NW10" s="179"/>
      <c r="NX10" s="179"/>
      <c r="NY10" s="179"/>
      <c r="NZ10" s="179"/>
      <c r="OA10" s="179"/>
      <c r="OB10" s="179"/>
      <c r="OC10" s="179"/>
      <c r="OD10" s="179"/>
      <c r="OE10" s="179"/>
      <c r="OF10" s="179"/>
      <c r="OG10" s="179"/>
      <c r="OH10" s="179"/>
      <c r="OI10" s="179"/>
      <c r="OJ10" s="179"/>
      <c r="OK10" s="179"/>
      <c r="OL10" s="179"/>
      <c r="OM10" s="179"/>
      <c r="ON10" s="179"/>
      <c r="OO10" s="179"/>
      <c r="OP10" s="179"/>
      <c r="OQ10" s="179"/>
      <c r="OR10" s="179"/>
      <c r="OS10" s="179"/>
      <c r="OT10" s="179"/>
      <c r="OU10" s="179"/>
      <c r="OV10" s="179"/>
      <c r="OW10" s="179"/>
      <c r="OX10" s="179"/>
      <c r="OY10" s="179"/>
      <c r="OZ10" s="179"/>
      <c r="PA10" s="179"/>
      <c r="PB10" s="179"/>
      <c r="PC10" s="179"/>
      <c r="PD10" s="179"/>
      <c r="PE10" s="179"/>
      <c r="PF10" s="179"/>
      <c r="PG10" s="179"/>
      <c r="PH10" s="179"/>
      <c r="PI10" s="179"/>
      <c r="PJ10" s="179"/>
      <c r="PK10" s="179"/>
      <c r="PL10" s="179"/>
      <c r="PM10" s="179"/>
      <c r="PN10" s="179"/>
      <c r="PO10" s="179"/>
      <c r="PP10" s="179"/>
      <c r="PQ10" s="179"/>
      <c r="PR10" s="179"/>
      <c r="PS10" s="179"/>
      <c r="PT10" s="179"/>
      <c r="PU10" s="179"/>
      <c r="PV10" s="179"/>
      <c r="PW10" s="179"/>
      <c r="PX10" s="179"/>
      <c r="PY10" s="179"/>
      <c r="PZ10" s="179"/>
      <c r="QA10" s="179"/>
      <c r="QB10" s="179"/>
      <c r="QC10" s="179"/>
      <c r="QD10" s="179"/>
      <c r="QE10" s="179"/>
      <c r="QF10" s="179"/>
      <c r="QG10" s="179"/>
      <c r="QH10" s="179"/>
      <c r="QI10" s="179"/>
      <c r="QJ10" s="179"/>
      <c r="QK10" s="179"/>
      <c r="QL10" s="179"/>
      <c r="QM10" s="179"/>
      <c r="QN10" s="179"/>
      <c r="QO10" s="179"/>
      <c r="QP10" s="179"/>
      <c r="QQ10" s="179"/>
      <c r="QR10" s="179"/>
      <c r="QS10" s="179"/>
      <c r="QT10" s="179"/>
      <c r="QU10" s="179"/>
      <c r="QV10" s="179"/>
      <c r="QW10" s="179"/>
      <c r="QX10" s="179"/>
      <c r="QY10" s="179"/>
      <c r="QZ10" s="179"/>
      <c r="RA10" s="179"/>
      <c r="RB10" s="179"/>
      <c r="RC10" s="179"/>
      <c r="RD10" s="179"/>
      <c r="RE10" s="179"/>
      <c r="RF10" s="179"/>
      <c r="RG10" s="179"/>
      <c r="RH10" s="179"/>
      <c r="RI10" s="179"/>
      <c r="RJ10" s="179"/>
      <c r="RK10" s="179"/>
      <c r="RL10" s="179"/>
      <c r="RM10" s="179"/>
      <c r="RN10" s="179"/>
      <c r="RO10" s="179"/>
      <c r="RP10" s="179"/>
      <c r="RQ10" s="179"/>
      <c r="RR10" s="179"/>
      <c r="RS10" s="179"/>
      <c r="RT10" s="179"/>
      <c r="RU10" s="179"/>
      <c r="RV10" s="179"/>
      <c r="RW10" s="179"/>
      <c r="RX10" s="179"/>
      <c r="RY10" s="179"/>
      <c r="RZ10" s="179"/>
      <c r="SA10" s="179"/>
      <c r="SB10" s="179"/>
      <c r="SC10" s="179"/>
      <c r="SD10" s="179"/>
      <c r="SE10" s="179"/>
      <c r="SF10" s="179"/>
      <c r="SG10" s="179"/>
      <c r="SH10" s="179"/>
      <c r="SI10" s="179"/>
      <c r="SJ10" s="179"/>
      <c r="SK10" s="179"/>
      <c r="SL10" s="179"/>
      <c r="SM10" s="179"/>
      <c r="SN10" s="179"/>
      <c r="SO10" s="179"/>
      <c r="SP10" s="179"/>
      <c r="SQ10" s="179"/>
      <c r="SR10" s="179"/>
      <c r="SS10" s="179"/>
      <c r="ST10" s="179"/>
      <c r="SU10" s="179"/>
      <c r="SV10" s="179"/>
      <c r="SW10" s="179"/>
      <c r="SX10" s="179"/>
      <c r="SY10" s="179"/>
      <c r="SZ10" s="179"/>
      <c r="TA10" s="179"/>
      <c r="TB10" s="179"/>
      <c r="TC10" s="179"/>
      <c r="TD10" s="179"/>
      <c r="TE10" s="179"/>
      <c r="TF10" s="179"/>
      <c r="TG10" s="179"/>
      <c r="TH10" s="179"/>
      <c r="TI10" s="179"/>
      <c r="TJ10" s="179"/>
      <c r="TK10" s="179"/>
      <c r="TL10" s="179"/>
      <c r="TM10" s="179"/>
      <c r="TN10" s="179"/>
      <c r="TO10" s="179"/>
      <c r="TP10" s="179"/>
      <c r="TQ10" s="179"/>
      <c r="TR10" s="179"/>
      <c r="TS10" s="179"/>
      <c r="TT10" s="179"/>
      <c r="TU10" s="179"/>
      <c r="TV10" s="179"/>
      <c r="TW10" s="179"/>
      <c r="TX10" s="179"/>
      <c r="TY10" s="179"/>
      <c r="TZ10" s="179"/>
      <c r="UA10" s="179"/>
      <c r="UB10" s="179"/>
      <c r="UC10" s="179"/>
      <c r="UD10" s="179"/>
      <c r="UE10" s="179"/>
      <c r="UF10" s="179"/>
      <c r="UG10" s="179"/>
      <c r="UH10" s="179"/>
      <c r="UI10" s="179"/>
      <c r="UJ10" s="179"/>
      <c r="UK10" s="179"/>
      <c r="UL10" s="179"/>
      <c r="UM10" s="179"/>
      <c r="UN10" s="179"/>
      <c r="UO10" s="179"/>
      <c r="UP10" s="179"/>
      <c r="UQ10" s="179"/>
      <c r="UR10" s="179"/>
      <c r="US10" s="179"/>
      <c r="UT10" s="179"/>
      <c r="UU10" s="179"/>
      <c r="UV10" s="179"/>
      <c r="UW10" s="179"/>
      <c r="UX10" s="179"/>
      <c r="UY10" s="179"/>
      <c r="UZ10" s="179"/>
      <c r="VA10" s="179"/>
      <c r="VB10" s="179"/>
      <c r="VC10" s="179"/>
      <c r="VD10" s="179"/>
      <c r="VE10" s="179"/>
      <c r="VF10" s="179"/>
      <c r="VG10" s="179"/>
      <c r="VH10" s="179"/>
      <c r="VI10" s="179"/>
      <c r="VJ10" s="179"/>
      <c r="VK10" s="179"/>
      <c r="VL10" s="179"/>
      <c r="VM10" s="179"/>
      <c r="VN10" s="179"/>
      <c r="VO10" s="179"/>
      <c r="VP10" s="179"/>
      <c r="VQ10" s="179"/>
      <c r="VR10" s="179"/>
      <c r="VS10" s="179"/>
      <c r="VT10" s="179"/>
      <c r="VU10" s="179"/>
      <c r="VV10" s="179"/>
      <c r="VW10" s="179"/>
      <c r="VX10" s="179"/>
      <c r="VY10" s="179"/>
      <c r="VZ10" s="179"/>
      <c r="WA10" s="179"/>
      <c r="WB10" s="179"/>
      <c r="WC10" s="179"/>
      <c r="WD10" s="179"/>
      <c r="WE10" s="179"/>
      <c r="WF10" s="179"/>
      <c r="WG10" s="179"/>
      <c r="WH10" s="179"/>
      <c r="WI10" s="179"/>
      <c r="WJ10" s="179"/>
      <c r="WK10" s="179"/>
      <c r="WL10" s="179"/>
      <c r="WM10" s="179"/>
      <c r="WN10" s="179"/>
      <c r="WO10" s="179"/>
      <c r="WP10" s="179"/>
      <c r="WQ10" s="179"/>
      <c r="WR10" s="179"/>
      <c r="WS10" s="179"/>
      <c r="WT10" s="179"/>
      <c r="WU10" s="179"/>
      <c r="WV10" s="179"/>
      <c r="WW10" s="179"/>
      <c r="WX10" s="179"/>
      <c r="WY10" s="179"/>
      <c r="WZ10" s="179"/>
      <c r="XA10" s="179"/>
      <c r="XB10" s="179"/>
      <c r="XC10" s="179"/>
      <c r="XD10" s="179"/>
      <c r="XE10" s="179"/>
      <c r="XF10" s="179"/>
      <c r="XG10" s="179"/>
      <c r="XH10" s="179"/>
      <c r="XI10" s="179"/>
      <c r="XJ10" s="179"/>
      <c r="XK10" s="179"/>
      <c r="XL10" s="179"/>
      <c r="XM10" s="179"/>
      <c r="XN10" s="179"/>
      <c r="XO10" s="179"/>
      <c r="XP10" s="179"/>
      <c r="XQ10" s="179"/>
    </row>
    <row r="11" spans="1:641" s="5" customFormat="1" ht="15.75" customHeight="1" outlineLevel="1" x14ac:dyDescent="0.25">
      <c r="A11" s="255">
        <v>8</v>
      </c>
      <c r="B11" s="78" t="s">
        <v>91</v>
      </c>
      <c r="C11" s="132">
        <v>0</v>
      </c>
      <c r="D11" s="132">
        <v>0</v>
      </c>
      <c r="E11" s="132">
        <v>0</v>
      </c>
      <c r="F11" s="132">
        <v>0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537">
        <f t="shared" si="5"/>
        <v>4</v>
      </c>
      <c r="N11" s="133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  <c r="X11" s="134">
        <v>0</v>
      </c>
      <c r="Y11" s="134">
        <v>0</v>
      </c>
      <c r="Z11" s="134">
        <v>0</v>
      </c>
      <c r="AA11" s="154">
        <f t="shared" si="6"/>
        <v>5.5</v>
      </c>
      <c r="AB11" s="135">
        <v>0</v>
      </c>
      <c r="AC11" s="132">
        <v>0</v>
      </c>
      <c r="AD11" s="132">
        <v>0</v>
      </c>
      <c r="AE11" s="132">
        <v>0</v>
      </c>
      <c r="AF11" s="132">
        <v>0</v>
      </c>
      <c r="AG11" s="132">
        <v>0</v>
      </c>
      <c r="AH11" s="132">
        <v>0</v>
      </c>
      <c r="AI11" s="132">
        <v>0</v>
      </c>
      <c r="AJ11" s="132">
        <v>0</v>
      </c>
      <c r="AK11" s="132">
        <v>0</v>
      </c>
      <c r="AL11" s="132">
        <v>0</v>
      </c>
      <c r="AM11" s="136">
        <v>0</v>
      </c>
      <c r="AN11" s="132">
        <v>0</v>
      </c>
      <c r="AO11" s="132">
        <v>20</v>
      </c>
      <c r="AP11" s="323">
        <f t="shared" si="7"/>
        <v>4.8</v>
      </c>
      <c r="AQ11" s="137">
        <v>0</v>
      </c>
      <c r="AR11" s="138">
        <v>0</v>
      </c>
      <c r="AS11" s="138">
        <v>0</v>
      </c>
      <c r="AT11" s="138">
        <v>0</v>
      </c>
      <c r="AU11" s="138">
        <v>0</v>
      </c>
      <c r="AV11" s="138">
        <v>0</v>
      </c>
      <c r="AW11" s="138">
        <v>0</v>
      </c>
      <c r="AX11" s="138">
        <v>0</v>
      </c>
      <c r="AY11" s="138">
        <v>0</v>
      </c>
      <c r="AZ11" s="134">
        <v>0</v>
      </c>
      <c r="BA11" s="134">
        <v>0</v>
      </c>
      <c r="BB11" s="134">
        <v>0</v>
      </c>
      <c r="BC11" s="134">
        <v>10</v>
      </c>
      <c r="BD11" s="538">
        <f t="shared" si="8"/>
        <v>4.95</v>
      </c>
      <c r="BE11" s="330">
        <v>0</v>
      </c>
      <c r="BF11" s="139">
        <v>0</v>
      </c>
      <c r="BG11" s="139">
        <v>0</v>
      </c>
      <c r="BH11" s="139">
        <v>0</v>
      </c>
      <c r="BI11" s="139">
        <v>0</v>
      </c>
      <c r="BJ11" s="139">
        <v>0</v>
      </c>
      <c r="BK11" s="139">
        <v>0</v>
      </c>
      <c r="BL11" s="139">
        <v>0</v>
      </c>
      <c r="BM11" s="139">
        <v>0</v>
      </c>
      <c r="BN11" s="139">
        <v>0</v>
      </c>
      <c r="BO11" s="139">
        <v>10</v>
      </c>
      <c r="BP11" s="581">
        <f t="shared" si="9"/>
        <v>4.05</v>
      </c>
      <c r="BQ11" s="436">
        <v>100</v>
      </c>
      <c r="BR11" s="139">
        <v>100</v>
      </c>
      <c r="BS11" s="139">
        <v>100</v>
      </c>
      <c r="BT11" s="139">
        <v>100</v>
      </c>
      <c r="BU11" s="139">
        <v>100</v>
      </c>
      <c r="BV11" s="139">
        <v>100</v>
      </c>
      <c r="BW11" s="139">
        <v>100</v>
      </c>
      <c r="BX11" s="139">
        <v>0</v>
      </c>
      <c r="BY11" s="139">
        <v>0</v>
      </c>
      <c r="BZ11" s="543">
        <f t="shared" si="17"/>
        <v>0</v>
      </c>
      <c r="CA11" s="582">
        <f t="shared" si="1"/>
        <v>23.3</v>
      </c>
      <c r="CB11" s="133">
        <v>0</v>
      </c>
      <c r="CC11" s="134">
        <v>0</v>
      </c>
      <c r="CD11" s="134">
        <v>0</v>
      </c>
      <c r="CE11" s="134">
        <v>0</v>
      </c>
      <c r="CF11" s="167">
        <v>0</v>
      </c>
      <c r="CG11" s="167">
        <v>0</v>
      </c>
      <c r="CH11" s="583">
        <f t="shared" si="10"/>
        <v>6</v>
      </c>
      <c r="CI11" s="135">
        <v>0</v>
      </c>
      <c r="CJ11" s="132">
        <v>0</v>
      </c>
      <c r="CK11" s="132">
        <v>0</v>
      </c>
      <c r="CL11" s="132">
        <v>0</v>
      </c>
      <c r="CM11" s="132">
        <v>0</v>
      </c>
      <c r="CN11" s="132">
        <v>0</v>
      </c>
      <c r="CO11" s="584">
        <f t="shared" si="11"/>
        <v>6</v>
      </c>
      <c r="CP11" s="135">
        <v>0</v>
      </c>
      <c r="CQ11" s="132">
        <v>0</v>
      </c>
      <c r="CR11" s="132">
        <v>0</v>
      </c>
      <c r="CS11" s="132">
        <v>0</v>
      </c>
      <c r="CT11" s="132">
        <v>0</v>
      </c>
      <c r="CU11" s="132">
        <v>0</v>
      </c>
      <c r="CV11" s="455">
        <f t="shared" si="12"/>
        <v>6</v>
      </c>
      <c r="CW11" s="138">
        <v>100</v>
      </c>
      <c r="CX11" s="138">
        <v>100</v>
      </c>
      <c r="CY11" s="585">
        <v>100</v>
      </c>
      <c r="CZ11" s="585">
        <v>100</v>
      </c>
      <c r="DA11" s="585">
        <v>0</v>
      </c>
      <c r="DB11" s="585">
        <v>0</v>
      </c>
      <c r="DC11" s="583">
        <f t="shared" si="13"/>
        <v>0</v>
      </c>
      <c r="DD11" s="133">
        <v>100</v>
      </c>
      <c r="DE11" s="134">
        <v>100</v>
      </c>
      <c r="DF11" s="167">
        <v>100</v>
      </c>
      <c r="DG11" s="167">
        <v>100</v>
      </c>
      <c r="DH11" s="167">
        <v>0</v>
      </c>
      <c r="DI11" s="167">
        <v>0</v>
      </c>
      <c r="DJ11" s="167">
        <v>0</v>
      </c>
      <c r="DK11" s="586">
        <f t="shared" ref="DK11" si="18">3.5-(1*DD11/100+1.5*DE11/100+0.5*DF11/100+0.5*DG11/100)+0.5*DH11/100+DI11/100-(3.5-(1*DD11/100+1.5*DE11/100+0.5*DF11/100+0.5*DG11/100)+0.5*DH11/100+DJ11/100)*DJ11/100</f>
        <v>0</v>
      </c>
      <c r="DL11" s="137">
        <v>100</v>
      </c>
      <c r="DM11" s="585">
        <v>100</v>
      </c>
      <c r="DN11" s="585">
        <v>100</v>
      </c>
      <c r="DO11" s="585">
        <v>0</v>
      </c>
      <c r="DP11" s="585">
        <v>0</v>
      </c>
      <c r="DQ11" s="587">
        <f t="shared" ref="DQ11" si="19">2-(1*DL11/100+0.5*DM11/100+0.5*DN11/100)+0.5*DO11/100-(2-(1*DL11/100+0.5*DM11/100+0.5*DN11/100)+0.5*DO11/100)*DP11/100</f>
        <v>0</v>
      </c>
      <c r="DR11" s="555">
        <f t="shared" si="2"/>
        <v>18</v>
      </c>
      <c r="DS11" s="17">
        <f>4/10</f>
        <v>0.4</v>
      </c>
      <c r="DT11" s="316">
        <f>5/10</f>
        <v>0.5</v>
      </c>
      <c r="DU11" s="17">
        <f>4/11</f>
        <v>0.36363636363636365</v>
      </c>
      <c r="DV11" s="316">
        <f>6/10</f>
        <v>0.6</v>
      </c>
      <c r="DW11" s="18">
        <f>3/10</f>
        <v>0.3</v>
      </c>
      <c r="DX11" s="90">
        <f t="shared" si="3"/>
        <v>2.1636363636363636</v>
      </c>
      <c r="DY11" s="17"/>
      <c r="DZ11" s="18"/>
      <c r="EA11" s="87"/>
      <c r="EB11" s="18">
        <v>1</v>
      </c>
      <c r="EC11" s="155">
        <f t="shared" si="16"/>
        <v>1</v>
      </c>
      <c r="ED11" s="588">
        <f t="shared" si="4"/>
        <v>44.463636363636361</v>
      </c>
      <c r="EE11" s="353">
        <v>4</v>
      </c>
      <c r="EF11" s="589" t="s">
        <v>146</v>
      </c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</row>
    <row r="12" spans="1:641" s="6" customFormat="1" ht="16.5" customHeight="1" outlineLevel="1" x14ac:dyDescent="0.25">
      <c r="A12" s="255">
        <v>9</v>
      </c>
      <c r="B12" s="78" t="s">
        <v>92</v>
      </c>
      <c r="C12" s="132">
        <v>0</v>
      </c>
      <c r="D12" s="132">
        <v>0</v>
      </c>
      <c r="E12" s="132">
        <v>0</v>
      </c>
      <c r="F12" s="132">
        <v>0</v>
      </c>
      <c r="G12" s="132">
        <v>0</v>
      </c>
      <c r="H12" s="132">
        <v>0</v>
      </c>
      <c r="I12" s="132">
        <v>0</v>
      </c>
      <c r="J12" s="132">
        <v>0</v>
      </c>
      <c r="K12" s="132">
        <v>0</v>
      </c>
      <c r="L12" s="132">
        <v>0</v>
      </c>
      <c r="M12" s="537">
        <f t="shared" si="5"/>
        <v>4</v>
      </c>
      <c r="N12" s="133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  <c r="X12" s="134">
        <v>0</v>
      </c>
      <c r="Y12" s="134">
        <v>0</v>
      </c>
      <c r="Z12" s="134">
        <v>10</v>
      </c>
      <c r="AA12" s="538">
        <f t="shared" si="6"/>
        <v>4.95</v>
      </c>
      <c r="AB12" s="135">
        <v>50</v>
      </c>
      <c r="AC12" s="132">
        <v>50</v>
      </c>
      <c r="AD12" s="132">
        <v>50</v>
      </c>
      <c r="AE12" s="132">
        <v>50</v>
      </c>
      <c r="AF12" s="132">
        <v>50</v>
      </c>
      <c r="AG12" s="132">
        <v>50</v>
      </c>
      <c r="AH12" s="132">
        <v>50</v>
      </c>
      <c r="AI12" s="132">
        <v>50</v>
      </c>
      <c r="AJ12" s="132">
        <v>50</v>
      </c>
      <c r="AK12" s="132">
        <v>50</v>
      </c>
      <c r="AL12" s="132">
        <v>100</v>
      </c>
      <c r="AM12" s="136">
        <v>0</v>
      </c>
      <c r="AN12" s="132">
        <v>0</v>
      </c>
      <c r="AO12" s="132">
        <v>0</v>
      </c>
      <c r="AP12" s="590">
        <f t="shared" si="7"/>
        <v>3</v>
      </c>
      <c r="AQ12" s="132">
        <v>50</v>
      </c>
      <c r="AR12" s="132">
        <v>50</v>
      </c>
      <c r="AS12" s="132">
        <v>50</v>
      </c>
      <c r="AT12" s="132">
        <v>50</v>
      </c>
      <c r="AU12" s="132">
        <v>50</v>
      </c>
      <c r="AV12" s="132">
        <v>50</v>
      </c>
      <c r="AW12" s="132">
        <v>50</v>
      </c>
      <c r="AX12" s="132">
        <v>50</v>
      </c>
      <c r="AY12" s="132">
        <v>50</v>
      </c>
      <c r="AZ12" s="132">
        <v>100</v>
      </c>
      <c r="BA12" s="132">
        <v>0</v>
      </c>
      <c r="BB12" s="134">
        <v>0</v>
      </c>
      <c r="BC12" s="134">
        <v>0</v>
      </c>
      <c r="BD12" s="538">
        <f t="shared" si="8"/>
        <v>2.75</v>
      </c>
      <c r="BE12" s="132">
        <v>50</v>
      </c>
      <c r="BF12" s="132">
        <v>50</v>
      </c>
      <c r="BG12" s="132">
        <v>50</v>
      </c>
      <c r="BH12" s="132">
        <v>50</v>
      </c>
      <c r="BI12" s="132">
        <v>50</v>
      </c>
      <c r="BJ12" s="132">
        <v>50</v>
      </c>
      <c r="BK12" s="132">
        <v>50</v>
      </c>
      <c r="BL12" s="132">
        <v>100</v>
      </c>
      <c r="BM12" s="132">
        <v>0</v>
      </c>
      <c r="BN12" s="139">
        <v>0</v>
      </c>
      <c r="BO12" s="139">
        <v>0</v>
      </c>
      <c r="BP12" s="581">
        <f t="shared" si="9"/>
        <v>2.25</v>
      </c>
      <c r="BQ12" s="436">
        <v>50</v>
      </c>
      <c r="BR12" s="436">
        <v>50</v>
      </c>
      <c r="BS12" s="436">
        <v>50</v>
      </c>
      <c r="BT12" s="436">
        <v>50</v>
      </c>
      <c r="BU12" s="436">
        <v>50</v>
      </c>
      <c r="BV12" s="139">
        <v>100</v>
      </c>
      <c r="BW12" s="139">
        <v>0</v>
      </c>
      <c r="BX12" s="139">
        <v>0</v>
      </c>
      <c r="BY12" s="139">
        <v>0</v>
      </c>
      <c r="BZ12" s="543">
        <f t="shared" si="17"/>
        <v>1.75</v>
      </c>
      <c r="CA12" s="544">
        <f t="shared" si="1"/>
        <v>18.7</v>
      </c>
      <c r="CB12" s="133">
        <v>0</v>
      </c>
      <c r="CC12" s="134">
        <v>0</v>
      </c>
      <c r="CD12" s="134">
        <v>0</v>
      </c>
      <c r="CE12" s="134">
        <v>0</v>
      </c>
      <c r="CF12" s="167">
        <v>0</v>
      </c>
      <c r="CG12" s="167">
        <v>0</v>
      </c>
      <c r="CH12" s="583">
        <f t="shared" si="10"/>
        <v>6</v>
      </c>
      <c r="CI12" s="135">
        <v>0</v>
      </c>
      <c r="CJ12" s="132">
        <v>0</v>
      </c>
      <c r="CK12" s="132">
        <v>0</v>
      </c>
      <c r="CL12" s="132">
        <v>0</v>
      </c>
      <c r="CM12" s="132">
        <v>0</v>
      </c>
      <c r="CN12" s="132">
        <v>0</v>
      </c>
      <c r="CO12" s="584">
        <f t="shared" si="11"/>
        <v>6</v>
      </c>
      <c r="CP12" s="135">
        <v>0</v>
      </c>
      <c r="CQ12" s="132">
        <v>0</v>
      </c>
      <c r="CR12" s="132">
        <v>0</v>
      </c>
      <c r="CS12" s="132">
        <v>0</v>
      </c>
      <c r="CT12" s="132">
        <v>0</v>
      </c>
      <c r="CU12" s="132">
        <v>0</v>
      </c>
      <c r="CV12" s="455">
        <f t="shared" si="12"/>
        <v>6</v>
      </c>
      <c r="CW12" s="134">
        <v>100</v>
      </c>
      <c r="CX12" s="134">
        <v>100</v>
      </c>
      <c r="CY12" s="167">
        <v>100</v>
      </c>
      <c r="CZ12" s="167">
        <v>100</v>
      </c>
      <c r="DA12" s="167">
        <v>0</v>
      </c>
      <c r="DB12" s="167">
        <v>0</v>
      </c>
      <c r="DC12" s="583">
        <f t="shared" si="13"/>
        <v>0</v>
      </c>
      <c r="DD12" s="133">
        <v>100</v>
      </c>
      <c r="DE12" s="134">
        <v>100</v>
      </c>
      <c r="DF12" s="167">
        <v>100</v>
      </c>
      <c r="DG12" s="167">
        <v>100</v>
      </c>
      <c r="DH12" s="167">
        <v>0</v>
      </c>
      <c r="DI12" s="167">
        <v>0</v>
      </c>
      <c r="DJ12" s="167">
        <v>0</v>
      </c>
      <c r="DK12" s="586">
        <f t="shared" si="14"/>
        <v>0</v>
      </c>
      <c r="DL12" s="137">
        <v>100</v>
      </c>
      <c r="DM12" s="585">
        <v>100</v>
      </c>
      <c r="DN12" s="585">
        <v>100</v>
      </c>
      <c r="DO12" s="585">
        <v>0</v>
      </c>
      <c r="DP12" s="585">
        <v>0</v>
      </c>
      <c r="DQ12" s="587">
        <f t="shared" si="15"/>
        <v>0</v>
      </c>
      <c r="DR12" s="555">
        <f t="shared" si="2"/>
        <v>18</v>
      </c>
      <c r="DS12" s="17">
        <f>5/10</f>
        <v>0.5</v>
      </c>
      <c r="DT12" s="316">
        <f>5/10</f>
        <v>0.5</v>
      </c>
      <c r="DU12" s="17">
        <f>4/11</f>
        <v>0.36363636363636365</v>
      </c>
      <c r="DV12" s="316">
        <f>6/10</f>
        <v>0.6</v>
      </c>
      <c r="DW12" s="18">
        <f>4/10</f>
        <v>0.4</v>
      </c>
      <c r="DX12" s="19">
        <f t="shared" si="3"/>
        <v>2.3636363636363638</v>
      </c>
      <c r="DY12" s="17"/>
      <c r="DZ12" s="18"/>
      <c r="EA12" s="87"/>
      <c r="EB12" s="18">
        <v>1</v>
      </c>
      <c r="EC12" s="46">
        <f t="shared" si="16"/>
        <v>1</v>
      </c>
      <c r="ED12" s="588">
        <f t="shared" si="4"/>
        <v>40.06363636363637</v>
      </c>
      <c r="EE12" s="353"/>
      <c r="EF12" s="180"/>
      <c r="EG12" s="180"/>
      <c r="EH12" s="180"/>
      <c r="EI12" s="180"/>
      <c r="EJ12" s="180"/>
      <c r="EK12" s="180"/>
      <c r="EL12" s="180"/>
      <c r="EM12" s="180"/>
      <c r="EN12" s="180"/>
      <c r="EO12" s="180"/>
      <c r="EP12" s="180"/>
      <c r="EQ12" s="180"/>
      <c r="ER12" s="180"/>
      <c r="ES12" s="180"/>
      <c r="ET12" s="180"/>
      <c r="EU12" s="180"/>
      <c r="EV12" s="180"/>
      <c r="EW12" s="180"/>
      <c r="EX12" s="180"/>
      <c r="EY12" s="180"/>
      <c r="EZ12" s="180"/>
      <c r="FA12" s="180"/>
      <c r="FB12" s="180"/>
      <c r="FC12" s="180"/>
      <c r="FD12" s="180"/>
      <c r="FE12" s="180"/>
      <c r="FF12" s="180"/>
      <c r="FG12" s="180"/>
      <c r="FH12" s="180"/>
      <c r="FI12" s="180"/>
      <c r="FJ12" s="180"/>
      <c r="FK12" s="180"/>
      <c r="FL12" s="180"/>
      <c r="FM12" s="180"/>
      <c r="FN12" s="180"/>
      <c r="FO12" s="180"/>
      <c r="FP12" s="180"/>
      <c r="FQ12" s="180"/>
      <c r="FR12" s="180"/>
      <c r="FS12" s="180"/>
      <c r="FT12" s="180"/>
      <c r="FU12" s="180"/>
      <c r="FV12" s="180"/>
      <c r="FW12" s="180"/>
      <c r="FX12" s="180"/>
      <c r="FY12" s="180"/>
      <c r="FZ12" s="180"/>
      <c r="GA12" s="180"/>
      <c r="GB12" s="180"/>
      <c r="GC12" s="180"/>
      <c r="GD12" s="180"/>
      <c r="GE12" s="180"/>
      <c r="GF12" s="180"/>
      <c r="GG12" s="180"/>
      <c r="GH12" s="180"/>
      <c r="GI12" s="180"/>
      <c r="GJ12" s="180"/>
      <c r="GK12" s="180"/>
      <c r="GL12" s="180"/>
      <c r="GM12" s="180"/>
      <c r="GN12" s="180"/>
      <c r="GO12" s="180"/>
      <c r="GP12" s="180"/>
      <c r="GQ12" s="180"/>
      <c r="GR12" s="180"/>
      <c r="GS12" s="180"/>
      <c r="GT12" s="180"/>
      <c r="GU12" s="180"/>
      <c r="GV12" s="180"/>
      <c r="GW12" s="180"/>
      <c r="GX12" s="180"/>
      <c r="GY12" s="180"/>
      <c r="GZ12" s="180"/>
      <c r="HA12" s="180"/>
      <c r="HB12" s="180"/>
      <c r="HC12" s="180"/>
      <c r="HD12" s="180"/>
      <c r="HE12" s="180"/>
      <c r="HF12" s="180"/>
      <c r="HG12" s="180"/>
      <c r="HH12" s="180"/>
      <c r="HI12" s="180"/>
      <c r="HJ12" s="180"/>
      <c r="HK12" s="180"/>
      <c r="HL12" s="180"/>
      <c r="HM12" s="180"/>
      <c r="HN12" s="180"/>
      <c r="HO12" s="180"/>
      <c r="HP12" s="180"/>
      <c r="HQ12" s="180"/>
      <c r="HR12" s="180"/>
      <c r="HS12" s="180"/>
      <c r="HT12" s="180"/>
      <c r="HU12" s="180"/>
      <c r="HV12" s="180"/>
      <c r="HW12" s="180"/>
      <c r="HX12" s="180"/>
      <c r="HY12" s="180"/>
      <c r="HZ12" s="180"/>
      <c r="IA12" s="180"/>
      <c r="IB12" s="180"/>
      <c r="IC12" s="180"/>
      <c r="ID12" s="180"/>
      <c r="IE12" s="180"/>
      <c r="IF12" s="180"/>
      <c r="IG12" s="180"/>
      <c r="IH12" s="180"/>
      <c r="II12" s="180"/>
      <c r="IJ12" s="180"/>
      <c r="IK12" s="180"/>
      <c r="IL12" s="180"/>
      <c r="IM12" s="180"/>
      <c r="IN12" s="180"/>
      <c r="IO12" s="180"/>
      <c r="IP12" s="180"/>
      <c r="IQ12" s="180"/>
      <c r="IR12" s="180"/>
      <c r="IS12" s="180"/>
      <c r="IT12" s="180"/>
      <c r="IU12" s="180"/>
      <c r="IV12" s="180"/>
      <c r="IW12" s="180"/>
      <c r="IX12" s="180"/>
      <c r="IY12" s="180"/>
      <c r="IZ12" s="180"/>
      <c r="JA12" s="180"/>
      <c r="JB12" s="180"/>
      <c r="JC12" s="180"/>
      <c r="JD12" s="180"/>
      <c r="JE12" s="180"/>
      <c r="JF12" s="180"/>
      <c r="JG12" s="180"/>
      <c r="JH12" s="180"/>
      <c r="JI12" s="180"/>
      <c r="JJ12" s="180"/>
      <c r="JK12" s="180"/>
      <c r="JL12" s="180"/>
      <c r="JM12" s="180"/>
      <c r="JN12" s="180"/>
      <c r="JO12" s="180"/>
      <c r="JP12" s="180"/>
      <c r="JQ12" s="180"/>
      <c r="JR12" s="180"/>
      <c r="JS12" s="180"/>
      <c r="JT12" s="180"/>
      <c r="JU12" s="180"/>
      <c r="JV12" s="180"/>
      <c r="JW12" s="180"/>
      <c r="JX12" s="180"/>
      <c r="JY12" s="180"/>
      <c r="JZ12" s="180"/>
      <c r="KA12" s="180"/>
      <c r="KB12" s="180"/>
      <c r="KC12" s="180"/>
      <c r="KD12" s="180"/>
      <c r="KE12" s="180"/>
      <c r="KF12" s="180"/>
      <c r="KG12" s="180"/>
      <c r="KH12" s="180"/>
      <c r="KI12" s="180"/>
      <c r="KJ12" s="180"/>
      <c r="KK12" s="180"/>
      <c r="KL12" s="180"/>
      <c r="KM12" s="180"/>
      <c r="KN12" s="180"/>
      <c r="KO12" s="180"/>
      <c r="KP12" s="180"/>
      <c r="KQ12" s="180"/>
      <c r="KR12" s="180"/>
      <c r="KS12" s="180"/>
      <c r="KT12" s="180"/>
      <c r="KU12" s="180"/>
      <c r="KV12" s="180"/>
      <c r="KW12" s="180"/>
      <c r="KX12" s="180"/>
      <c r="KY12" s="180"/>
      <c r="KZ12" s="180"/>
      <c r="LA12" s="180"/>
      <c r="LB12" s="180"/>
      <c r="LC12" s="180"/>
      <c r="LD12" s="180"/>
      <c r="LE12" s="180"/>
      <c r="LF12" s="180"/>
      <c r="LG12" s="180"/>
      <c r="LH12" s="180"/>
      <c r="LI12" s="180"/>
      <c r="LJ12" s="180"/>
      <c r="LK12" s="180"/>
      <c r="LL12" s="180"/>
      <c r="LM12" s="180"/>
      <c r="LN12" s="180"/>
      <c r="LO12" s="180"/>
      <c r="LP12" s="180"/>
      <c r="LQ12" s="180"/>
      <c r="LR12" s="180"/>
      <c r="LS12" s="180"/>
      <c r="LT12" s="180"/>
      <c r="LU12" s="180"/>
      <c r="LV12" s="180"/>
      <c r="LW12" s="180"/>
      <c r="LX12" s="180"/>
      <c r="LY12" s="180"/>
      <c r="LZ12" s="180"/>
      <c r="MA12" s="180"/>
      <c r="MB12" s="180"/>
      <c r="MC12" s="180"/>
      <c r="MD12" s="180"/>
      <c r="ME12" s="180"/>
      <c r="MF12" s="180"/>
      <c r="MG12" s="180"/>
      <c r="MH12" s="180"/>
      <c r="MI12" s="180"/>
      <c r="MJ12" s="180"/>
      <c r="MK12" s="180"/>
      <c r="ML12" s="180"/>
      <c r="MM12" s="180"/>
      <c r="MN12" s="180"/>
      <c r="MO12" s="180"/>
      <c r="MP12" s="180"/>
      <c r="MQ12" s="180"/>
      <c r="MR12" s="180"/>
      <c r="MS12" s="180"/>
      <c r="MT12" s="180"/>
      <c r="MU12" s="180"/>
      <c r="MV12" s="180"/>
      <c r="MW12" s="180"/>
      <c r="MX12" s="180"/>
      <c r="MY12" s="180"/>
      <c r="MZ12" s="180"/>
      <c r="NA12" s="180"/>
      <c r="NB12" s="180"/>
      <c r="NC12" s="180"/>
      <c r="ND12" s="180"/>
      <c r="NE12" s="180"/>
      <c r="NF12" s="180"/>
      <c r="NG12" s="180"/>
      <c r="NH12" s="180"/>
      <c r="NI12" s="180"/>
      <c r="NJ12" s="180"/>
      <c r="NK12" s="180"/>
      <c r="NL12" s="180"/>
      <c r="NM12" s="180"/>
      <c r="NN12" s="180"/>
      <c r="NO12" s="180"/>
      <c r="NP12" s="180"/>
      <c r="NQ12" s="180"/>
      <c r="NR12" s="180"/>
      <c r="NS12" s="180"/>
      <c r="NT12" s="180"/>
      <c r="NU12" s="180"/>
      <c r="NV12" s="180"/>
      <c r="NW12" s="180"/>
      <c r="NX12" s="180"/>
      <c r="NY12" s="180"/>
      <c r="NZ12" s="180"/>
      <c r="OA12" s="180"/>
      <c r="OB12" s="180"/>
      <c r="OC12" s="180"/>
      <c r="OD12" s="180"/>
      <c r="OE12" s="180"/>
      <c r="OF12" s="180"/>
      <c r="OG12" s="180"/>
      <c r="OH12" s="180"/>
      <c r="OI12" s="180"/>
      <c r="OJ12" s="180"/>
      <c r="OK12" s="180"/>
      <c r="OL12" s="180"/>
      <c r="OM12" s="180"/>
      <c r="ON12" s="180"/>
      <c r="OO12" s="180"/>
      <c r="OP12" s="180"/>
      <c r="OQ12" s="180"/>
      <c r="OR12" s="180"/>
      <c r="OS12" s="180"/>
      <c r="OT12" s="180"/>
      <c r="OU12" s="180"/>
      <c r="OV12" s="180"/>
      <c r="OW12" s="180"/>
      <c r="OX12" s="180"/>
      <c r="OY12" s="180"/>
      <c r="OZ12" s="180"/>
      <c r="PA12" s="180"/>
      <c r="PB12" s="180"/>
      <c r="PC12" s="180"/>
      <c r="PD12" s="180"/>
      <c r="PE12" s="180"/>
      <c r="PF12" s="180"/>
      <c r="PG12" s="180"/>
      <c r="PH12" s="180"/>
      <c r="PI12" s="180"/>
      <c r="PJ12" s="180"/>
      <c r="PK12" s="180"/>
      <c r="PL12" s="180"/>
      <c r="PM12" s="180"/>
      <c r="PN12" s="180"/>
      <c r="PO12" s="180"/>
      <c r="PP12" s="180"/>
      <c r="PQ12" s="180"/>
      <c r="PR12" s="180"/>
      <c r="PS12" s="180"/>
      <c r="PT12" s="180"/>
      <c r="PU12" s="180"/>
      <c r="PV12" s="180"/>
      <c r="PW12" s="180"/>
      <c r="PX12" s="180"/>
      <c r="PY12" s="180"/>
      <c r="PZ12" s="180"/>
      <c r="QA12" s="180"/>
      <c r="QB12" s="180"/>
      <c r="QC12" s="180"/>
      <c r="QD12" s="180"/>
      <c r="QE12" s="180"/>
      <c r="QF12" s="180"/>
      <c r="QG12" s="180"/>
      <c r="QH12" s="180"/>
      <c r="QI12" s="180"/>
      <c r="QJ12" s="180"/>
      <c r="QK12" s="180"/>
      <c r="QL12" s="180"/>
      <c r="QM12" s="180"/>
      <c r="QN12" s="180"/>
      <c r="QO12" s="180"/>
      <c r="QP12" s="180"/>
      <c r="QQ12" s="180"/>
      <c r="QR12" s="180"/>
      <c r="QS12" s="180"/>
      <c r="QT12" s="180"/>
      <c r="QU12" s="180"/>
      <c r="QV12" s="180"/>
      <c r="QW12" s="180"/>
      <c r="QX12" s="180"/>
      <c r="QY12" s="180"/>
      <c r="QZ12" s="180"/>
      <c r="RA12" s="180"/>
      <c r="RB12" s="180"/>
      <c r="RC12" s="180"/>
      <c r="RD12" s="180"/>
      <c r="RE12" s="180"/>
      <c r="RF12" s="180"/>
      <c r="RG12" s="180"/>
      <c r="RH12" s="180"/>
      <c r="RI12" s="180"/>
      <c r="RJ12" s="180"/>
      <c r="RK12" s="180"/>
      <c r="RL12" s="180"/>
      <c r="RM12" s="180"/>
      <c r="RN12" s="180"/>
      <c r="RO12" s="180"/>
      <c r="RP12" s="180"/>
      <c r="RQ12" s="180"/>
      <c r="RR12" s="180"/>
      <c r="RS12" s="180"/>
      <c r="RT12" s="180"/>
      <c r="RU12" s="180"/>
      <c r="RV12" s="180"/>
      <c r="RW12" s="180"/>
      <c r="RX12" s="180"/>
      <c r="RY12" s="180"/>
      <c r="RZ12" s="180"/>
      <c r="SA12" s="180"/>
      <c r="SB12" s="180"/>
      <c r="SC12" s="180"/>
      <c r="SD12" s="180"/>
      <c r="SE12" s="180"/>
      <c r="SF12" s="180"/>
      <c r="SG12" s="180"/>
      <c r="SH12" s="180"/>
      <c r="SI12" s="180"/>
      <c r="SJ12" s="180"/>
      <c r="SK12" s="180"/>
      <c r="SL12" s="180"/>
      <c r="SM12" s="180"/>
      <c r="SN12" s="180"/>
      <c r="SO12" s="180"/>
      <c r="SP12" s="180"/>
      <c r="SQ12" s="180"/>
      <c r="SR12" s="180"/>
      <c r="SS12" s="180"/>
      <c r="ST12" s="180"/>
      <c r="SU12" s="180"/>
      <c r="SV12" s="180"/>
      <c r="SW12" s="180"/>
      <c r="SX12" s="180"/>
      <c r="SY12" s="180"/>
      <c r="SZ12" s="180"/>
      <c r="TA12" s="180"/>
      <c r="TB12" s="180"/>
      <c r="TC12" s="180"/>
      <c r="TD12" s="180"/>
      <c r="TE12" s="180"/>
      <c r="TF12" s="180"/>
      <c r="TG12" s="180"/>
      <c r="TH12" s="180"/>
      <c r="TI12" s="180"/>
      <c r="TJ12" s="180"/>
      <c r="TK12" s="180"/>
      <c r="TL12" s="180"/>
      <c r="TM12" s="180"/>
      <c r="TN12" s="180"/>
      <c r="TO12" s="180"/>
      <c r="TP12" s="180"/>
      <c r="TQ12" s="180"/>
      <c r="TR12" s="180"/>
      <c r="TS12" s="180"/>
      <c r="TT12" s="180"/>
      <c r="TU12" s="180"/>
      <c r="TV12" s="180"/>
      <c r="TW12" s="180"/>
      <c r="TX12" s="180"/>
      <c r="TY12" s="180"/>
      <c r="TZ12" s="180"/>
      <c r="UA12" s="180"/>
      <c r="UB12" s="180"/>
      <c r="UC12" s="180"/>
      <c r="UD12" s="180"/>
      <c r="UE12" s="180"/>
      <c r="UF12" s="180"/>
      <c r="UG12" s="180"/>
      <c r="UH12" s="180"/>
      <c r="UI12" s="180"/>
      <c r="UJ12" s="180"/>
      <c r="UK12" s="180"/>
      <c r="UL12" s="180"/>
      <c r="UM12" s="180"/>
      <c r="UN12" s="180"/>
      <c r="UO12" s="180"/>
      <c r="UP12" s="180"/>
      <c r="UQ12" s="180"/>
      <c r="UR12" s="180"/>
      <c r="US12" s="180"/>
      <c r="UT12" s="180"/>
      <c r="UU12" s="180"/>
      <c r="UV12" s="180"/>
      <c r="UW12" s="180"/>
      <c r="UX12" s="180"/>
      <c r="UY12" s="180"/>
      <c r="UZ12" s="180"/>
      <c r="VA12" s="180"/>
      <c r="VB12" s="180"/>
      <c r="VC12" s="180"/>
      <c r="VD12" s="180"/>
      <c r="VE12" s="180"/>
      <c r="VF12" s="180"/>
      <c r="VG12" s="180"/>
      <c r="VH12" s="180"/>
      <c r="VI12" s="180"/>
      <c r="VJ12" s="180"/>
      <c r="VK12" s="180"/>
      <c r="VL12" s="180"/>
      <c r="VM12" s="180"/>
      <c r="VN12" s="180"/>
      <c r="VO12" s="180"/>
      <c r="VP12" s="180"/>
      <c r="VQ12" s="180"/>
      <c r="VR12" s="180"/>
      <c r="VS12" s="180"/>
      <c r="VT12" s="180"/>
      <c r="VU12" s="180"/>
      <c r="VV12" s="180"/>
      <c r="VW12" s="180"/>
      <c r="VX12" s="180"/>
      <c r="VY12" s="180"/>
      <c r="VZ12" s="180"/>
      <c r="WA12" s="180"/>
      <c r="WB12" s="180"/>
      <c r="WC12" s="180"/>
      <c r="WD12" s="180"/>
      <c r="WE12" s="180"/>
      <c r="WF12" s="180"/>
      <c r="WG12" s="180"/>
      <c r="WH12" s="180"/>
      <c r="WI12" s="180"/>
      <c r="WJ12" s="180"/>
      <c r="WK12" s="180"/>
      <c r="WL12" s="180"/>
      <c r="WM12" s="180"/>
      <c r="WN12" s="180"/>
      <c r="WO12" s="180"/>
      <c r="WP12" s="180"/>
      <c r="WQ12" s="180"/>
      <c r="WR12" s="180"/>
      <c r="WS12" s="180"/>
      <c r="WT12" s="180"/>
      <c r="WU12" s="180"/>
      <c r="WV12" s="180"/>
      <c r="WW12" s="180"/>
      <c r="WX12" s="180"/>
      <c r="WY12" s="180"/>
      <c r="WZ12" s="180"/>
      <c r="XA12" s="180"/>
      <c r="XB12" s="180"/>
      <c r="XC12" s="180"/>
      <c r="XD12" s="180"/>
      <c r="XE12" s="180"/>
      <c r="XF12" s="180"/>
      <c r="XG12" s="180"/>
      <c r="XH12" s="180"/>
      <c r="XI12" s="180"/>
      <c r="XJ12" s="180"/>
      <c r="XK12" s="180"/>
      <c r="XL12" s="180"/>
      <c r="XM12" s="180"/>
      <c r="XN12" s="180"/>
      <c r="XO12" s="180"/>
      <c r="XP12" s="180"/>
      <c r="XQ12" s="180"/>
    </row>
    <row r="13" spans="1:641" s="7" customFormat="1" ht="15.75" customHeight="1" outlineLevel="1" x14ac:dyDescent="0.25">
      <c r="A13" s="254">
        <v>10</v>
      </c>
      <c r="B13" s="440" t="s">
        <v>93</v>
      </c>
      <c r="C13" s="118">
        <v>100</v>
      </c>
      <c r="D13" s="118">
        <v>100</v>
      </c>
      <c r="E13" s="118">
        <v>100</v>
      </c>
      <c r="F13" s="118">
        <v>100</v>
      </c>
      <c r="G13" s="118">
        <v>100</v>
      </c>
      <c r="H13" s="118">
        <v>100</v>
      </c>
      <c r="I13" s="118">
        <v>100</v>
      </c>
      <c r="J13" s="118">
        <v>100</v>
      </c>
      <c r="K13" s="118">
        <v>0</v>
      </c>
      <c r="L13" s="118">
        <v>0</v>
      </c>
      <c r="M13" s="76">
        <f t="shared" si="5"/>
        <v>0</v>
      </c>
      <c r="N13" s="120">
        <v>100</v>
      </c>
      <c r="O13" s="121">
        <v>100</v>
      </c>
      <c r="P13" s="121">
        <v>100</v>
      </c>
      <c r="Q13" s="121">
        <v>100</v>
      </c>
      <c r="R13" s="121">
        <v>100</v>
      </c>
      <c r="S13" s="121">
        <v>100</v>
      </c>
      <c r="T13" s="121">
        <v>100</v>
      </c>
      <c r="U13" s="121">
        <v>100</v>
      </c>
      <c r="V13" s="121">
        <v>100</v>
      </c>
      <c r="W13" s="121">
        <v>100</v>
      </c>
      <c r="X13" s="121">
        <v>100</v>
      </c>
      <c r="Y13" s="121">
        <v>0</v>
      </c>
      <c r="Z13" s="121">
        <v>0</v>
      </c>
      <c r="AA13" s="122">
        <f t="shared" si="6"/>
        <v>0</v>
      </c>
      <c r="AB13" s="123">
        <v>100</v>
      </c>
      <c r="AC13" s="118">
        <v>100</v>
      </c>
      <c r="AD13" s="118">
        <v>100</v>
      </c>
      <c r="AE13" s="118">
        <v>100</v>
      </c>
      <c r="AF13" s="118">
        <v>100</v>
      </c>
      <c r="AG13" s="118">
        <v>100</v>
      </c>
      <c r="AH13" s="118">
        <v>100</v>
      </c>
      <c r="AI13" s="118">
        <v>100</v>
      </c>
      <c r="AJ13" s="118">
        <v>100</v>
      </c>
      <c r="AK13" s="118">
        <v>100</v>
      </c>
      <c r="AL13" s="118">
        <v>100</v>
      </c>
      <c r="AM13" s="124">
        <v>100</v>
      </c>
      <c r="AN13" s="118">
        <v>0</v>
      </c>
      <c r="AO13" s="118">
        <v>0</v>
      </c>
      <c r="AP13" s="324">
        <f t="shared" si="7"/>
        <v>0</v>
      </c>
      <c r="AQ13" s="126">
        <v>100</v>
      </c>
      <c r="AR13" s="127">
        <v>100</v>
      </c>
      <c r="AS13" s="127">
        <v>100</v>
      </c>
      <c r="AT13" s="127">
        <v>100</v>
      </c>
      <c r="AU13" s="127">
        <v>100</v>
      </c>
      <c r="AV13" s="127">
        <v>100</v>
      </c>
      <c r="AW13" s="127">
        <v>100</v>
      </c>
      <c r="AX13" s="127">
        <v>100</v>
      </c>
      <c r="AY13" s="127">
        <v>100</v>
      </c>
      <c r="AZ13" s="121">
        <v>100</v>
      </c>
      <c r="BA13" s="121">
        <v>100</v>
      </c>
      <c r="BB13" s="121">
        <v>0</v>
      </c>
      <c r="BC13" s="121">
        <v>0</v>
      </c>
      <c r="BD13" s="128">
        <f t="shared" si="8"/>
        <v>0</v>
      </c>
      <c r="BE13" s="331">
        <v>100</v>
      </c>
      <c r="BF13" s="37">
        <v>100</v>
      </c>
      <c r="BG13" s="37">
        <v>100</v>
      </c>
      <c r="BH13" s="37">
        <v>100</v>
      </c>
      <c r="BI13" s="37">
        <v>100</v>
      </c>
      <c r="BJ13" s="37">
        <v>100</v>
      </c>
      <c r="BK13" s="37">
        <v>100</v>
      </c>
      <c r="BL13" s="37">
        <v>100</v>
      </c>
      <c r="BM13" s="37">
        <v>100</v>
      </c>
      <c r="BN13" s="37">
        <v>0</v>
      </c>
      <c r="BO13" s="37">
        <v>0</v>
      </c>
      <c r="BP13" s="433">
        <f t="shared" si="9"/>
        <v>0</v>
      </c>
      <c r="BQ13" s="36">
        <v>100</v>
      </c>
      <c r="BR13" s="37">
        <v>100</v>
      </c>
      <c r="BS13" s="37">
        <v>100</v>
      </c>
      <c r="BT13" s="37">
        <v>100</v>
      </c>
      <c r="BU13" s="37">
        <v>100</v>
      </c>
      <c r="BV13" s="37">
        <v>100</v>
      </c>
      <c r="BW13" s="37">
        <v>100</v>
      </c>
      <c r="BX13" s="37">
        <v>0</v>
      </c>
      <c r="BY13" s="37">
        <v>0</v>
      </c>
      <c r="BZ13" s="441">
        <f t="shared" si="17"/>
        <v>0</v>
      </c>
      <c r="CA13" s="186">
        <f t="shared" si="1"/>
        <v>0</v>
      </c>
      <c r="CB13" s="50">
        <v>0</v>
      </c>
      <c r="CC13" s="51">
        <v>0</v>
      </c>
      <c r="CD13" s="51">
        <v>0</v>
      </c>
      <c r="CE13" s="51">
        <v>100</v>
      </c>
      <c r="CF13" s="159">
        <v>0</v>
      </c>
      <c r="CG13" s="159">
        <v>0</v>
      </c>
      <c r="CH13" s="426">
        <f t="shared" si="10"/>
        <v>5</v>
      </c>
      <c r="CI13" s="54">
        <v>100</v>
      </c>
      <c r="CJ13" s="55">
        <v>100</v>
      </c>
      <c r="CK13" s="55">
        <v>100</v>
      </c>
      <c r="CL13" s="55">
        <v>100</v>
      </c>
      <c r="CM13" s="55">
        <v>0</v>
      </c>
      <c r="CN13" s="55">
        <v>0</v>
      </c>
      <c r="CO13" s="427">
        <f t="shared" si="11"/>
        <v>0</v>
      </c>
      <c r="CP13" s="54">
        <v>100</v>
      </c>
      <c r="CQ13" s="55">
        <v>100</v>
      </c>
      <c r="CR13" s="55">
        <v>100</v>
      </c>
      <c r="CS13" s="55">
        <v>100</v>
      </c>
      <c r="CT13" s="55">
        <v>0</v>
      </c>
      <c r="CU13" s="55">
        <v>0</v>
      </c>
      <c r="CV13" s="443">
        <f t="shared" si="12"/>
        <v>0</v>
      </c>
      <c r="CW13" s="54">
        <v>100</v>
      </c>
      <c r="CX13" s="55">
        <v>100</v>
      </c>
      <c r="CY13" s="55">
        <v>100</v>
      </c>
      <c r="CZ13" s="55">
        <v>100</v>
      </c>
      <c r="DA13" s="55">
        <v>0</v>
      </c>
      <c r="DB13" s="55">
        <v>0</v>
      </c>
      <c r="DC13" s="426">
        <f t="shared" si="13"/>
        <v>0</v>
      </c>
      <c r="DD13" s="163">
        <v>100</v>
      </c>
      <c r="DE13" s="161">
        <v>100</v>
      </c>
      <c r="DF13" s="162">
        <v>100</v>
      </c>
      <c r="DG13" s="162">
        <v>100</v>
      </c>
      <c r="DH13" s="162">
        <v>0</v>
      </c>
      <c r="DI13" s="162">
        <v>0</v>
      </c>
      <c r="DJ13" s="162">
        <v>0</v>
      </c>
      <c r="DK13" s="372">
        <f t="shared" si="14"/>
        <v>0</v>
      </c>
      <c r="DL13" s="373">
        <v>100</v>
      </c>
      <c r="DM13" s="374">
        <v>100</v>
      </c>
      <c r="DN13" s="374">
        <v>100</v>
      </c>
      <c r="DO13" s="374">
        <v>0</v>
      </c>
      <c r="DP13" s="374">
        <v>0</v>
      </c>
      <c r="DQ13" s="375">
        <f t="shared" si="15"/>
        <v>0</v>
      </c>
      <c r="DR13" s="469">
        <f t="shared" si="2"/>
        <v>5</v>
      </c>
      <c r="DS13" s="17"/>
      <c r="DT13" s="316"/>
      <c r="DU13" s="316"/>
      <c r="DV13" s="316"/>
      <c r="DW13" s="18"/>
      <c r="DX13" s="26">
        <f t="shared" si="3"/>
        <v>0</v>
      </c>
      <c r="DY13" s="17"/>
      <c r="DZ13" s="18"/>
      <c r="EA13" s="87"/>
      <c r="EB13" s="18"/>
      <c r="EC13" s="27">
        <f t="shared" si="16"/>
        <v>0</v>
      </c>
      <c r="ED13" s="349">
        <f t="shared" si="4"/>
        <v>5</v>
      </c>
      <c r="EE13" s="353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</row>
    <row r="14" spans="1:641" s="5" customFormat="1" ht="15.75" outlineLevel="1" x14ac:dyDescent="0.25">
      <c r="A14" s="254">
        <v>11</v>
      </c>
      <c r="B14" s="78" t="s">
        <v>94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100</v>
      </c>
      <c r="K14" s="55">
        <v>0</v>
      </c>
      <c r="L14" s="55">
        <v>10</v>
      </c>
      <c r="M14" s="76">
        <f t="shared" si="5"/>
        <v>3.15</v>
      </c>
      <c r="N14" s="50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100</v>
      </c>
      <c r="Y14" s="51">
        <v>0</v>
      </c>
      <c r="Z14" s="51">
        <v>10</v>
      </c>
      <c r="AA14" s="52">
        <f t="shared" si="6"/>
        <v>4.4000000000000004</v>
      </c>
      <c r="AB14" s="54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74">
        <v>100</v>
      </c>
      <c r="AN14" s="55">
        <v>0</v>
      </c>
      <c r="AO14" s="55">
        <v>20</v>
      </c>
      <c r="AP14" s="285">
        <f t="shared" si="7"/>
        <v>4.4000000000000004</v>
      </c>
      <c r="AQ14" s="57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51">
        <v>0</v>
      </c>
      <c r="BA14" s="51">
        <v>100</v>
      </c>
      <c r="BB14" s="51">
        <v>0</v>
      </c>
      <c r="BC14" s="51">
        <v>10</v>
      </c>
      <c r="BD14" s="53">
        <f t="shared" si="8"/>
        <v>4.5</v>
      </c>
      <c r="BE14" s="327">
        <v>0</v>
      </c>
      <c r="BF14" s="327">
        <v>0</v>
      </c>
      <c r="BG14" s="327">
        <v>0</v>
      </c>
      <c r="BH14" s="327">
        <v>0</v>
      </c>
      <c r="BI14" s="327">
        <v>0</v>
      </c>
      <c r="BJ14" s="327">
        <v>0</v>
      </c>
      <c r="BK14" s="327">
        <v>0</v>
      </c>
      <c r="BL14" s="327">
        <v>0</v>
      </c>
      <c r="BM14" s="63">
        <v>100</v>
      </c>
      <c r="BN14" s="63">
        <v>0</v>
      </c>
      <c r="BO14" s="63">
        <v>0</v>
      </c>
      <c r="BP14" s="432">
        <f t="shared" si="9"/>
        <v>4</v>
      </c>
      <c r="BQ14" s="62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0</v>
      </c>
      <c r="BW14" s="63">
        <v>100</v>
      </c>
      <c r="BX14" s="63">
        <v>0</v>
      </c>
      <c r="BY14" s="63">
        <v>0</v>
      </c>
      <c r="BZ14" s="199">
        <f t="shared" si="17"/>
        <v>3</v>
      </c>
      <c r="CA14" s="184">
        <f t="shared" si="1"/>
        <v>23.450000000000003</v>
      </c>
      <c r="CB14" s="50">
        <v>100</v>
      </c>
      <c r="CC14" s="51">
        <v>100</v>
      </c>
      <c r="CD14" s="51">
        <v>100</v>
      </c>
      <c r="CE14" s="51">
        <v>100</v>
      </c>
      <c r="CF14" s="159">
        <v>0</v>
      </c>
      <c r="CG14" s="159">
        <v>0</v>
      </c>
      <c r="CH14" s="426">
        <f t="shared" si="10"/>
        <v>0</v>
      </c>
      <c r="CI14" s="54">
        <v>100</v>
      </c>
      <c r="CJ14" s="55">
        <v>100</v>
      </c>
      <c r="CK14" s="55">
        <v>100</v>
      </c>
      <c r="CL14" s="55">
        <v>100</v>
      </c>
      <c r="CM14" s="55">
        <v>0</v>
      </c>
      <c r="CN14" s="55">
        <v>0</v>
      </c>
      <c r="CO14" s="427">
        <f t="shared" si="11"/>
        <v>0</v>
      </c>
      <c r="CP14" s="54">
        <v>100</v>
      </c>
      <c r="CQ14" s="55">
        <v>100</v>
      </c>
      <c r="CR14" s="55">
        <v>100</v>
      </c>
      <c r="CS14" s="55">
        <v>100</v>
      </c>
      <c r="CT14" s="55">
        <v>0</v>
      </c>
      <c r="CU14" s="55">
        <v>0</v>
      </c>
      <c r="CV14" s="443">
        <f t="shared" si="12"/>
        <v>0</v>
      </c>
      <c r="CW14" s="51">
        <v>100</v>
      </c>
      <c r="CX14" s="51">
        <v>100</v>
      </c>
      <c r="CY14" s="159">
        <v>100</v>
      </c>
      <c r="CZ14" s="159">
        <v>100</v>
      </c>
      <c r="DA14" s="159">
        <v>0</v>
      </c>
      <c r="DB14" s="159">
        <v>0</v>
      </c>
      <c r="DC14" s="426">
        <f t="shared" si="13"/>
        <v>0</v>
      </c>
      <c r="DD14" s="50">
        <v>100</v>
      </c>
      <c r="DE14" s="51">
        <v>100</v>
      </c>
      <c r="DF14" s="159">
        <v>100</v>
      </c>
      <c r="DG14" s="159">
        <v>100</v>
      </c>
      <c r="DH14" s="159">
        <v>0</v>
      </c>
      <c r="DI14" s="159">
        <v>0</v>
      </c>
      <c r="DJ14" s="159">
        <v>0</v>
      </c>
      <c r="DK14" s="376">
        <f t="shared" si="14"/>
        <v>0</v>
      </c>
      <c r="DL14" s="377">
        <v>100</v>
      </c>
      <c r="DM14" s="378">
        <v>100</v>
      </c>
      <c r="DN14" s="378">
        <v>100</v>
      </c>
      <c r="DO14" s="378">
        <v>0</v>
      </c>
      <c r="DP14" s="378">
        <v>0</v>
      </c>
      <c r="DQ14" s="379">
        <f t="shared" si="15"/>
        <v>0</v>
      </c>
      <c r="DR14" s="211">
        <f t="shared" si="2"/>
        <v>0</v>
      </c>
      <c r="DS14" s="17">
        <f>5/10</f>
        <v>0.5</v>
      </c>
      <c r="DT14" s="316">
        <f>4/10</f>
        <v>0.4</v>
      </c>
      <c r="DU14" s="17">
        <f>4/11</f>
        <v>0.36363636363636365</v>
      </c>
      <c r="DV14" s="316">
        <f>7/10</f>
        <v>0.7</v>
      </c>
      <c r="DW14" s="18">
        <f>4/10</f>
        <v>0.4</v>
      </c>
      <c r="DX14" s="19">
        <f t="shared" si="3"/>
        <v>2.3636363636363638</v>
      </c>
      <c r="DY14" s="17"/>
      <c r="DZ14" s="18"/>
      <c r="EA14" s="87"/>
      <c r="EB14" s="18">
        <v>1</v>
      </c>
      <c r="EC14" s="20">
        <f t="shared" si="16"/>
        <v>1</v>
      </c>
      <c r="ED14" s="350">
        <f t="shared" si="4"/>
        <v>26.813636363636366</v>
      </c>
      <c r="EE14" s="353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</row>
    <row r="15" spans="1:641" s="8" customFormat="1" ht="15.75" outlineLevel="1" x14ac:dyDescent="0.25">
      <c r="A15" s="255">
        <v>12</v>
      </c>
      <c r="B15" s="78" t="s">
        <v>95</v>
      </c>
      <c r="C15" s="132">
        <v>0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100</v>
      </c>
      <c r="K15" s="591">
        <v>0</v>
      </c>
      <c r="L15" s="591">
        <v>0</v>
      </c>
      <c r="M15" s="592">
        <f t="shared" si="5"/>
        <v>3.5</v>
      </c>
      <c r="N15" s="133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  <c r="X15" s="134">
        <v>100</v>
      </c>
      <c r="Y15" s="134">
        <v>0</v>
      </c>
      <c r="Z15" s="134">
        <v>10</v>
      </c>
      <c r="AA15" s="538">
        <f t="shared" si="6"/>
        <v>4.4000000000000004</v>
      </c>
      <c r="AB15" s="135">
        <v>0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35">
        <v>0</v>
      </c>
      <c r="AI15" s="132">
        <v>0</v>
      </c>
      <c r="AJ15" s="132">
        <v>0</v>
      </c>
      <c r="AK15" s="132">
        <v>0</v>
      </c>
      <c r="AL15" s="132">
        <v>0</v>
      </c>
      <c r="AM15" s="136">
        <v>0</v>
      </c>
      <c r="AN15" s="132">
        <v>0</v>
      </c>
      <c r="AO15" s="132">
        <v>0</v>
      </c>
      <c r="AP15" s="590">
        <f t="shared" ref="AP15" si="20">6-(0.5*AB15/100+0.5*AC15/100+0.5*AD15/100+0.5*AE15/100+0.5*AF15/100+0.5*AG15/100+0.5*AH15/100+0.5*AI15/100+0.5*AJ15/100+0.5*AK15/100+0.5*AL15/100+0.5*AM15/100)+0.5*AN15/100-(6-(0.5*AB15/100+0.5*AC15/100+0.5*AD15/100+0.5*AE15/100+0.5*AF15/100+0.5*AG15/100+0.5*AH15/100+0.5*AI15/100+0.5*AJ15/100+0.5*AK15/100+0.5*AL15/100+0.5*AM15/100)+0.5*AN15/100)*AO15/100</f>
        <v>6</v>
      </c>
      <c r="AQ15" s="137">
        <v>0</v>
      </c>
      <c r="AR15" s="138">
        <v>0</v>
      </c>
      <c r="AS15" s="138">
        <v>0</v>
      </c>
      <c r="AT15" s="138">
        <v>0</v>
      </c>
      <c r="AU15" s="138">
        <v>0</v>
      </c>
      <c r="AV15" s="138">
        <v>0</v>
      </c>
      <c r="AW15" s="138">
        <v>0</v>
      </c>
      <c r="AX15" s="138">
        <v>0</v>
      </c>
      <c r="AY15" s="138">
        <v>30</v>
      </c>
      <c r="AZ15" s="134">
        <v>0</v>
      </c>
      <c r="BA15" s="134">
        <v>0</v>
      </c>
      <c r="BB15" s="134">
        <v>0</v>
      </c>
      <c r="BC15" s="134">
        <v>20</v>
      </c>
      <c r="BD15" s="538">
        <f t="shared" ref="BD15" si="21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4.2799999999999994</v>
      </c>
      <c r="BE15" s="330">
        <v>0</v>
      </c>
      <c r="BF15" s="330">
        <v>0</v>
      </c>
      <c r="BG15" s="330">
        <v>0</v>
      </c>
      <c r="BH15" s="330">
        <v>0</v>
      </c>
      <c r="BI15" s="139">
        <v>0</v>
      </c>
      <c r="BJ15" s="139">
        <v>0</v>
      </c>
      <c r="BK15" s="139">
        <v>0</v>
      </c>
      <c r="BL15" s="139">
        <v>0</v>
      </c>
      <c r="BM15" s="139">
        <v>0</v>
      </c>
      <c r="BN15" s="139">
        <v>0</v>
      </c>
      <c r="BO15" s="139">
        <v>0</v>
      </c>
      <c r="BP15" s="581">
        <f t="shared" si="9"/>
        <v>4.5</v>
      </c>
      <c r="BQ15" s="566">
        <v>100</v>
      </c>
      <c r="BR15" s="567">
        <v>100</v>
      </c>
      <c r="BS15" s="567">
        <v>100</v>
      </c>
      <c r="BT15" s="567">
        <v>100</v>
      </c>
      <c r="BU15" s="567">
        <v>100</v>
      </c>
      <c r="BV15" s="567">
        <v>100</v>
      </c>
      <c r="BW15" s="567">
        <v>100</v>
      </c>
      <c r="BX15" s="567">
        <v>0</v>
      </c>
      <c r="BY15" s="567">
        <v>0</v>
      </c>
      <c r="BZ15" s="543">
        <f t="shared" si="17"/>
        <v>0</v>
      </c>
      <c r="CA15" s="544">
        <f t="shared" si="1"/>
        <v>22.68</v>
      </c>
      <c r="CB15" s="133">
        <v>0</v>
      </c>
      <c r="CC15" s="134">
        <v>0</v>
      </c>
      <c r="CD15" s="134">
        <v>0</v>
      </c>
      <c r="CE15" s="134">
        <v>0</v>
      </c>
      <c r="CF15" s="167">
        <v>0</v>
      </c>
      <c r="CG15" s="167">
        <v>0</v>
      </c>
      <c r="CH15" s="583">
        <f t="shared" ref="CH15" si="22">6-(2*CB15/100+2*CC15/100+1*CD15/100+1*CE15/100)+1*CF15/100-(6-(2*CB15/100+2*CC15/100+1*CD15/100+1*CE15/100)+1*CF15/100)*CG15/100</f>
        <v>6</v>
      </c>
      <c r="CI15" s="593">
        <v>0</v>
      </c>
      <c r="CJ15" s="594">
        <v>0</v>
      </c>
      <c r="CK15" s="594">
        <v>0</v>
      </c>
      <c r="CL15" s="594">
        <v>0</v>
      </c>
      <c r="CM15" s="594">
        <v>0</v>
      </c>
      <c r="CN15" s="594">
        <v>0</v>
      </c>
      <c r="CO15" s="595">
        <f t="shared" si="11"/>
        <v>6</v>
      </c>
      <c r="CP15" s="593">
        <v>0</v>
      </c>
      <c r="CQ15" s="594">
        <v>0</v>
      </c>
      <c r="CR15" s="596">
        <v>0</v>
      </c>
      <c r="CS15" s="596">
        <v>0</v>
      </c>
      <c r="CT15" s="594">
        <v>0</v>
      </c>
      <c r="CU15" s="597">
        <v>0</v>
      </c>
      <c r="CV15" s="598">
        <f t="shared" si="12"/>
        <v>6</v>
      </c>
      <c r="CW15" s="447">
        <v>100</v>
      </c>
      <c r="CX15" s="447">
        <v>100</v>
      </c>
      <c r="CY15" s="448">
        <v>100</v>
      </c>
      <c r="CZ15" s="448">
        <v>100</v>
      </c>
      <c r="DA15" s="448">
        <v>0</v>
      </c>
      <c r="DB15" s="448">
        <v>0</v>
      </c>
      <c r="DC15" s="599">
        <f t="shared" si="13"/>
        <v>0</v>
      </c>
      <c r="DD15" s="600">
        <v>100</v>
      </c>
      <c r="DE15" s="601">
        <v>100</v>
      </c>
      <c r="DF15" s="456">
        <v>100</v>
      </c>
      <c r="DG15" s="456">
        <v>100</v>
      </c>
      <c r="DH15" s="456">
        <v>0</v>
      </c>
      <c r="DI15" s="456">
        <v>0</v>
      </c>
      <c r="DJ15" s="456">
        <v>0</v>
      </c>
      <c r="DK15" s="602">
        <f t="shared" si="14"/>
        <v>0</v>
      </c>
      <c r="DL15" s="603">
        <v>100</v>
      </c>
      <c r="DM15" s="604">
        <v>100</v>
      </c>
      <c r="DN15" s="604">
        <v>100</v>
      </c>
      <c r="DO15" s="604">
        <v>0</v>
      </c>
      <c r="DP15" s="604">
        <v>0</v>
      </c>
      <c r="DQ15" s="605">
        <f t="shared" si="15"/>
        <v>0</v>
      </c>
      <c r="DR15" s="555">
        <f t="shared" si="2"/>
        <v>18</v>
      </c>
      <c r="DS15" s="17">
        <f>5/10</f>
        <v>0.5</v>
      </c>
      <c r="DT15" s="316"/>
      <c r="DU15" s="316"/>
      <c r="DV15" s="316">
        <f>6/10</f>
        <v>0.6</v>
      </c>
      <c r="DW15" s="18"/>
      <c r="DX15" s="19">
        <f t="shared" ref="DX15:DX16" si="23">SUM(DS15:DW15)</f>
        <v>1.1000000000000001</v>
      </c>
      <c r="DY15" s="17"/>
      <c r="DZ15" s="18"/>
      <c r="EA15" s="87"/>
      <c r="EB15" s="18">
        <v>1</v>
      </c>
      <c r="EC15" s="89">
        <f t="shared" si="16"/>
        <v>1</v>
      </c>
      <c r="ED15" s="588">
        <f t="shared" si="4"/>
        <v>42.78</v>
      </c>
      <c r="EE15" s="353">
        <v>4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</row>
    <row r="16" spans="1:641" s="8" customFormat="1" ht="15.75" outlineLevel="1" x14ac:dyDescent="0.25">
      <c r="A16" s="254">
        <v>13</v>
      </c>
      <c r="B16" s="79" t="s">
        <v>96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76">
        <f t="shared" si="5"/>
        <v>4</v>
      </c>
      <c r="N16" s="50">
        <v>0</v>
      </c>
      <c r="O16" s="51">
        <v>0</v>
      </c>
      <c r="P16" s="50">
        <v>0</v>
      </c>
      <c r="Q16" s="51">
        <v>0</v>
      </c>
      <c r="R16" s="50">
        <v>0</v>
      </c>
      <c r="S16" s="51">
        <v>0</v>
      </c>
      <c r="T16" s="50">
        <v>0</v>
      </c>
      <c r="U16" s="51">
        <v>0</v>
      </c>
      <c r="V16" s="50">
        <v>50</v>
      </c>
      <c r="W16" s="51">
        <v>0</v>
      </c>
      <c r="X16" s="51">
        <v>0</v>
      </c>
      <c r="Y16" s="51">
        <v>0</v>
      </c>
      <c r="Z16" s="51">
        <v>0</v>
      </c>
      <c r="AA16" s="52">
        <f t="shared" si="6"/>
        <v>5.25</v>
      </c>
      <c r="AB16" s="54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4">
        <v>0</v>
      </c>
      <c r="AI16" s="55">
        <v>0</v>
      </c>
      <c r="AJ16" s="55">
        <v>0</v>
      </c>
      <c r="AK16" s="55">
        <v>0</v>
      </c>
      <c r="AL16" s="55">
        <v>0</v>
      </c>
      <c r="AM16" s="74">
        <v>0</v>
      </c>
      <c r="AN16" s="55">
        <v>0</v>
      </c>
      <c r="AO16" s="55">
        <v>0</v>
      </c>
      <c r="AP16" s="285">
        <f t="shared" si="7"/>
        <v>6</v>
      </c>
      <c r="AQ16" s="57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20</v>
      </c>
      <c r="AZ16" s="51">
        <v>0</v>
      </c>
      <c r="BA16" s="51">
        <v>0</v>
      </c>
      <c r="BB16" s="51">
        <v>0</v>
      </c>
      <c r="BC16" s="51">
        <v>0</v>
      </c>
      <c r="BD16" s="53">
        <f t="shared" si="8"/>
        <v>5.4</v>
      </c>
      <c r="BE16" s="327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10</v>
      </c>
      <c r="BP16" s="432">
        <f t="shared" si="9"/>
        <v>4.05</v>
      </c>
      <c r="BQ16" s="62">
        <v>100</v>
      </c>
      <c r="BR16" s="63">
        <v>100</v>
      </c>
      <c r="BS16" s="63">
        <v>100</v>
      </c>
      <c r="BT16" s="63">
        <v>100</v>
      </c>
      <c r="BU16" s="63">
        <v>100</v>
      </c>
      <c r="BV16" s="63">
        <v>100</v>
      </c>
      <c r="BW16" s="63">
        <v>100</v>
      </c>
      <c r="BX16" s="63">
        <v>0</v>
      </c>
      <c r="BY16" s="63">
        <v>0</v>
      </c>
      <c r="BZ16" s="199">
        <f t="shared" si="17"/>
        <v>0</v>
      </c>
      <c r="CA16" s="184">
        <f t="shared" si="1"/>
        <v>24.7</v>
      </c>
      <c r="CB16" s="50">
        <v>0</v>
      </c>
      <c r="CC16" s="51">
        <v>0</v>
      </c>
      <c r="CD16" s="51">
        <v>0</v>
      </c>
      <c r="CE16" s="51">
        <v>0</v>
      </c>
      <c r="CF16" s="159">
        <v>0</v>
      </c>
      <c r="CG16" s="159">
        <v>0</v>
      </c>
      <c r="CH16" s="426">
        <f t="shared" si="10"/>
        <v>6</v>
      </c>
      <c r="CI16" s="123">
        <v>100</v>
      </c>
      <c r="CJ16" s="118">
        <v>100</v>
      </c>
      <c r="CK16" s="118">
        <v>100</v>
      </c>
      <c r="CL16" s="118">
        <v>100</v>
      </c>
      <c r="CM16" s="118">
        <v>0</v>
      </c>
      <c r="CN16" s="118">
        <v>0</v>
      </c>
      <c r="CO16" s="242">
        <f t="shared" si="11"/>
        <v>0</v>
      </c>
      <c r="CP16" s="123">
        <v>100</v>
      </c>
      <c r="CQ16" s="118">
        <v>100</v>
      </c>
      <c r="CR16" s="241">
        <v>100</v>
      </c>
      <c r="CS16" s="241">
        <v>100</v>
      </c>
      <c r="CT16" s="118">
        <v>0</v>
      </c>
      <c r="CU16" s="424">
        <v>0</v>
      </c>
      <c r="CV16" s="243">
        <f t="shared" si="12"/>
        <v>0</v>
      </c>
      <c r="CW16" s="121">
        <v>100</v>
      </c>
      <c r="CX16" s="121">
        <v>100</v>
      </c>
      <c r="CY16" s="168">
        <v>100</v>
      </c>
      <c r="CZ16" s="168">
        <v>100</v>
      </c>
      <c r="DA16" s="168">
        <v>0</v>
      </c>
      <c r="DB16" s="168">
        <v>0</v>
      </c>
      <c r="DC16" s="244">
        <f t="shared" si="13"/>
        <v>0</v>
      </c>
      <c r="DD16" s="120">
        <v>100</v>
      </c>
      <c r="DE16" s="121">
        <v>100</v>
      </c>
      <c r="DF16" s="168">
        <v>100</v>
      </c>
      <c r="DG16" s="168">
        <v>100</v>
      </c>
      <c r="DH16" s="168">
        <v>0</v>
      </c>
      <c r="DI16" s="168">
        <v>0</v>
      </c>
      <c r="DJ16" s="168">
        <v>0</v>
      </c>
      <c r="DK16" s="381">
        <f t="shared" si="14"/>
        <v>0</v>
      </c>
      <c r="DL16" s="382">
        <v>100</v>
      </c>
      <c r="DM16" s="383">
        <v>100</v>
      </c>
      <c r="DN16" s="383">
        <v>100</v>
      </c>
      <c r="DO16" s="383">
        <v>0</v>
      </c>
      <c r="DP16" s="383">
        <v>0</v>
      </c>
      <c r="DQ16" s="384">
        <f t="shared" si="15"/>
        <v>0</v>
      </c>
      <c r="DR16" s="211">
        <f t="shared" si="2"/>
        <v>6</v>
      </c>
      <c r="DS16" s="17">
        <f>4/10</f>
        <v>0.4</v>
      </c>
      <c r="DT16" s="316">
        <f>6/10</f>
        <v>0.6</v>
      </c>
      <c r="DU16" s="316">
        <f>7/11</f>
        <v>0.63636363636363635</v>
      </c>
      <c r="DV16" s="316">
        <f>7/10</f>
        <v>0.7</v>
      </c>
      <c r="DW16" s="18">
        <f>4/10</f>
        <v>0.4</v>
      </c>
      <c r="DX16" s="19">
        <f t="shared" si="23"/>
        <v>2.7363636363636359</v>
      </c>
      <c r="DY16" s="17"/>
      <c r="DZ16" s="71">
        <v>2</v>
      </c>
      <c r="EA16" s="222">
        <v>0.5</v>
      </c>
      <c r="EB16" s="18">
        <v>1</v>
      </c>
      <c r="EC16" s="45">
        <f t="shared" si="16"/>
        <v>3.5</v>
      </c>
      <c r="ED16" s="350">
        <f t="shared" si="4"/>
        <v>36.936363636363637</v>
      </c>
      <c r="EE16" s="353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</row>
    <row r="17" spans="1:641" s="8" customFormat="1" ht="15.75" outlineLevel="1" x14ac:dyDescent="0.25">
      <c r="A17" s="32">
        <v>14</v>
      </c>
      <c r="B17" s="117" t="s">
        <v>97</v>
      </c>
      <c r="C17" s="118">
        <v>100</v>
      </c>
      <c r="D17" s="118">
        <v>100</v>
      </c>
      <c r="E17" s="118">
        <v>100</v>
      </c>
      <c r="F17" s="118">
        <v>100</v>
      </c>
      <c r="G17" s="118">
        <v>100</v>
      </c>
      <c r="H17" s="118">
        <v>100</v>
      </c>
      <c r="I17" s="118">
        <v>100</v>
      </c>
      <c r="J17" s="118">
        <v>100</v>
      </c>
      <c r="K17" s="118">
        <v>0</v>
      </c>
      <c r="L17" s="118">
        <v>0</v>
      </c>
      <c r="M17" s="119">
        <f t="shared" si="5"/>
        <v>0</v>
      </c>
      <c r="N17" s="120">
        <v>100</v>
      </c>
      <c r="O17" s="121">
        <v>100</v>
      </c>
      <c r="P17" s="121">
        <v>100</v>
      </c>
      <c r="Q17" s="121">
        <v>100</v>
      </c>
      <c r="R17" s="121">
        <v>100</v>
      </c>
      <c r="S17" s="121">
        <v>100</v>
      </c>
      <c r="T17" s="121">
        <v>100</v>
      </c>
      <c r="U17" s="121">
        <v>100</v>
      </c>
      <c r="V17" s="121">
        <v>100</v>
      </c>
      <c r="W17" s="121">
        <v>100</v>
      </c>
      <c r="X17" s="121">
        <v>100</v>
      </c>
      <c r="Y17" s="121">
        <v>0</v>
      </c>
      <c r="Z17" s="121">
        <v>0</v>
      </c>
      <c r="AA17" s="122">
        <f t="shared" si="6"/>
        <v>0</v>
      </c>
      <c r="AB17" s="123">
        <v>100</v>
      </c>
      <c r="AC17" s="118">
        <v>100</v>
      </c>
      <c r="AD17" s="118">
        <v>100</v>
      </c>
      <c r="AE17" s="118">
        <v>100</v>
      </c>
      <c r="AF17" s="118">
        <v>100</v>
      </c>
      <c r="AG17" s="118">
        <v>100</v>
      </c>
      <c r="AH17" s="118">
        <v>100</v>
      </c>
      <c r="AI17" s="118">
        <v>100</v>
      </c>
      <c r="AJ17" s="118">
        <v>100</v>
      </c>
      <c r="AK17" s="118">
        <v>100</v>
      </c>
      <c r="AL17" s="118">
        <v>100</v>
      </c>
      <c r="AM17" s="124">
        <v>100</v>
      </c>
      <c r="AN17" s="118">
        <v>0</v>
      </c>
      <c r="AO17" s="118">
        <v>0</v>
      </c>
      <c r="AP17" s="324">
        <f t="shared" si="7"/>
        <v>0</v>
      </c>
      <c r="AQ17" s="126">
        <v>100</v>
      </c>
      <c r="AR17" s="127">
        <v>100</v>
      </c>
      <c r="AS17" s="127">
        <v>100</v>
      </c>
      <c r="AT17" s="127">
        <v>100</v>
      </c>
      <c r="AU17" s="127">
        <v>100</v>
      </c>
      <c r="AV17" s="127">
        <v>100</v>
      </c>
      <c r="AW17" s="127">
        <v>100</v>
      </c>
      <c r="AX17" s="127">
        <v>100</v>
      </c>
      <c r="AY17" s="127">
        <v>100</v>
      </c>
      <c r="AZ17" s="121">
        <v>100</v>
      </c>
      <c r="BA17" s="121">
        <v>100</v>
      </c>
      <c r="BB17" s="121">
        <v>0</v>
      </c>
      <c r="BC17" s="121">
        <v>0</v>
      </c>
      <c r="BD17" s="128">
        <f t="shared" si="8"/>
        <v>0</v>
      </c>
      <c r="BE17" s="331">
        <v>100</v>
      </c>
      <c r="BF17" s="37">
        <v>100</v>
      </c>
      <c r="BG17" s="37">
        <v>100</v>
      </c>
      <c r="BH17" s="37">
        <v>100</v>
      </c>
      <c r="BI17" s="37">
        <v>100</v>
      </c>
      <c r="BJ17" s="37">
        <v>100</v>
      </c>
      <c r="BK17" s="37">
        <v>100</v>
      </c>
      <c r="BL17" s="37">
        <v>100</v>
      </c>
      <c r="BM17" s="37">
        <v>100</v>
      </c>
      <c r="BN17" s="37">
        <v>0</v>
      </c>
      <c r="BO17" s="37">
        <v>0</v>
      </c>
      <c r="BP17" s="433">
        <f t="shared" si="9"/>
        <v>0</v>
      </c>
      <c r="BQ17" s="36">
        <v>100</v>
      </c>
      <c r="BR17" s="37">
        <v>100</v>
      </c>
      <c r="BS17" s="37">
        <v>100</v>
      </c>
      <c r="BT17" s="37">
        <v>100</v>
      </c>
      <c r="BU17" s="37">
        <v>100</v>
      </c>
      <c r="BV17" s="37">
        <v>100</v>
      </c>
      <c r="BW17" s="63">
        <v>100</v>
      </c>
      <c r="BX17" s="37">
        <v>0</v>
      </c>
      <c r="BY17" s="37">
        <v>0</v>
      </c>
      <c r="BZ17" s="199">
        <f t="shared" si="17"/>
        <v>0</v>
      </c>
      <c r="CA17" s="186">
        <f t="shared" si="1"/>
        <v>0</v>
      </c>
      <c r="CB17" s="120">
        <v>100</v>
      </c>
      <c r="CC17" s="121">
        <v>100</v>
      </c>
      <c r="CD17" s="121">
        <v>100</v>
      </c>
      <c r="CE17" s="121">
        <v>100</v>
      </c>
      <c r="CF17" s="168">
        <v>0</v>
      </c>
      <c r="CG17" s="168">
        <v>0</v>
      </c>
      <c r="CH17" s="166">
        <f t="shared" si="10"/>
        <v>0</v>
      </c>
      <c r="CI17" s="123">
        <v>100</v>
      </c>
      <c r="CJ17" s="118">
        <v>100</v>
      </c>
      <c r="CK17" s="118">
        <v>100</v>
      </c>
      <c r="CL17" s="118">
        <v>100</v>
      </c>
      <c r="CM17" s="118">
        <v>0</v>
      </c>
      <c r="CN17" s="118">
        <v>0</v>
      </c>
      <c r="CO17" s="242">
        <f t="shared" si="11"/>
        <v>0</v>
      </c>
      <c r="CP17" s="123">
        <v>100</v>
      </c>
      <c r="CQ17" s="118">
        <v>100</v>
      </c>
      <c r="CR17" s="241">
        <v>100</v>
      </c>
      <c r="CS17" s="241">
        <v>100</v>
      </c>
      <c r="CT17" s="118">
        <v>0</v>
      </c>
      <c r="CU17" s="424">
        <v>0</v>
      </c>
      <c r="CV17" s="243">
        <f t="shared" si="12"/>
        <v>0</v>
      </c>
      <c r="CW17" s="121">
        <v>100</v>
      </c>
      <c r="CX17" s="121">
        <v>100</v>
      </c>
      <c r="CY17" s="168">
        <v>100</v>
      </c>
      <c r="CZ17" s="168">
        <v>100</v>
      </c>
      <c r="DA17" s="168">
        <v>0</v>
      </c>
      <c r="DB17" s="168">
        <v>0</v>
      </c>
      <c r="DC17" s="244">
        <f t="shared" si="13"/>
        <v>0</v>
      </c>
      <c r="DD17" s="120">
        <v>100</v>
      </c>
      <c r="DE17" s="121">
        <v>100</v>
      </c>
      <c r="DF17" s="168">
        <v>100</v>
      </c>
      <c r="DG17" s="168">
        <v>100</v>
      </c>
      <c r="DH17" s="168">
        <v>0</v>
      </c>
      <c r="DI17" s="168">
        <v>0</v>
      </c>
      <c r="DJ17" s="168">
        <v>0</v>
      </c>
      <c r="DK17" s="381">
        <f t="shared" si="14"/>
        <v>0</v>
      </c>
      <c r="DL17" s="382">
        <v>100</v>
      </c>
      <c r="DM17" s="383">
        <v>100</v>
      </c>
      <c r="DN17" s="383">
        <v>100</v>
      </c>
      <c r="DO17" s="383">
        <v>0</v>
      </c>
      <c r="DP17" s="383">
        <v>0</v>
      </c>
      <c r="DQ17" s="384">
        <f t="shared" si="15"/>
        <v>0</v>
      </c>
      <c r="DR17" s="469">
        <f t="shared" si="2"/>
        <v>0</v>
      </c>
      <c r="DS17" s="17"/>
      <c r="DT17" s="316"/>
      <c r="DU17" s="316"/>
      <c r="DV17" s="316"/>
      <c r="DW17" s="18"/>
      <c r="DX17" s="43">
        <f t="shared" ref="DX17:DX30" si="24">SUM(DS17:DW17)</f>
        <v>0</v>
      </c>
      <c r="DY17" s="17"/>
      <c r="DZ17" s="18"/>
      <c r="EA17" s="87"/>
      <c r="EB17" s="18"/>
      <c r="EC17" s="45">
        <f t="shared" si="16"/>
        <v>0</v>
      </c>
      <c r="ED17" s="349">
        <f t="shared" si="4"/>
        <v>0</v>
      </c>
      <c r="EE17" s="353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</row>
    <row r="18" spans="1:641" s="8" customFormat="1" ht="15.75" outlineLevel="1" x14ac:dyDescent="0.25">
      <c r="A18" s="254">
        <v>15</v>
      </c>
      <c r="B18" s="77" t="s">
        <v>98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100</v>
      </c>
      <c r="K18" s="55">
        <v>30</v>
      </c>
      <c r="L18" s="55">
        <v>0</v>
      </c>
      <c r="M18" s="76">
        <f t="shared" si="5"/>
        <v>3.65</v>
      </c>
      <c r="N18" s="50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100</v>
      </c>
      <c r="Y18" s="51">
        <v>30</v>
      </c>
      <c r="Z18" s="51">
        <v>0</v>
      </c>
      <c r="AA18" s="52">
        <f t="shared" si="6"/>
        <v>5.15</v>
      </c>
      <c r="AB18" s="54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74">
        <v>0</v>
      </c>
      <c r="AN18" s="55">
        <v>100</v>
      </c>
      <c r="AO18" s="55">
        <v>0</v>
      </c>
      <c r="AP18" s="285">
        <f t="shared" si="7"/>
        <v>6.5</v>
      </c>
      <c r="AQ18" s="57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51">
        <v>0</v>
      </c>
      <c r="BA18" s="51">
        <v>0</v>
      </c>
      <c r="BB18" s="51">
        <v>150</v>
      </c>
      <c r="BC18" s="51">
        <v>0</v>
      </c>
      <c r="BD18" s="53">
        <f t="shared" si="8"/>
        <v>6.25</v>
      </c>
      <c r="BE18" s="327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50</v>
      </c>
      <c r="BO18" s="63">
        <v>0</v>
      </c>
      <c r="BP18" s="432">
        <f t="shared" si="9"/>
        <v>4.75</v>
      </c>
      <c r="BQ18" s="62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199">
        <f t="shared" si="17"/>
        <v>3.5</v>
      </c>
      <c r="CA18" s="184">
        <f t="shared" si="1"/>
        <v>29.8</v>
      </c>
      <c r="CB18" s="50">
        <v>100</v>
      </c>
      <c r="CC18" s="51">
        <v>100</v>
      </c>
      <c r="CD18" s="51">
        <v>100</v>
      </c>
      <c r="CE18" s="51">
        <v>100</v>
      </c>
      <c r="CF18" s="159">
        <v>0</v>
      </c>
      <c r="CG18" s="159">
        <v>0</v>
      </c>
      <c r="CH18" s="426">
        <f t="shared" si="10"/>
        <v>0</v>
      </c>
      <c r="CI18" s="54">
        <v>100</v>
      </c>
      <c r="CJ18" s="55">
        <v>100</v>
      </c>
      <c r="CK18" s="55">
        <v>100</v>
      </c>
      <c r="CL18" s="55">
        <v>100</v>
      </c>
      <c r="CM18" s="55">
        <v>0</v>
      </c>
      <c r="CN18" s="55">
        <v>0</v>
      </c>
      <c r="CO18" s="427">
        <f t="shared" si="11"/>
        <v>0</v>
      </c>
      <c r="CP18" s="54">
        <v>100</v>
      </c>
      <c r="CQ18" s="55">
        <v>100</v>
      </c>
      <c r="CR18" s="55">
        <v>100</v>
      </c>
      <c r="CS18" s="55">
        <v>100</v>
      </c>
      <c r="CT18" s="55">
        <v>0</v>
      </c>
      <c r="CU18" s="55">
        <v>0</v>
      </c>
      <c r="CV18" s="443">
        <f t="shared" si="12"/>
        <v>0</v>
      </c>
      <c r="CW18" s="121">
        <v>100</v>
      </c>
      <c r="CX18" s="121">
        <v>100</v>
      </c>
      <c r="CY18" s="168">
        <v>100</v>
      </c>
      <c r="CZ18" s="168">
        <v>100</v>
      </c>
      <c r="DA18" s="168">
        <v>0</v>
      </c>
      <c r="DB18" s="168">
        <v>0</v>
      </c>
      <c r="DC18" s="426">
        <f t="shared" si="13"/>
        <v>0</v>
      </c>
      <c r="DD18" s="120">
        <v>100</v>
      </c>
      <c r="DE18" s="121">
        <v>100</v>
      </c>
      <c r="DF18" s="168">
        <v>100</v>
      </c>
      <c r="DG18" s="168">
        <v>100</v>
      </c>
      <c r="DH18" s="168">
        <v>0</v>
      </c>
      <c r="DI18" s="168">
        <v>0</v>
      </c>
      <c r="DJ18" s="168">
        <v>0</v>
      </c>
      <c r="DK18" s="381">
        <f t="shared" si="14"/>
        <v>0</v>
      </c>
      <c r="DL18" s="382">
        <v>100</v>
      </c>
      <c r="DM18" s="383">
        <v>100</v>
      </c>
      <c r="DN18" s="383">
        <v>100</v>
      </c>
      <c r="DO18" s="383">
        <v>0</v>
      </c>
      <c r="DP18" s="383">
        <v>0</v>
      </c>
      <c r="DQ18" s="384">
        <f t="shared" si="15"/>
        <v>0</v>
      </c>
      <c r="DR18" s="211">
        <f t="shared" si="2"/>
        <v>0</v>
      </c>
      <c r="DS18" s="17">
        <f>4/10</f>
        <v>0.4</v>
      </c>
      <c r="DT18" s="316">
        <f>7/10</f>
        <v>0.7</v>
      </c>
      <c r="DU18" s="316">
        <f>6/11</f>
        <v>0.54545454545454541</v>
      </c>
      <c r="DV18" s="316">
        <f>4/10</f>
        <v>0.4</v>
      </c>
      <c r="DW18" s="444"/>
      <c r="DX18" s="43">
        <f t="shared" si="24"/>
        <v>2.0454545454545454</v>
      </c>
      <c r="DY18" s="17"/>
      <c r="DZ18" s="18"/>
      <c r="EA18" s="87"/>
      <c r="EB18" s="18">
        <v>1</v>
      </c>
      <c r="EC18" s="45">
        <f t="shared" si="16"/>
        <v>1</v>
      </c>
      <c r="ED18" s="350">
        <f t="shared" si="4"/>
        <v>32.845454545454544</v>
      </c>
      <c r="EE18" s="353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</row>
    <row r="19" spans="1:641" s="8" customFormat="1" ht="15.75" x14ac:dyDescent="0.25">
      <c r="A19" s="32">
        <v>16</v>
      </c>
      <c r="B19" s="289" t="s">
        <v>99</v>
      </c>
      <c r="C19" s="290">
        <v>0</v>
      </c>
      <c r="D19" s="290">
        <v>0</v>
      </c>
      <c r="E19" s="290">
        <v>0</v>
      </c>
      <c r="F19" s="290">
        <v>0</v>
      </c>
      <c r="G19" s="290">
        <v>0</v>
      </c>
      <c r="H19" s="290">
        <v>0</v>
      </c>
      <c r="I19" s="290">
        <v>0</v>
      </c>
      <c r="J19" s="290">
        <v>100</v>
      </c>
      <c r="K19" s="290">
        <v>0</v>
      </c>
      <c r="L19" s="290">
        <v>10</v>
      </c>
      <c r="M19" s="291">
        <f t="shared" si="5"/>
        <v>3.15</v>
      </c>
      <c r="N19" s="292">
        <v>100</v>
      </c>
      <c r="O19" s="293">
        <v>100</v>
      </c>
      <c r="P19" s="293">
        <v>100</v>
      </c>
      <c r="Q19" s="293">
        <v>100</v>
      </c>
      <c r="R19" s="293">
        <v>100</v>
      </c>
      <c r="S19" s="293">
        <v>100</v>
      </c>
      <c r="T19" s="293">
        <v>100</v>
      </c>
      <c r="U19" s="293">
        <v>100</v>
      </c>
      <c r="V19" s="293">
        <v>100</v>
      </c>
      <c r="W19" s="293">
        <v>100</v>
      </c>
      <c r="X19" s="293">
        <v>100</v>
      </c>
      <c r="Y19" s="293">
        <v>0</v>
      </c>
      <c r="Z19" s="293">
        <v>0</v>
      </c>
      <c r="AA19" s="294">
        <f t="shared" si="6"/>
        <v>0</v>
      </c>
      <c r="AB19" s="295">
        <v>100</v>
      </c>
      <c r="AC19" s="290">
        <v>100</v>
      </c>
      <c r="AD19" s="290">
        <v>100</v>
      </c>
      <c r="AE19" s="290">
        <v>100</v>
      </c>
      <c r="AF19" s="290">
        <v>100</v>
      </c>
      <c r="AG19" s="290">
        <v>100</v>
      </c>
      <c r="AH19" s="290">
        <v>100</v>
      </c>
      <c r="AI19" s="290">
        <v>100</v>
      </c>
      <c r="AJ19" s="290">
        <v>100</v>
      </c>
      <c r="AK19" s="290">
        <v>100</v>
      </c>
      <c r="AL19" s="290">
        <v>100</v>
      </c>
      <c r="AM19" s="296">
        <v>100</v>
      </c>
      <c r="AN19" s="290">
        <v>0</v>
      </c>
      <c r="AO19" s="290">
        <v>0</v>
      </c>
      <c r="AP19" s="325">
        <f t="shared" si="7"/>
        <v>0</v>
      </c>
      <c r="AQ19" s="298">
        <v>100</v>
      </c>
      <c r="AR19" s="299">
        <v>100</v>
      </c>
      <c r="AS19" s="299">
        <v>100</v>
      </c>
      <c r="AT19" s="299">
        <v>100</v>
      </c>
      <c r="AU19" s="299">
        <v>100</v>
      </c>
      <c r="AV19" s="299">
        <v>100</v>
      </c>
      <c r="AW19" s="299">
        <v>100</v>
      </c>
      <c r="AX19" s="299">
        <v>100</v>
      </c>
      <c r="AY19" s="299">
        <v>100</v>
      </c>
      <c r="AZ19" s="293">
        <v>100</v>
      </c>
      <c r="BA19" s="293">
        <v>100</v>
      </c>
      <c r="BB19" s="293">
        <v>0</v>
      </c>
      <c r="BC19" s="293">
        <v>0</v>
      </c>
      <c r="BD19" s="334">
        <f t="shared" si="8"/>
        <v>0</v>
      </c>
      <c r="BE19" s="332">
        <v>100</v>
      </c>
      <c r="BF19" s="63">
        <v>100</v>
      </c>
      <c r="BG19" s="63">
        <v>100</v>
      </c>
      <c r="BH19" s="63">
        <v>100</v>
      </c>
      <c r="BI19" s="63">
        <v>100</v>
      </c>
      <c r="BJ19" s="63">
        <v>100</v>
      </c>
      <c r="BK19" s="63">
        <v>100</v>
      </c>
      <c r="BL19" s="63">
        <v>100</v>
      </c>
      <c r="BM19" s="63">
        <v>100</v>
      </c>
      <c r="BN19" s="300">
        <v>0</v>
      </c>
      <c r="BO19" s="300">
        <v>0</v>
      </c>
      <c r="BP19" s="432">
        <f t="shared" si="9"/>
        <v>0</v>
      </c>
      <c r="BQ19" s="428">
        <v>100</v>
      </c>
      <c r="BR19" s="300">
        <v>100</v>
      </c>
      <c r="BS19" s="300">
        <v>100</v>
      </c>
      <c r="BT19" s="300">
        <v>100</v>
      </c>
      <c r="BU19" s="300">
        <v>100</v>
      </c>
      <c r="BV19" s="300">
        <v>100</v>
      </c>
      <c r="BW19" s="63">
        <v>100</v>
      </c>
      <c r="BX19" s="300">
        <v>0</v>
      </c>
      <c r="BY19" s="300">
        <v>0</v>
      </c>
      <c r="BZ19" s="199">
        <f t="shared" si="17"/>
        <v>0</v>
      </c>
      <c r="CA19" s="301">
        <f t="shared" si="1"/>
        <v>3.15</v>
      </c>
      <c r="CB19" s="292">
        <v>100</v>
      </c>
      <c r="CC19" s="293">
        <v>100</v>
      </c>
      <c r="CD19" s="293">
        <v>100</v>
      </c>
      <c r="CE19" s="293">
        <v>100</v>
      </c>
      <c r="CF19" s="302">
        <v>0</v>
      </c>
      <c r="CG19" s="302">
        <v>0</v>
      </c>
      <c r="CH19" s="426">
        <f t="shared" si="10"/>
        <v>0</v>
      </c>
      <c r="CI19" s="295">
        <v>100</v>
      </c>
      <c r="CJ19" s="290">
        <v>100</v>
      </c>
      <c r="CK19" s="290">
        <v>100</v>
      </c>
      <c r="CL19" s="290">
        <v>100</v>
      </c>
      <c r="CM19" s="290">
        <v>0</v>
      </c>
      <c r="CN19" s="290">
        <v>0</v>
      </c>
      <c r="CO19" s="427">
        <f t="shared" si="11"/>
        <v>0</v>
      </c>
      <c r="CP19" s="54">
        <v>100</v>
      </c>
      <c r="CQ19" s="55">
        <v>100</v>
      </c>
      <c r="CR19" s="55">
        <v>100</v>
      </c>
      <c r="CS19" s="55">
        <v>100</v>
      </c>
      <c r="CT19" s="55">
        <v>0</v>
      </c>
      <c r="CU19" s="55">
        <v>0</v>
      </c>
      <c r="CV19" s="443">
        <f t="shared" si="12"/>
        <v>0</v>
      </c>
      <c r="CW19" s="293">
        <v>100</v>
      </c>
      <c r="CX19" s="293">
        <v>100</v>
      </c>
      <c r="CY19" s="302">
        <v>100</v>
      </c>
      <c r="CZ19" s="302">
        <v>100</v>
      </c>
      <c r="DA19" s="302">
        <v>0</v>
      </c>
      <c r="DB19" s="302">
        <v>0</v>
      </c>
      <c r="DC19" s="426">
        <f t="shared" si="13"/>
        <v>0</v>
      </c>
      <c r="DD19" s="292">
        <v>100</v>
      </c>
      <c r="DE19" s="293">
        <v>100</v>
      </c>
      <c r="DF19" s="302">
        <v>100</v>
      </c>
      <c r="DG19" s="302">
        <v>100</v>
      </c>
      <c r="DH19" s="302">
        <v>0</v>
      </c>
      <c r="DI19" s="302">
        <v>0</v>
      </c>
      <c r="DJ19" s="302">
        <v>0</v>
      </c>
      <c r="DK19" s="385">
        <f t="shared" si="14"/>
        <v>0</v>
      </c>
      <c r="DL19" s="386">
        <v>100</v>
      </c>
      <c r="DM19" s="387">
        <v>100</v>
      </c>
      <c r="DN19" s="387">
        <v>100</v>
      </c>
      <c r="DO19" s="387">
        <v>0</v>
      </c>
      <c r="DP19" s="387">
        <v>0</v>
      </c>
      <c r="DQ19" s="388">
        <f t="shared" si="15"/>
        <v>0</v>
      </c>
      <c r="DR19" s="211">
        <f t="shared" si="2"/>
        <v>0</v>
      </c>
      <c r="DS19" s="17">
        <f>4/10</f>
        <v>0.4</v>
      </c>
      <c r="DT19" s="340"/>
      <c r="DU19" s="340"/>
      <c r="DV19" s="316">
        <f>7/10</f>
        <v>0.7</v>
      </c>
      <c r="DW19" s="444"/>
      <c r="DX19" s="19">
        <f t="shared" si="24"/>
        <v>1.1000000000000001</v>
      </c>
      <c r="DY19" s="17"/>
      <c r="DZ19" s="18"/>
      <c r="EA19" s="222">
        <v>0.5</v>
      </c>
      <c r="EB19" s="18"/>
      <c r="EC19" s="88">
        <f t="shared" si="16"/>
        <v>0.5</v>
      </c>
      <c r="ED19" s="350">
        <f t="shared" si="4"/>
        <v>4.75</v>
      </c>
      <c r="EE19" s="353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</row>
    <row r="20" spans="1:641" s="8" customFormat="1" ht="15.75" x14ac:dyDescent="0.25">
      <c r="A20" s="255">
        <v>17</v>
      </c>
      <c r="B20" s="158" t="s">
        <v>114</v>
      </c>
      <c r="C20" s="132">
        <v>0</v>
      </c>
      <c r="D20" s="132">
        <v>0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537">
        <f t="shared" si="5"/>
        <v>4</v>
      </c>
      <c r="N20" s="133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  <c r="X20" s="134">
        <v>100</v>
      </c>
      <c r="Y20" s="134">
        <v>0</v>
      </c>
      <c r="Z20" s="134">
        <v>0</v>
      </c>
      <c r="AA20" s="538">
        <f t="shared" si="6"/>
        <v>5</v>
      </c>
      <c r="AB20" s="135">
        <v>0</v>
      </c>
      <c r="AC20" s="132">
        <v>0</v>
      </c>
      <c r="AD20" s="132">
        <v>0</v>
      </c>
      <c r="AE20" s="132">
        <v>0</v>
      </c>
      <c r="AF20" s="132">
        <v>0</v>
      </c>
      <c r="AG20" s="132">
        <v>0</v>
      </c>
      <c r="AH20" s="132">
        <v>0</v>
      </c>
      <c r="AI20" s="132">
        <v>0</v>
      </c>
      <c r="AJ20" s="132">
        <v>0</v>
      </c>
      <c r="AK20" s="132">
        <v>0</v>
      </c>
      <c r="AL20" s="132">
        <v>0</v>
      </c>
      <c r="AM20" s="136">
        <v>0</v>
      </c>
      <c r="AN20" s="132">
        <v>100</v>
      </c>
      <c r="AO20" s="132">
        <v>0</v>
      </c>
      <c r="AP20" s="590">
        <f t="shared" si="7"/>
        <v>6.5</v>
      </c>
      <c r="AQ20" s="137">
        <v>0</v>
      </c>
      <c r="AR20" s="138">
        <v>0</v>
      </c>
      <c r="AS20" s="138">
        <v>0</v>
      </c>
      <c r="AT20" s="138">
        <v>0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4">
        <v>0</v>
      </c>
      <c r="BA20" s="134">
        <v>0</v>
      </c>
      <c r="BB20" s="134">
        <v>100</v>
      </c>
      <c r="BC20" s="134">
        <v>0</v>
      </c>
      <c r="BD20" s="538">
        <f t="shared" si="8"/>
        <v>6</v>
      </c>
      <c r="BE20" s="330">
        <v>0</v>
      </c>
      <c r="BF20" s="139">
        <v>0</v>
      </c>
      <c r="BG20" s="139">
        <v>0</v>
      </c>
      <c r="BH20" s="139">
        <v>0</v>
      </c>
      <c r="BI20" s="139">
        <v>0</v>
      </c>
      <c r="BJ20" s="139">
        <v>0</v>
      </c>
      <c r="BK20" s="139">
        <v>0</v>
      </c>
      <c r="BL20" s="139">
        <v>0</v>
      </c>
      <c r="BM20" s="139">
        <v>0</v>
      </c>
      <c r="BN20" s="139">
        <v>0</v>
      </c>
      <c r="BO20" s="139">
        <v>0</v>
      </c>
      <c r="BP20" s="581">
        <f t="shared" si="9"/>
        <v>4.5</v>
      </c>
      <c r="BQ20" s="436">
        <v>0</v>
      </c>
      <c r="BR20" s="139">
        <v>0</v>
      </c>
      <c r="BS20" s="139">
        <v>0</v>
      </c>
      <c r="BT20" s="139">
        <v>0</v>
      </c>
      <c r="BU20" s="139">
        <v>0</v>
      </c>
      <c r="BV20" s="139">
        <v>0</v>
      </c>
      <c r="BW20" s="139">
        <v>0</v>
      </c>
      <c r="BX20" s="139">
        <v>200</v>
      </c>
      <c r="BY20" s="139">
        <v>0</v>
      </c>
      <c r="BZ20" s="543">
        <f t="shared" si="17"/>
        <v>4.5</v>
      </c>
      <c r="CA20" s="544">
        <f t="shared" si="1"/>
        <v>30.5</v>
      </c>
      <c r="CB20" s="133">
        <v>0</v>
      </c>
      <c r="CC20" s="134">
        <v>0</v>
      </c>
      <c r="CD20" s="134">
        <v>0</v>
      </c>
      <c r="CE20" s="134">
        <v>0</v>
      </c>
      <c r="CF20" s="167">
        <v>100</v>
      </c>
      <c r="CG20" s="167">
        <v>0</v>
      </c>
      <c r="CH20" s="583">
        <f t="shared" si="10"/>
        <v>7</v>
      </c>
      <c r="CI20" s="135">
        <v>0</v>
      </c>
      <c r="CJ20" s="132">
        <v>0</v>
      </c>
      <c r="CK20" s="132">
        <v>0</v>
      </c>
      <c r="CL20" s="132">
        <v>0</v>
      </c>
      <c r="CM20" s="132">
        <v>100</v>
      </c>
      <c r="CN20" s="132">
        <v>0</v>
      </c>
      <c r="CO20" s="584">
        <f t="shared" si="11"/>
        <v>7</v>
      </c>
      <c r="CP20" s="135">
        <v>0</v>
      </c>
      <c r="CQ20" s="132">
        <v>0</v>
      </c>
      <c r="CR20" s="132">
        <v>0</v>
      </c>
      <c r="CS20" s="132">
        <v>0</v>
      </c>
      <c r="CT20" s="132">
        <v>100</v>
      </c>
      <c r="CU20" s="132">
        <v>0</v>
      </c>
      <c r="CV20" s="455">
        <f t="shared" si="12"/>
        <v>7</v>
      </c>
      <c r="CW20" s="134">
        <v>0</v>
      </c>
      <c r="CX20" s="134">
        <v>0</v>
      </c>
      <c r="CY20" s="167">
        <v>0</v>
      </c>
      <c r="CZ20" s="167">
        <v>0</v>
      </c>
      <c r="DA20" s="167">
        <v>100</v>
      </c>
      <c r="DB20" s="167">
        <v>0</v>
      </c>
      <c r="DC20" s="583">
        <f t="shared" si="13"/>
        <v>7</v>
      </c>
      <c r="DD20" s="133">
        <v>100</v>
      </c>
      <c r="DE20" s="134">
        <v>100</v>
      </c>
      <c r="DF20" s="167">
        <v>100</v>
      </c>
      <c r="DG20" s="167">
        <v>100</v>
      </c>
      <c r="DH20" s="167">
        <v>0</v>
      </c>
      <c r="DI20" s="167">
        <v>0</v>
      </c>
      <c r="DJ20" s="167">
        <v>0</v>
      </c>
      <c r="DK20" s="586">
        <f t="shared" si="14"/>
        <v>0</v>
      </c>
      <c r="DL20" s="137">
        <v>100</v>
      </c>
      <c r="DM20" s="585">
        <v>100</v>
      </c>
      <c r="DN20" s="585">
        <v>100</v>
      </c>
      <c r="DO20" s="585">
        <v>0</v>
      </c>
      <c r="DP20" s="585">
        <v>0</v>
      </c>
      <c r="DQ20" s="587">
        <f t="shared" si="15"/>
        <v>0</v>
      </c>
      <c r="DR20" s="214">
        <f t="shared" si="2"/>
        <v>28</v>
      </c>
      <c r="DS20" s="17">
        <f>6/10</f>
        <v>0.6</v>
      </c>
      <c r="DT20" s="316">
        <f>7/10</f>
        <v>0.7</v>
      </c>
      <c r="DU20" s="316">
        <f>10/11</f>
        <v>0.90909090909090906</v>
      </c>
      <c r="DV20" s="316">
        <f>9/10</f>
        <v>0.9</v>
      </c>
      <c r="DW20" s="18">
        <f>7/10</f>
        <v>0.7</v>
      </c>
      <c r="DX20" s="19">
        <f t="shared" si="24"/>
        <v>3.8090909090909086</v>
      </c>
      <c r="DY20" s="17"/>
      <c r="DZ20" s="18"/>
      <c r="EA20" s="87"/>
      <c r="EB20" s="18">
        <v>1</v>
      </c>
      <c r="EC20" s="46">
        <f t="shared" si="16"/>
        <v>1</v>
      </c>
      <c r="ED20" s="588">
        <f t="shared" si="4"/>
        <v>63.309090909090912</v>
      </c>
      <c r="EE20" s="353">
        <v>31</v>
      </c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</row>
    <row r="21" spans="1:641" s="8" customFormat="1" ht="16.5" customHeight="1" x14ac:dyDescent="0.25">
      <c r="A21" s="256">
        <v>18</v>
      </c>
      <c r="B21" s="440" t="s">
        <v>100</v>
      </c>
      <c r="C21" s="118">
        <v>100</v>
      </c>
      <c r="D21" s="118">
        <v>100</v>
      </c>
      <c r="E21" s="118">
        <v>100</v>
      </c>
      <c r="F21" s="118">
        <v>100</v>
      </c>
      <c r="G21" s="118">
        <v>100</v>
      </c>
      <c r="H21" s="118">
        <v>100</v>
      </c>
      <c r="I21" s="118">
        <v>100</v>
      </c>
      <c r="J21" s="118">
        <v>100</v>
      </c>
      <c r="K21" s="118">
        <v>0</v>
      </c>
      <c r="L21" s="118">
        <v>0</v>
      </c>
      <c r="M21" s="76">
        <f t="shared" si="5"/>
        <v>0</v>
      </c>
      <c r="N21" s="120">
        <v>100</v>
      </c>
      <c r="O21" s="121">
        <v>100</v>
      </c>
      <c r="P21" s="121">
        <v>100</v>
      </c>
      <c r="Q21" s="121">
        <v>100</v>
      </c>
      <c r="R21" s="121">
        <v>100</v>
      </c>
      <c r="S21" s="121">
        <v>100</v>
      </c>
      <c r="T21" s="121">
        <v>100</v>
      </c>
      <c r="U21" s="121">
        <v>100</v>
      </c>
      <c r="V21" s="121">
        <v>100</v>
      </c>
      <c r="W21" s="121">
        <v>100</v>
      </c>
      <c r="X21" s="121">
        <v>100</v>
      </c>
      <c r="Y21" s="121">
        <v>0</v>
      </c>
      <c r="Z21" s="121">
        <v>0</v>
      </c>
      <c r="AA21" s="122">
        <f t="shared" si="6"/>
        <v>0</v>
      </c>
      <c r="AB21" s="123">
        <v>100</v>
      </c>
      <c r="AC21" s="118">
        <v>100</v>
      </c>
      <c r="AD21" s="118">
        <v>100</v>
      </c>
      <c r="AE21" s="118">
        <v>100</v>
      </c>
      <c r="AF21" s="118">
        <v>100</v>
      </c>
      <c r="AG21" s="118">
        <v>100</v>
      </c>
      <c r="AH21" s="118">
        <v>100</v>
      </c>
      <c r="AI21" s="118">
        <v>100</v>
      </c>
      <c r="AJ21" s="118">
        <v>100</v>
      </c>
      <c r="AK21" s="118">
        <v>100</v>
      </c>
      <c r="AL21" s="118">
        <v>100</v>
      </c>
      <c r="AM21" s="124">
        <v>100</v>
      </c>
      <c r="AN21" s="118">
        <v>0</v>
      </c>
      <c r="AO21" s="118">
        <v>0</v>
      </c>
      <c r="AP21" s="324">
        <f t="shared" si="7"/>
        <v>0</v>
      </c>
      <c r="AQ21" s="126">
        <v>100</v>
      </c>
      <c r="AR21" s="127">
        <v>100</v>
      </c>
      <c r="AS21" s="127">
        <v>100</v>
      </c>
      <c r="AT21" s="127">
        <v>100</v>
      </c>
      <c r="AU21" s="127">
        <v>100</v>
      </c>
      <c r="AV21" s="127">
        <v>100</v>
      </c>
      <c r="AW21" s="127">
        <v>100</v>
      </c>
      <c r="AX21" s="127">
        <v>100</v>
      </c>
      <c r="AY21" s="127">
        <v>100</v>
      </c>
      <c r="AZ21" s="121">
        <v>100</v>
      </c>
      <c r="BA21" s="121">
        <v>100</v>
      </c>
      <c r="BB21" s="121">
        <v>0</v>
      </c>
      <c r="BC21" s="121">
        <v>0</v>
      </c>
      <c r="BD21" s="128">
        <f t="shared" si="8"/>
        <v>0</v>
      </c>
      <c r="BE21" s="331">
        <v>100</v>
      </c>
      <c r="BF21" s="37">
        <v>100</v>
      </c>
      <c r="BG21" s="37">
        <v>100</v>
      </c>
      <c r="BH21" s="37">
        <v>100</v>
      </c>
      <c r="BI21" s="37">
        <v>100</v>
      </c>
      <c r="BJ21" s="37">
        <v>100</v>
      </c>
      <c r="BK21" s="37">
        <v>100</v>
      </c>
      <c r="BL21" s="37">
        <v>100</v>
      </c>
      <c r="BM21" s="37">
        <v>100</v>
      </c>
      <c r="BN21" s="37">
        <v>0</v>
      </c>
      <c r="BO21" s="37">
        <v>0</v>
      </c>
      <c r="BP21" s="433">
        <f t="shared" si="9"/>
        <v>0</v>
      </c>
      <c r="BQ21" s="36">
        <v>100</v>
      </c>
      <c r="BR21" s="37">
        <v>100</v>
      </c>
      <c r="BS21" s="37">
        <v>100</v>
      </c>
      <c r="BT21" s="37">
        <v>100</v>
      </c>
      <c r="BU21" s="37">
        <v>100</v>
      </c>
      <c r="BV21" s="37">
        <v>100</v>
      </c>
      <c r="BW21" s="37">
        <v>100</v>
      </c>
      <c r="BX21" s="37">
        <v>0</v>
      </c>
      <c r="BY21" s="37">
        <v>0</v>
      </c>
      <c r="BZ21" s="441">
        <f t="shared" si="17"/>
        <v>0</v>
      </c>
      <c r="CA21" s="186">
        <f t="shared" si="1"/>
        <v>0</v>
      </c>
      <c r="CB21" s="120">
        <v>100</v>
      </c>
      <c r="CC21" s="121">
        <v>100</v>
      </c>
      <c r="CD21" s="121">
        <v>100</v>
      </c>
      <c r="CE21" s="121">
        <v>100</v>
      </c>
      <c r="CF21" s="168">
        <v>0</v>
      </c>
      <c r="CG21" s="168">
        <v>0</v>
      </c>
      <c r="CH21" s="173">
        <f t="shared" si="10"/>
        <v>0</v>
      </c>
      <c r="CI21" s="123">
        <v>100</v>
      </c>
      <c r="CJ21" s="118">
        <v>100</v>
      </c>
      <c r="CK21" s="118">
        <v>100</v>
      </c>
      <c r="CL21" s="118">
        <v>100</v>
      </c>
      <c r="CM21" s="118">
        <v>0</v>
      </c>
      <c r="CN21" s="118">
        <v>0</v>
      </c>
      <c r="CO21" s="442">
        <f t="shared" si="11"/>
        <v>0</v>
      </c>
      <c r="CP21" s="123">
        <v>100</v>
      </c>
      <c r="CQ21" s="118">
        <v>100</v>
      </c>
      <c r="CR21" s="118">
        <v>100</v>
      </c>
      <c r="CS21" s="118">
        <v>100</v>
      </c>
      <c r="CT21" s="118">
        <v>0</v>
      </c>
      <c r="CU21" s="118">
        <v>0</v>
      </c>
      <c r="CV21" s="270">
        <f t="shared" si="12"/>
        <v>0</v>
      </c>
      <c r="CW21" s="121">
        <v>100</v>
      </c>
      <c r="CX21" s="121">
        <v>100</v>
      </c>
      <c r="CY21" s="168">
        <v>100</v>
      </c>
      <c r="CZ21" s="168">
        <v>100</v>
      </c>
      <c r="DA21" s="168">
        <v>0</v>
      </c>
      <c r="DB21" s="168">
        <v>0</v>
      </c>
      <c r="DC21" s="244">
        <f t="shared" si="13"/>
        <v>0</v>
      </c>
      <c r="DD21" s="120">
        <v>100</v>
      </c>
      <c r="DE21" s="121">
        <v>100</v>
      </c>
      <c r="DF21" s="168">
        <v>100</v>
      </c>
      <c r="DG21" s="168">
        <v>100</v>
      </c>
      <c r="DH21" s="168">
        <v>0</v>
      </c>
      <c r="DI21" s="168">
        <v>0</v>
      </c>
      <c r="DJ21" s="168">
        <v>0</v>
      </c>
      <c r="DK21" s="381">
        <f t="shared" si="14"/>
        <v>0</v>
      </c>
      <c r="DL21" s="382">
        <v>100</v>
      </c>
      <c r="DM21" s="383">
        <v>100</v>
      </c>
      <c r="DN21" s="383">
        <v>100</v>
      </c>
      <c r="DO21" s="383">
        <v>0</v>
      </c>
      <c r="DP21" s="383">
        <v>0</v>
      </c>
      <c r="DQ21" s="384">
        <f t="shared" si="15"/>
        <v>0</v>
      </c>
      <c r="DR21" s="469">
        <f t="shared" si="2"/>
        <v>0</v>
      </c>
      <c r="DS21" s="17"/>
      <c r="DT21" s="316"/>
      <c r="DU21" s="316"/>
      <c r="DV21" s="316"/>
      <c r="DW21" s="18"/>
      <c r="DX21" s="43">
        <f t="shared" si="24"/>
        <v>0</v>
      </c>
      <c r="DY21" s="17"/>
      <c r="DZ21" s="18"/>
      <c r="EA21" s="87"/>
      <c r="EB21" s="18"/>
      <c r="EC21" s="45">
        <f t="shared" si="16"/>
        <v>0</v>
      </c>
      <c r="ED21" s="349">
        <f t="shared" si="4"/>
        <v>0</v>
      </c>
      <c r="EE21" s="353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</row>
    <row r="22" spans="1:641" s="828" customFormat="1" ht="15.75" x14ac:dyDescent="0.25">
      <c r="A22" s="829">
        <v>19</v>
      </c>
      <c r="B22" s="808" t="s">
        <v>102</v>
      </c>
      <c r="C22" s="55">
        <v>100</v>
      </c>
      <c r="D22" s="55">
        <v>100</v>
      </c>
      <c r="E22" s="55">
        <v>100</v>
      </c>
      <c r="F22" s="55">
        <v>100</v>
      </c>
      <c r="G22" s="55">
        <v>100</v>
      </c>
      <c r="H22" s="55">
        <v>100</v>
      </c>
      <c r="I22" s="55">
        <v>100</v>
      </c>
      <c r="J22" s="55">
        <v>0</v>
      </c>
      <c r="K22" s="55">
        <v>0</v>
      </c>
      <c r="L22" s="55">
        <v>0</v>
      </c>
      <c r="M22" s="809">
        <f t="shared" si="5"/>
        <v>0.5</v>
      </c>
      <c r="N22" s="50">
        <v>100</v>
      </c>
      <c r="O22" s="51">
        <v>100</v>
      </c>
      <c r="P22" s="51">
        <v>100</v>
      </c>
      <c r="Q22" s="51">
        <v>100</v>
      </c>
      <c r="R22" s="51">
        <v>100</v>
      </c>
      <c r="S22" s="51">
        <v>100</v>
      </c>
      <c r="T22" s="51">
        <v>100</v>
      </c>
      <c r="U22" s="51">
        <v>100</v>
      </c>
      <c r="V22" s="51">
        <v>100</v>
      </c>
      <c r="W22" s="51">
        <v>100</v>
      </c>
      <c r="X22" s="51">
        <v>0</v>
      </c>
      <c r="Y22" s="51">
        <v>0</v>
      </c>
      <c r="Z22" s="51">
        <v>0</v>
      </c>
      <c r="AA22" s="810">
        <f t="shared" si="6"/>
        <v>0.5</v>
      </c>
      <c r="AB22" s="54">
        <v>100</v>
      </c>
      <c r="AC22" s="55">
        <v>100</v>
      </c>
      <c r="AD22" s="55">
        <v>100</v>
      </c>
      <c r="AE22" s="55">
        <v>100</v>
      </c>
      <c r="AF22" s="55">
        <v>100</v>
      </c>
      <c r="AG22" s="55">
        <v>100</v>
      </c>
      <c r="AH22" s="55">
        <v>100</v>
      </c>
      <c r="AI22" s="55">
        <v>100</v>
      </c>
      <c r="AJ22" s="55">
        <v>100</v>
      </c>
      <c r="AK22" s="55">
        <v>100</v>
      </c>
      <c r="AL22" s="55">
        <v>100</v>
      </c>
      <c r="AM22" s="74">
        <v>0</v>
      </c>
      <c r="AN22" s="55">
        <v>0</v>
      </c>
      <c r="AO22" s="55">
        <v>0</v>
      </c>
      <c r="AP22" s="811">
        <f t="shared" si="7"/>
        <v>0.5</v>
      </c>
      <c r="AQ22" s="57">
        <v>100</v>
      </c>
      <c r="AR22" s="75">
        <v>100</v>
      </c>
      <c r="AS22" s="75">
        <v>100</v>
      </c>
      <c r="AT22" s="75">
        <v>100</v>
      </c>
      <c r="AU22" s="75">
        <v>100</v>
      </c>
      <c r="AV22" s="75">
        <v>100</v>
      </c>
      <c r="AW22" s="75">
        <v>100</v>
      </c>
      <c r="AX22" s="75">
        <v>100</v>
      </c>
      <c r="AY22" s="75">
        <v>100</v>
      </c>
      <c r="AZ22" s="51">
        <v>100</v>
      </c>
      <c r="BA22" s="51">
        <v>0</v>
      </c>
      <c r="BB22" s="51">
        <v>0</v>
      </c>
      <c r="BC22" s="51">
        <v>0</v>
      </c>
      <c r="BD22" s="812">
        <f t="shared" si="8"/>
        <v>0.5</v>
      </c>
      <c r="BE22" s="327">
        <v>100</v>
      </c>
      <c r="BF22" s="63">
        <v>100</v>
      </c>
      <c r="BG22" s="63">
        <v>100</v>
      </c>
      <c r="BH22" s="63">
        <v>100</v>
      </c>
      <c r="BI22" s="63">
        <v>100</v>
      </c>
      <c r="BJ22" s="63">
        <v>100</v>
      </c>
      <c r="BK22" s="63">
        <v>100</v>
      </c>
      <c r="BL22" s="63">
        <v>100</v>
      </c>
      <c r="BM22" s="63">
        <v>0</v>
      </c>
      <c r="BN22" s="63">
        <v>0</v>
      </c>
      <c r="BO22" s="63">
        <v>0</v>
      </c>
      <c r="BP22" s="813">
        <f t="shared" si="9"/>
        <v>0.5</v>
      </c>
      <c r="BQ22" s="62">
        <v>100</v>
      </c>
      <c r="BR22" s="63">
        <v>100</v>
      </c>
      <c r="BS22" s="63">
        <v>100</v>
      </c>
      <c r="BT22" s="63">
        <v>100</v>
      </c>
      <c r="BU22" s="63">
        <v>100</v>
      </c>
      <c r="BV22" s="63">
        <v>100</v>
      </c>
      <c r="BW22" s="63">
        <v>100</v>
      </c>
      <c r="BX22" s="63">
        <v>0</v>
      </c>
      <c r="BY22" s="63">
        <v>0</v>
      </c>
      <c r="BZ22" s="814">
        <f t="shared" si="17"/>
        <v>0</v>
      </c>
      <c r="CA22" s="815">
        <f t="shared" si="1"/>
        <v>2.5</v>
      </c>
      <c r="CB22" s="50">
        <v>100</v>
      </c>
      <c r="CC22" s="51">
        <v>100</v>
      </c>
      <c r="CD22" s="51">
        <v>100</v>
      </c>
      <c r="CE22" s="51">
        <v>100</v>
      </c>
      <c r="CF22" s="159">
        <v>0</v>
      </c>
      <c r="CG22" s="159">
        <v>0</v>
      </c>
      <c r="CH22" s="816">
        <f t="shared" si="10"/>
        <v>0</v>
      </c>
      <c r="CI22" s="54">
        <v>100</v>
      </c>
      <c r="CJ22" s="55">
        <v>100</v>
      </c>
      <c r="CK22" s="55">
        <v>100</v>
      </c>
      <c r="CL22" s="55">
        <v>100</v>
      </c>
      <c r="CM22" s="55">
        <v>0</v>
      </c>
      <c r="CN22" s="55">
        <v>0</v>
      </c>
      <c r="CO22" s="817">
        <f t="shared" si="11"/>
        <v>0</v>
      </c>
      <c r="CP22" s="54">
        <v>100</v>
      </c>
      <c r="CQ22" s="55">
        <v>100</v>
      </c>
      <c r="CR22" s="818">
        <v>100</v>
      </c>
      <c r="CS22" s="818">
        <v>100</v>
      </c>
      <c r="CT22" s="55">
        <v>0</v>
      </c>
      <c r="CU22" s="819">
        <v>0</v>
      </c>
      <c r="CV22" s="820">
        <f t="shared" si="12"/>
        <v>0</v>
      </c>
      <c r="CW22" s="51">
        <v>100</v>
      </c>
      <c r="CX22" s="51">
        <v>100</v>
      </c>
      <c r="CY22" s="159">
        <v>100</v>
      </c>
      <c r="CZ22" s="159">
        <v>100</v>
      </c>
      <c r="DA22" s="159">
        <v>0</v>
      </c>
      <c r="DB22" s="159">
        <v>0</v>
      </c>
      <c r="DC22" s="821">
        <f t="shared" si="13"/>
        <v>0</v>
      </c>
      <c r="DD22" s="50">
        <v>100</v>
      </c>
      <c r="DE22" s="51">
        <v>100</v>
      </c>
      <c r="DF22" s="159">
        <v>100</v>
      </c>
      <c r="DG22" s="159">
        <v>100</v>
      </c>
      <c r="DH22" s="159">
        <v>0</v>
      </c>
      <c r="DI22" s="159">
        <v>0</v>
      </c>
      <c r="DJ22" s="159">
        <v>0</v>
      </c>
      <c r="DK22" s="822">
        <f t="shared" si="14"/>
        <v>0</v>
      </c>
      <c r="DL22" s="377">
        <v>100</v>
      </c>
      <c r="DM22" s="378">
        <v>100</v>
      </c>
      <c r="DN22" s="378">
        <v>100</v>
      </c>
      <c r="DO22" s="378">
        <v>0</v>
      </c>
      <c r="DP22" s="378">
        <v>0</v>
      </c>
      <c r="DQ22" s="823">
        <f t="shared" si="15"/>
        <v>0</v>
      </c>
      <c r="DR22" s="824">
        <f t="shared" si="2"/>
        <v>0</v>
      </c>
      <c r="DS22" s="69"/>
      <c r="DT22" s="825"/>
      <c r="DU22" s="825"/>
      <c r="DV22" s="825"/>
      <c r="DW22" s="70"/>
      <c r="DX22" s="90">
        <f t="shared" si="24"/>
        <v>0</v>
      </c>
      <c r="DY22" s="69"/>
      <c r="DZ22" s="70"/>
      <c r="EA22" s="71"/>
      <c r="EB22" s="70"/>
      <c r="EC22" s="797">
        <f t="shared" si="16"/>
        <v>0</v>
      </c>
      <c r="ED22" s="806">
        <f t="shared" si="4"/>
        <v>2.5</v>
      </c>
      <c r="EE22" s="826"/>
      <c r="EF22" s="827" t="s">
        <v>147</v>
      </c>
      <c r="EG22" s="827"/>
      <c r="EH22" s="827"/>
      <c r="EI22" s="827"/>
      <c r="EJ22" s="827"/>
      <c r="EK22" s="827"/>
      <c r="EL22" s="827"/>
      <c r="EM22" s="827"/>
      <c r="EN22" s="827"/>
      <c r="EO22" s="827"/>
      <c r="EP22" s="827"/>
      <c r="EQ22" s="827"/>
      <c r="ER22" s="827"/>
      <c r="ES22" s="827"/>
      <c r="ET22" s="827"/>
      <c r="EU22" s="827"/>
      <c r="EV22" s="827"/>
      <c r="EW22" s="827"/>
      <c r="EX22" s="827"/>
      <c r="EY22" s="827"/>
      <c r="EZ22" s="827"/>
      <c r="FA22" s="827"/>
      <c r="FB22" s="827"/>
      <c r="FC22" s="827"/>
      <c r="FD22" s="827"/>
      <c r="FE22" s="827"/>
      <c r="FF22" s="827"/>
      <c r="FG22" s="827"/>
      <c r="FH22" s="827"/>
      <c r="FI22" s="827"/>
      <c r="FJ22" s="827"/>
      <c r="FK22" s="827"/>
      <c r="FL22" s="827"/>
      <c r="FM22" s="827"/>
      <c r="FN22" s="827"/>
      <c r="FO22" s="827"/>
      <c r="FP22" s="827"/>
      <c r="FQ22" s="827"/>
      <c r="FR22" s="827"/>
      <c r="FS22" s="827"/>
      <c r="FT22" s="827"/>
      <c r="FU22" s="827"/>
      <c r="FV22" s="827"/>
      <c r="FW22" s="827"/>
      <c r="FX22" s="827"/>
      <c r="FY22" s="827"/>
      <c r="FZ22" s="827"/>
      <c r="GA22" s="827"/>
      <c r="GB22" s="827"/>
      <c r="GC22" s="827"/>
      <c r="GD22" s="827"/>
      <c r="GE22" s="827"/>
      <c r="GF22" s="827"/>
      <c r="GG22" s="827"/>
      <c r="GH22" s="827"/>
      <c r="GI22" s="827"/>
      <c r="GJ22" s="827"/>
      <c r="GK22" s="827"/>
      <c r="GL22" s="827"/>
      <c r="GM22" s="827"/>
      <c r="GN22" s="827"/>
      <c r="GO22" s="827"/>
      <c r="GP22" s="827"/>
      <c r="GQ22" s="827"/>
      <c r="GR22" s="827"/>
      <c r="GS22" s="827"/>
      <c r="GT22" s="827"/>
      <c r="GU22" s="827"/>
      <c r="GV22" s="827"/>
      <c r="GW22" s="827"/>
      <c r="GX22" s="827"/>
      <c r="GY22" s="827"/>
      <c r="GZ22" s="827"/>
      <c r="HA22" s="827"/>
      <c r="HB22" s="827"/>
      <c r="HC22" s="827"/>
      <c r="HD22" s="827"/>
      <c r="HE22" s="827"/>
      <c r="HF22" s="827"/>
      <c r="HG22" s="827"/>
      <c r="HH22" s="827"/>
      <c r="HI22" s="827"/>
      <c r="HJ22" s="827"/>
      <c r="HK22" s="827"/>
      <c r="HL22" s="827"/>
      <c r="HM22" s="827"/>
      <c r="HN22" s="827"/>
      <c r="HO22" s="827"/>
      <c r="HP22" s="827"/>
      <c r="HQ22" s="827"/>
      <c r="HR22" s="827"/>
      <c r="HS22" s="827"/>
      <c r="HT22" s="827"/>
      <c r="HU22" s="827"/>
      <c r="HV22" s="827"/>
      <c r="HW22" s="827"/>
      <c r="HX22" s="827"/>
      <c r="HY22" s="827"/>
      <c r="HZ22" s="827"/>
      <c r="IA22" s="827"/>
      <c r="IB22" s="827"/>
      <c r="IC22" s="827"/>
      <c r="ID22" s="827"/>
      <c r="IE22" s="827"/>
      <c r="IF22" s="827"/>
      <c r="IG22" s="827"/>
      <c r="IH22" s="827"/>
      <c r="II22" s="827"/>
      <c r="IJ22" s="827"/>
      <c r="IK22" s="827"/>
      <c r="IL22" s="827"/>
      <c r="IM22" s="827"/>
      <c r="IN22" s="827"/>
      <c r="IO22" s="827"/>
      <c r="IP22" s="827"/>
      <c r="IQ22" s="827"/>
      <c r="IR22" s="827"/>
      <c r="IS22" s="827"/>
      <c r="IT22" s="827"/>
      <c r="IU22" s="827"/>
      <c r="IV22" s="827"/>
      <c r="IW22" s="827"/>
      <c r="IX22" s="827"/>
      <c r="IY22" s="827"/>
      <c r="IZ22" s="827"/>
      <c r="JA22" s="827"/>
      <c r="JB22" s="827"/>
      <c r="JC22" s="827"/>
      <c r="JD22" s="827"/>
      <c r="JE22" s="827"/>
      <c r="JF22" s="827"/>
      <c r="JG22" s="827"/>
      <c r="JH22" s="827"/>
      <c r="JI22" s="827"/>
      <c r="JJ22" s="827"/>
      <c r="JK22" s="827"/>
      <c r="JL22" s="827"/>
      <c r="JM22" s="827"/>
      <c r="JN22" s="827"/>
      <c r="JO22" s="827"/>
      <c r="JP22" s="827"/>
      <c r="JQ22" s="827"/>
      <c r="JR22" s="827"/>
      <c r="JS22" s="827"/>
      <c r="JT22" s="827"/>
      <c r="JU22" s="827"/>
      <c r="JV22" s="827"/>
      <c r="JW22" s="827"/>
      <c r="JX22" s="827"/>
      <c r="JY22" s="827"/>
      <c r="JZ22" s="827"/>
      <c r="KA22" s="827"/>
      <c r="KB22" s="827"/>
      <c r="KC22" s="827"/>
      <c r="KD22" s="827"/>
      <c r="KE22" s="827"/>
      <c r="KF22" s="827"/>
      <c r="KG22" s="827"/>
      <c r="KH22" s="827"/>
      <c r="KI22" s="827"/>
      <c r="KJ22" s="827"/>
      <c r="KK22" s="827"/>
      <c r="KL22" s="827"/>
      <c r="KM22" s="827"/>
      <c r="KN22" s="827"/>
      <c r="KO22" s="827"/>
      <c r="KP22" s="827"/>
      <c r="KQ22" s="827"/>
      <c r="KR22" s="827"/>
      <c r="KS22" s="827"/>
      <c r="KT22" s="827"/>
      <c r="KU22" s="827"/>
      <c r="KV22" s="827"/>
      <c r="KW22" s="827"/>
      <c r="KX22" s="827"/>
      <c r="KY22" s="827"/>
      <c r="KZ22" s="827"/>
      <c r="LA22" s="827"/>
      <c r="LB22" s="827"/>
      <c r="LC22" s="827"/>
      <c r="LD22" s="827"/>
      <c r="LE22" s="827"/>
      <c r="LF22" s="827"/>
      <c r="LG22" s="827"/>
      <c r="LH22" s="827"/>
      <c r="LI22" s="827"/>
      <c r="LJ22" s="827"/>
      <c r="LK22" s="827"/>
      <c r="LL22" s="827"/>
      <c r="LM22" s="827"/>
      <c r="LN22" s="827"/>
      <c r="LO22" s="827"/>
      <c r="LP22" s="827"/>
      <c r="LQ22" s="827"/>
      <c r="LR22" s="827"/>
      <c r="LS22" s="827"/>
      <c r="LT22" s="827"/>
      <c r="LU22" s="827"/>
      <c r="LV22" s="827"/>
      <c r="LW22" s="827"/>
      <c r="LX22" s="827"/>
      <c r="LY22" s="827"/>
      <c r="LZ22" s="827"/>
      <c r="MA22" s="827"/>
      <c r="MB22" s="827"/>
      <c r="MC22" s="827"/>
      <c r="MD22" s="827"/>
      <c r="ME22" s="827"/>
      <c r="MF22" s="827"/>
      <c r="MG22" s="827"/>
      <c r="MH22" s="827"/>
      <c r="MI22" s="827"/>
      <c r="MJ22" s="827"/>
      <c r="MK22" s="827"/>
      <c r="ML22" s="827"/>
      <c r="MM22" s="827"/>
      <c r="MN22" s="827"/>
      <c r="MO22" s="827"/>
      <c r="MP22" s="827"/>
      <c r="MQ22" s="827"/>
      <c r="MR22" s="827"/>
      <c r="MS22" s="827"/>
      <c r="MT22" s="827"/>
      <c r="MU22" s="827"/>
      <c r="MV22" s="827"/>
      <c r="MW22" s="827"/>
      <c r="MX22" s="827"/>
      <c r="MY22" s="827"/>
      <c r="MZ22" s="827"/>
      <c r="NA22" s="827"/>
      <c r="NB22" s="827"/>
      <c r="NC22" s="827"/>
      <c r="ND22" s="827"/>
      <c r="NE22" s="827"/>
      <c r="NF22" s="827"/>
      <c r="NG22" s="827"/>
      <c r="NH22" s="827"/>
      <c r="NI22" s="827"/>
      <c r="NJ22" s="827"/>
      <c r="NK22" s="827"/>
      <c r="NL22" s="827"/>
      <c r="NM22" s="827"/>
      <c r="NN22" s="827"/>
      <c r="NO22" s="827"/>
      <c r="NP22" s="827"/>
      <c r="NQ22" s="827"/>
      <c r="NR22" s="827"/>
      <c r="NS22" s="827"/>
      <c r="NT22" s="827"/>
      <c r="NU22" s="827"/>
      <c r="NV22" s="827"/>
      <c r="NW22" s="827"/>
      <c r="NX22" s="827"/>
      <c r="NY22" s="827"/>
      <c r="NZ22" s="827"/>
      <c r="OA22" s="827"/>
      <c r="OB22" s="827"/>
      <c r="OC22" s="827"/>
      <c r="OD22" s="827"/>
      <c r="OE22" s="827"/>
      <c r="OF22" s="827"/>
      <c r="OG22" s="827"/>
      <c r="OH22" s="827"/>
      <c r="OI22" s="827"/>
      <c r="OJ22" s="827"/>
      <c r="OK22" s="827"/>
      <c r="OL22" s="827"/>
      <c r="OM22" s="827"/>
      <c r="ON22" s="827"/>
      <c r="OO22" s="827"/>
      <c r="OP22" s="827"/>
      <c r="OQ22" s="827"/>
      <c r="OR22" s="827"/>
      <c r="OS22" s="827"/>
      <c r="OT22" s="827"/>
      <c r="OU22" s="827"/>
      <c r="OV22" s="827"/>
      <c r="OW22" s="827"/>
      <c r="OX22" s="827"/>
      <c r="OY22" s="827"/>
      <c r="OZ22" s="827"/>
      <c r="PA22" s="827"/>
      <c r="PB22" s="827"/>
      <c r="PC22" s="827"/>
      <c r="PD22" s="827"/>
      <c r="PE22" s="827"/>
      <c r="PF22" s="827"/>
      <c r="PG22" s="827"/>
      <c r="PH22" s="827"/>
      <c r="PI22" s="827"/>
      <c r="PJ22" s="827"/>
      <c r="PK22" s="827"/>
      <c r="PL22" s="827"/>
      <c r="PM22" s="827"/>
      <c r="PN22" s="827"/>
      <c r="PO22" s="827"/>
      <c r="PP22" s="827"/>
      <c r="PQ22" s="827"/>
      <c r="PR22" s="827"/>
      <c r="PS22" s="827"/>
      <c r="PT22" s="827"/>
      <c r="PU22" s="827"/>
      <c r="PV22" s="827"/>
      <c r="PW22" s="827"/>
      <c r="PX22" s="827"/>
      <c r="PY22" s="827"/>
      <c r="PZ22" s="827"/>
      <c r="QA22" s="827"/>
      <c r="QB22" s="827"/>
      <c r="QC22" s="827"/>
      <c r="QD22" s="827"/>
      <c r="QE22" s="827"/>
      <c r="QF22" s="827"/>
      <c r="QG22" s="827"/>
      <c r="QH22" s="827"/>
      <c r="QI22" s="827"/>
      <c r="QJ22" s="827"/>
      <c r="QK22" s="827"/>
      <c r="QL22" s="827"/>
      <c r="QM22" s="827"/>
      <c r="QN22" s="827"/>
      <c r="QO22" s="827"/>
      <c r="QP22" s="827"/>
      <c r="QQ22" s="827"/>
      <c r="QR22" s="827"/>
      <c r="QS22" s="827"/>
      <c r="QT22" s="827"/>
      <c r="QU22" s="827"/>
      <c r="QV22" s="827"/>
      <c r="QW22" s="827"/>
      <c r="QX22" s="827"/>
      <c r="QY22" s="827"/>
      <c r="QZ22" s="827"/>
      <c r="RA22" s="827"/>
      <c r="RB22" s="827"/>
      <c r="RC22" s="827"/>
      <c r="RD22" s="827"/>
      <c r="RE22" s="827"/>
      <c r="RF22" s="827"/>
      <c r="RG22" s="827"/>
      <c r="RH22" s="827"/>
      <c r="RI22" s="827"/>
      <c r="RJ22" s="827"/>
      <c r="RK22" s="827"/>
      <c r="RL22" s="827"/>
      <c r="RM22" s="827"/>
      <c r="RN22" s="827"/>
      <c r="RO22" s="827"/>
      <c r="RP22" s="827"/>
      <c r="RQ22" s="827"/>
      <c r="RR22" s="827"/>
      <c r="RS22" s="827"/>
      <c r="RT22" s="827"/>
      <c r="RU22" s="827"/>
      <c r="RV22" s="827"/>
      <c r="RW22" s="827"/>
      <c r="RX22" s="827"/>
      <c r="RY22" s="827"/>
      <c r="RZ22" s="827"/>
      <c r="SA22" s="827"/>
      <c r="SB22" s="827"/>
      <c r="SC22" s="827"/>
      <c r="SD22" s="827"/>
      <c r="SE22" s="827"/>
      <c r="SF22" s="827"/>
      <c r="SG22" s="827"/>
      <c r="SH22" s="827"/>
      <c r="SI22" s="827"/>
      <c r="SJ22" s="827"/>
      <c r="SK22" s="827"/>
      <c r="SL22" s="827"/>
      <c r="SM22" s="827"/>
      <c r="SN22" s="827"/>
      <c r="SO22" s="827"/>
      <c r="SP22" s="827"/>
      <c r="SQ22" s="827"/>
      <c r="SR22" s="827"/>
      <c r="SS22" s="827"/>
      <c r="ST22" s="827"/>
      <c r="SU22" s="827"/>
      <c r="SV22" s="827"/>
      <c r="SW22" s="827"/>
      <c r="SX22" s="827"/>
      <c r="SY22" s="827"/>
      <c r="SZ22" s="827"/>
      <c r="TA22" s="827"/>
      <c r="TB22" s="827"/>
      <c r="TC22" s="827"/>
      <c r="TD22" s="827"/>
      <c r="TE22" s="827"/>
      <c r="TF22" s="827"/>
      <c r="TG22" s="827"/>
      <c r="TH22" s="827"/>
      <c r="TI22" s="827"/>
      <c r="TJ22" s="827"/>
      <c r="TK22" s="827"/>
      <c r="TL22" s="827"/>
      <c r="TM22" s="827"/>
      <c r="TN22" s="827"/>
      <c r="TO22" s="827"/>
      <c r="TP22" s="827"/>
      <c r="TQ22" s="827"/>
      <c r="TR22" s="827"/>
      <c r="TS22" s="827"/>
      <c r="TT22" s="827"/>
      <c r="TU22" s="827"/>
      <c r="TV22" s="827"/>
      <c r="TW22" s="827"/>
      <c r="TX22" s="827"/>
      <c r="TY22" s="827"/>
      <c r="TZ22" s="827"/>
      <c r="UA22" s="827"/>
      <c r="UB22" s="827"/>
      <c r="UC22" s="827"/>
      <c r="UD22" s="827"/>
      <c r="UE22" s="827"/>
      <c r="UF22" s="827"/>
      <c r="UG22" s="827"/>
      <c r="UH22" s="827"/>
      <c r="UI22" s="827"/>
      <c r="UJ22" s="827"/>
      <c r="UK22" s="827"/>
      <c r="UL22" s="827"/>
      <c r="UM22" s="827"/>
      <c r="UN22" s="827"/>
      <c r="UO22" s="827"/>
      <c r="UP22" s="827"/>
      <c r="UQ22" s="827"/>
      <c r="UR22" s="827"/>
      <c r="US22" s="827"/>
      <c r="UT22" s="827"/>
      <c r="UU22" s="827"/>
      <c r="UV22" s="827"/>
      <c r="UW22" s="827"/>
      <c r="UX22" s="827"/>
      <c r="UY22" s="827"/>
      <c r="UZ22" s="827"/>
      <c r="VA22" s="827"/>
      <c r="VB22" s="827"/>
      <c r="VC22" s="827"/>
      <c r="VD22" s="827"/>
      <c r="VE22" s="827"/>
      <c r="VF22" s="827"/>
      <c r="VG22" s="827"/>
      <c r="VH22" s="827"/>
      <c r="VI22" s="827"/>
      <c r="VJ22" s="827"/>
      <c r="VK22" s="827"/>
      <c r="VL22" s="827"/>
      <c r="VM22" s="827"/>
      <c r="VN22" s="827"/>
      <c r="VO22" s="827"/>
      <c r="VP22" s="827"/>
      <c r="VQ22" s="827"/>
      <c r="VR22" s="827"/>
      <c r="VS22" s="827"/>
      <c r="VT22" s="827"/>
      <c r="VU22" s="827"/>
      <c r="VV22" s="827"/>
      <c r="VW22" s="827"/>
      <c r="VX22" s="827"/>
      <c r="VY22" s="827"/>
      <c r="VZ22" s="827"/>
      <c r="WA22" s="827"/>
      <c r="WB22" s="827"/>
      <c r="WC22" s="827"/>
      <c r="WD22" s="827"/>
      <c r="WE22" s="827"/>
      <c r="WF22" s="827"/>
      <c r="WG22" s="827"/>
      <c r="WH22" s="827"/>
      <c r="WI22" s="827"/>
      <c r="WJ22" s="827"/>
      <c r="WK22" s="827"/>
      <c r="WL22" s="827"/>
      <c r="WM22" s="827"/>
      <c r="WN22" s="827"/>
      <c r="WO22" s="827"/>
      <c r="WP22" s="827"/>
      <c r="WQ22" s="827"/>
      <c r="WR22" s="827"/>
      <c r="WS22" s="827"/>
      <c r="WT22" s="827"/>
      <c r="WU22" s="827"/>
      <c r="WV22" s="827"/>
      <c r="WW22" s="827"/>
      <c r="WX22" s="827"/>
      <c r="WY22" s="827"/>
      <c r="WZ22" s="827"/>
      <c r="XA22" s="827"/>
      <c r="XB22" s="827"/>
      <c r="XC22" s="827"/>
      <c r="XD22" s="827"/>
      <c r="XE22" s="827"/>
      <c r="XF22" s="827"/>
      <c r="XG22" s="827"/>
      <c r="XH22" s="827"/>
      <c r="XI22" s="827"/>
      <c r="XJ22" s="827"/>
      <c r="XK22" s="827"/>
      <c r="XL22" s="827"/>
      <c r="XM22" s="827"/>
      <c r="XN22" s="827"/>
      <c r="XO22" s="827"/>
      <c r="XP22" s="827"/>
      <c r="XQ22" s="827"/>
    </row>
    <row r="23" spans="1:641" s="8" customFormat="1" ht="15.75" x14ac:dyDescent="0.25">
      <c r="A23" s="256">
        <v>20</v>
      </c>
      <c r="B23" s="78" t="s">
        <v>103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100</v>
      </c>
      <c r="K23" s="55">
        <v>0</v>
      </c>
      <c r="L23" s="55">
        <v>0</v>
      </c>
      <c r="M23" s="76">
        <f t="shared" si="5"/>
        <v>3.5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100</v>
      </c>
      <c r="Y23" s="51">
        <v>0</v>
      </c>
      <c r="Z23" s="51">
        <v>10</v>
      </c>
      <c r="AA23" s="52">
        <f t="shared" si="6"/>
        <v>4.4000000000000004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74">
        <v>100</v>
      </c>
      <c r="AN23" s="55">
        <v>0</v>
      </c>
      <c r="AO23" s="55">
        <v>20</v>
      </c>
      <c r="AP23" s="285">
        <f t="shared" si="7"/>
        <v>4.4000000000000004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100</v>
      </c>
      <c r="AZ23" s="51">
        <v>0</v>
      </c>
      <c r="BA23" s="51">
        <v>100</v>
      </c>
      <c r="BB23" s="51">
        <v>0</v>
      </c>
      <c r="BC23" s="51">
        <v>30</v>
      </c>
      <c r="BD23" s="53">
        <f t="shared" si="8"/>
        <v>3.15</v>
      </c>
      <c r="BE23" s="327">
        <v>100</v>
      </c>
      <c r="BF23" s="63">
        <v>100</v>
      </c>
      <c r="BG23" s="63">
        <v>100</v>
      </c>
      <c r="BH23" s="63">
        <v>100</v>
      </c>
      <c r="BI23" s="63">
        <v>100</v>
      </c>
      <c r="BJ23" s="63">
        <v>100</v>
      </c>
      <c r="BK23" s="63">
        <v>100</v>
      </c>
      <c r="BL23" s="63">
        <v>100</v>
      </c>
      <c r="BM23" s="63">
        <v>100</v>
      </c>
      <c r="BN23" s="63">
        <v>0</v>
      </c>
      <c r="BO23" s="63">
        <v>0</v>
      </c>
      <c r="BP23" s="432">
        <f t="shared" si="9"/>
        <v>0</v>
      </c>
      <c r="BQ23" s="62">
        <v>100</v>
      </c>
      <c r="BR23" s="63">
        <v>100</v>
      </c>
      <c r="BS23" s="63">
        <v>100</v>
      </c>
      <c r="BT23" s="63">
        <v>100</v>
      </c>
      <c r="BU23" s="63">
        <v>100</v>
      </c>
      <c r="BV23" s="63">
        <v>100</v>
      </c>
      <c r="BW23" s="63">
        <v>100</v>
      </c>
      <c r="BX23" s="63">
        <v>0</v>
      </c>
      <c r="BY23" s="63">
        <v>0</v>
      </c>
      <c r="BZ23" s="199">
        <f t="shared" si="17"/>
        <v>0</v>
      </c>
      <c r="CA23" s="184">
        <f t="shared" si="1"/>
        <v>15.450000000000001</v>
      </c>
      <c r="CB23" s="50">
        <v>100</v>
      </c>
      <c r="CC23" s="51">
        <v>100</v>
      </c>
      <c r="CD23" s="51">
        <v>100</v>
      </c>
      <c r="CE23" s="51">
        <v>100</v>
      </c>
      <c r="CF23" s="159">
        <v>0</v>
      </c>
      <c r="CG23" s="159">
        <v>0</v>
      </c>
      <c r="CH23" s="426">
        <f t="shared" si="10"/>
        <v>0</v>
      </c>
      <c r="CI23" s="54">
        <v>100</v>
      </c>
      <c r="CJ23" s="55">
        <v>100</v>
      </c>
      <c r="CK23" s="55">
        <v>100</v>
      </c>
      <c r="CL23" s="55">
        <v>100</v>
      </c>
      <c r="CM23" s="55">
        <v>0</v>
      </c>
      <c r="CN23" s="55">
        <v>0</v>
      </c>
      <c r="CO23" s="427">
        <f t="shared" si="11"/>
        <v>0</v>
      </c>
      <c r="CP23" s="54">
        <v>100</v>
      </c>
      <c r="CQ23" s="55">
        <v>100</v>
      </c>
      <c r="CR23" s="55">
        <v>100</v>
      </c>
      <c r="CS23" s="55">
        <v>100</v>
      </c>
      <c r="CT23" s="55">
        <v>0</v>
      </c>
      <c r="CU23" s="55">
        <v>0</v>
      </c>
      <c r="CV23" s="443">
        <f t="shared" si="12"/>
        <v>0</v>
      </c>
      <c r="CW23" s="121">
        <v>100</v>
      </c>
      <c r="CX23" s="121">
        <v>100</v>
      </c>
      <c r="CY23" s="168">
        <v>100</v>
      </c>
      <c r="CZ23" s="168">
        <v>100</v>
      </c>
      <c r="DA23" s="168">
        <v>0</v>
      </c>
      <c r="DB23" s="168">
        <v>0</v>
      </c>
      <c r="DC23" s="426">
        <f t="shared" si="13"/>
        <v>0</v>
      </c>
      <c r="DD23" s="120">
        <v>100</v>
      </c>
      <c r="DE23" s="121">
        <v>100</v>
      </c>
      <c r="DF23" s="168">
        <v>100</v>
      </c>
      <c r="DG23" s="168">
        <v>100</v>
      </c>
      <c r="DH23" s="168">
        <v>0</v>
      </c>
      <c r="DI23" s="168">
        <v>0</v>
      </c>
      <c r="DJ23" s="168">
        <v>0</v>
      </c>
      <c r="DK23" s="381">
        <f t="shared" si="14"/>
        <v>0</v>
      </c>
      <c r="DL23" s="382">
        <v>100</v>
      </c>
      <c r="DM23" s="383">
        <v>100</v>
      </c>
      <c r="DN23" s="383">
        <v>100</v>
      </c>
      <c r="DO23" s="383">
        <v>0</v>
      </c>
      <c r="DP23" s="383">
        <v>0</v>
      </c>
      <c r="DQ23" s="384">
        <f t="shared" si="15"/>
        <v>0</v>
      </c>
      <c r="DR23" s="211">
        <f t="shared" si="2"/>
        <v>0</v>
      </c>
      <c r="DS23" s="17">
        <f>2/10</f>
        <v>0.2</v>
      </c>
      <c r="DT23" s="316">
        <f>4/10</f>
        <v>0.4</v>
      </c>
      <c r="DU23" s="316">
        <f>2/11</f>
        <v>0.18181818181818182</v>
      </c>
      <c r="DV23" s="340"/>
      <c r="DW23" s="444"/>
      <c r="DX23" s="19">
        <f t="shared" si="24"/>
        <v>0.78181818181818197</v>
      </c>
      <c r="DY23" s="17"/>
      <c r="DZ23" s="18"/>
      <c r="EA23" s="87"/>
      <c r="EB23" s="18">
        <v>1</v>
      </c>
      <c r="EC23" s="45">
        <f t="shared" si="16"/>
        <v>1</v>
      </c>
      <c r="ED23" s="350">
        <f t="shared" si="4"/>
        <v>17.231818181818184</v>
      </c>
      <c r="EE23" s="353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</row>
    <row r="24" spans="1:641" s="828" customFormat="1" ht="15.75" x14ac:dyDescent="0.25">
      <c r="A24" s="829">
        <v>21</v>
      </c>
      <c r="B24" s="830" t="s">
        <v>104</v>
      </c>
      <c r="C24" s="55">
        <v>100</v>
      </c>
      <c r="D24" s="55">
        <v>100</v>
      </c>
      <c r="E24" s="55">
        <v>100</v>
      </c>
      <c r="F24" s="55">
        <v>100</v>
      </c>
      <c r="G24" s="55">
        <v>100</v>
      </c>
      <c r="H24" s="55">
        <v>100</v>
      </c>
      <c r="I24" s="55">
        <v>100</v>
      </c>
      <c r="J24" s="55">
        <v>0</v>
      </c>
      <c r="K24" s="55">
        <v>0</v>
      </c>
      <c r="L24" s="55">
        <v>0</v>
      </c>
      <c r="M24" s="809">
        <f t="shared" si="5"/>
        <v>0.5</v>
      </c>
      <c r="N24" s="50">
        <v>100</v>
      </c>
      <c r="O24" s="51">
        <v>100</v>
      </c>
      <c r="P24" s="51">
        <v>100</v>
      </c>
      <c r="Q24" s="51">
        <v>100</v>
      </c>
      <c r="R24" s="51">
        <v>100</v>
      </c>
      <c r="S24" s="51">
        <v>100</v>
      </c>
      <c r="T24" s="51">
        <v>100</v>
      </c>
      <c r="U24" s="51">
        <v>100</v>
      </c>
      <c r="V24" s="51">
        <v>100</v>
      </c>
      <c r="W24" s="51">
        <v>100</v>
      </c>
      <c r="X24" s="51">
        <v>0</v>
      </c>
      <c r="Y24" s="51">
        <v>0</v>
      </c>
      <c r="Z24" s="51">
        <v>0</v>
      </c>
      <c r="AA24" s="810">
        <f t="shared" si="6"/>
        <v>0.5</v>
      </c>
      <c r="AB24" s="54">
        <v>100</v>
      </c>
      <c r="AC24" s="55">
        <v>100</v>
      </c>
      <c r="AD24" s="55">
        <v>100</v>
      </c>
      <c r="AE24" s="55">
        <v>100</v>
      </c>
      <c r="AF24" s="55">
        <v>100</v>
      </c>
      <c r="AG24" s="55">
        <v>100</v>
      </c>
      <c r="AH24" s="55">
        <v>100</v>
      </c>
      <c r="AI24" s="55">
        <v>100</v>
      </c>
      <c r="AJ24" s="55">
        <v>100</v>
      </c>
      <c r="AK24" s="55">
        <v>100</v>
      </c>
      <c r="AL24" s="55">
        <v>100</v>
      </c>
      <c r="AM24" s="74">
        <v>0</v>
      </c>
      <c r="AN24" s="55">
        <v>0</v>
      </c>
      <c r="AO24" s="55">
        <v>0</v>
      </c>
      <c r="AP24" s="811">
        <f t="shared" si="7"/>
        <v>0.5</v>
      </c>
      <c r="AQ24" s="57">
        <v>100</v>
      </c>
      <c r="AR24" s="75">
        <v>100</v>
      </c>
      <c r="AS24" s="75">
        <v>100</v>
      </c>
      <c r="AT24" s="75">
        <v>100</v>
      </c>
      <c r="AU24" s="75">
        <v>100</v>
      </c>
      <c r="AV24" s="75">
        <v>100</v>
      </c>
      <c r="AW24" s="75">
        <v>100</v>
      </c>
      <c r="AX24" s="75">
        <v>100</v>
      </c>
      <c r="AY24" s="75">
        <v>100</v>
      </c>
      <c r="AZ24" s="51">
        <v>100</v>
      </c>
      <c r="BA24" s="51">
        <v>0</v>
      </c>
      <c r="BB24" s="51">
        <v>0</v>
      </c>
      <c r="BC24" s="51">
        <v>0</v>
      </c>
      <c r="BD24" s="812">
        <f t="shared" si="8"/>
        <v>0.5</v>
      </c>
      <c r="BE24" s="327">
        <v>100</v>
      </c>
      <c r="BF24" s="63">
        <v>100</v>
      </c>
      <c r="BG24" s="63">
        <v>100</v>
      </c>
      <c r="BH24" s="63">
        <v>100</v>
      </c>
      <c r="BI24" s="63">
        <v>100</v>
      </c>
      <c r="BJ24" s="63">
        <v>100</v>
      </c>
      <c r="BK24" s="63">
        <v>100</v>
      </c>
      <c r="BL24" s="63">
        <v>100</v>
      </c>
      <c r="BM24" s="63">
        <v>0</v>
      </c>
      <c r="BN24" s="63">
        <v>0</v>
      </c>
      <c r="BO24" s="63">
        <v>0</v>
      </c>
      <c r="BP24" s="813">
        <f t="shared" si="9"/>
        <v>0.5</v>
      </c>
      <c r="BQ24" s="62">
        <v>100</v>
      </c>
      <c r="BR24" s="63">
        <v>100</v>
      </c>
      <c r="BS24" s="63">
        <v>100</v>
      </c>
      <c r="BT24" s="63">
        <v>100</v>
      </c>
      <c r="BU24" s="63">
        <v>100</v>
      </c>
      <c r="BV24" s="63">
        <v>100</v>
      </c>
      <c r="BW24" s="63">
        <v>0</v>
      </c>
      <c r="BX24" s="63">
        <v>0</v>
      </c>
      <c r="BY24" s="63">
        <v>0</v>
      </c>
      <c r="BZ24" s="814">
        <f t="shared" si="17"/>
        <v>0.5</v>
      </c>
      <c r="CA24" s="815">
        <f t="shared" si="1"/>
        <v>3</v>
      </c>
      <c r="CB24" s="50">
        <v>0</v>
      </c>
      <c r="CC24" s="51">
        <v>0</v>
      </c>
      <c r="CD24" s="51">
        <v>0</v>
      </c>
      <c r="CE24" s="132">
        <v>0</v>
      </c>
      <c r="CF24" s="159">
        <v>0</v>
      </c>
      <c r="CG24" s="159">
        <v>0</v>
      </c>
      <c r="CH24" s="816">
        <f t="shared" si="10"/>
        <v>6</v>
      </c>
      <c r="CI24" s="54">
        <v>0</v>
      </c>
      <c r="CJ24" s="55">
        <v>0</v>
      </c>
      <c r="CK24" s="55">
        <v>0</v>
      </c>
      <c r="CL24" s="132">
        <v>0</v>
      </c>
      <c r="CM24" s="55">
        <v>0</v>
      </c>
      <c r="CN24" s="55">
        <v>0</v>
      </c>
      <c r="CO24" s="817">
        <f t="shared" si="11"/>
        <v>6</v>
      </c>
      <c r="CP24" s="135">
        <v>0</v>
      </c>
      <c r="CQ24" s="132">
        <v>0</v>
      </c>
      <c r="CR24" s="132">
        <v>0</v>
      </c>
      <c r="CS24" s="132">
        <v>0</v>
      </c>
      <c r="CT24" s="132">
        <v>0</v>
      </c>
      <c r="CU24" s="132">
        <v>0</v>
      </c>
      <c r="CV24" s="831">
        <f t="shared" si="12"/>
        <v>6</v>
      </c>
      <c r="CW24" s="134">
        <v>0</v>
      </c>
      <c r="CX24" s="134">
        <v>0</v>
      </c>
      <c r="CY24" s="167">
        <v>0</v>
      </c>
      <c r="CZ24" s="132">
        <v>0</v>
      </c>
      <c r="DA24" s="167">
        <v>0</v>
      </c>
      <c r="DB24" s="167">
        <v>0</v>
      </c>
      <c r="DC24" s="816">
        <f t="shared" si="13"/>
        <v>6</v>
      </c>
      <c r="DD24" s="50">
        <v>100</v>
      </c>
      <c r="DE24" s="51">
        <v>100</v>
      </c>
      <c r="DF24" s="159">
        <v>100</v>
      </c>
      <c r="DG24" s="159">
        <v>100</v>
      </c>
      <c r="DH24" s="159">
        <v>0</v>
      </c>
      <c r="DI24" s="159">
        <v>0</v>
      </c>
      <c r="DJ24" s="159">
        <v>0</v>
      </c>
      <c r="DK24" s="822">
        <f t="shared" si="14"/>
        <v>0</v>
      </c>
      <c r="DL24" s="377">
        <v>100</v>
      </c>
      <c r="DM24" s="378">
        <v>100</v>
      </c>
      <c r="DN24" s="378">
        <v>100</v>
      </c>
      <c r="DO24" s="378">
        <v>0</v>
      </c>
      <c r="DP24" s="378">
        <v>0</v>
      </c>
      <c r="DQ24" s="823">
        <f t="shared" si="15"/>
        <v>0</v>
      </c>
      <c r="DR24" s="824">
        <f t="shared" si="2"/>
        <v>24</v>
      </c>
      <c r="DS24" s="69"/>
      <c r="DT24" s="825"/>
      <c r="DU24" s="825"/>
      <c r="DV24" s="825"/>
      <c r="DW24" s="70"/>
      <c r="DX24" s="90">
        <f t="shared" si="24"/>
        <v>0</v>
      </c>
      <c r="DY24" s="69"/>
      <c r="DZ24" s="70"/>
      <c r="EA24" s="71"/>
      <c r="EB24" s="70"/>
      <c r="EC24" s="797">
        <f t="shared" si="16"/>
        <v>0</v>
      </c>
      <c r="ED24" s="806">
        <f t="shared" si="4"/>
        <v>27</v>
      </c>
      <c r="EE24" s="832">
        <v>24</v>
      </c>
      <c r="EF24" s="827" t="s">
        <v>147</v>
      </c>
      <c r="EG24" s="827"/>
      <c r="EH24" s="827"/>
      <c r="EI24" s="827"/>
      <c r="EJ24" s="827"/>
      <c r="EK24" s="827"/>
      <c r="EL24" s="827"/>
      <c r="EM24" s="827"/>
      <c r="EN24" s="827"/>
      <c r="EO24" s="827"/>
      <c r="EP24" s="827"/>
      <c r="EQ24" s="827"/>
      <c r="ER24" s="827"/>
      <c r="ES24" s="827"/>
      <c r="ET24" s="827"/>
      <c r="EU24" s="827"/>
      <c r="EV24" s="827"/>
      <c r="EW24" s="827"/>
      <c r="EX24" s="827"/>
      <c r="EY24" s="827"/>
      <c r="EZ24" s="827"/>
      <c r="FA24" s="827"/>
      <c r="FB24" s="827"/>
      <c r="FC24" s="827"/>
      <c r="FD24" s="827"/>
      <c r="FE24" s="827"/>
      <c r="FF24" s="827"/>
      <c r="FG24" s="827"/>
      <c r="FH24" s="827"/>
      <c r="FI24" s="827"/>
      <c r="FJ24" s="827"/>
      <c r="FK24" s="827"/>
      <c r="FL24" s="827"/>
      <c r="FM24" s="827"/>
      <c r="FN24" s="827"/>
      <c r="FO24" s="827"/>
      <c r="FP24" s="827"/>
      <c r="FQ24" s="827"/>
      <c r="FR24" s="827"/>
      <c r="FS24" s="827"/>
      <c r="FT24" s="827"/>
      <c r="FU24" s="827"/>
      <c r="FV24" s="827"/>
      <c r="FW24" s="827"/>
      <c r="FX24" s="827"/>
      <c r="FY24" s="827"/>
      <c r="FZ24" s="827"/>
      <c r="GA24" s="827"/>
      <c r="GB24" s="827"/>
      <c r="GC24" s="827"/>
      <c r="GD24" s="827"/>
      <c r="GE24" s="827"/>
      <c r="GF24" s="827"/>
      <c r="GG24" s="827"/>
      <c r="GH24" s="827"/>
      <c r="GI24" s="827"/>
      <c r="GJ24" s="827"/>
      <c r="GK24" s="827"/>
      <c r="GL24" s="827"/>
      <c r="GM24" s="827"/>
      <c r="GN24" s="827"/>
      <c r="GO24" s="827"/>
      <c r="GP24" s="827"/>
      <c r="GQ24" s="827"/>
      <c r="GR24" s="827"/>
      <c r="GS24" s="827"/>
      <c r="GT24" s="827"/>
      <c r="GU24" s="827"/>
      <c r="GV24" s="827"/>
      <c r="GW24" s="827"/>
      <c r="GX24" s="827"/>
      <c r="GY24" s="827"/>
      <c r="GZ24" s="827"/>
      <c r="HA24" s="827"/>
      <c r="HB24" s="827"/>
      <c r="HC24" s="827"/>
      <c r="HD24" s="827"/>
      <c r="HE24" s="827"/>
      <c r="HF24" s="827"/>
      <c r="HG24" s="827"/>
      <c r="HH24" s="827"/>
      <c r="HI24" s="827"/>
      <c r="HJ24" s="827"/>
      <c r="HK24" s="827"/>
      <c r="HL24" s="827"/>
      <c r="HM24" s="827"/>
      <c r="HN24" s="827"/>
      <c r="HO24" s="827"/>
      <c r="HP24" s="827"/>
      <c r="HQ24" s="827"/>
      <c r="HR24" s="827"/>
      <c r="HS24" s="827"/>
      <c r="HT24" s="827"/>
      <c r="HU24" s="827"/>
      <c r="HV24" s="827"/>
      <c r="HW24" s="827"/>
      <c r="HX24" s="827"/>
      <c r="HY24" s="827"/>
      <c r="HZ24" s="827"/>
      <c r="IA24" s="827"/>
      <c r="IB24" s="827"/>
      <c r="IC24" s="827"/>
      <c r="ID24" s="827"/>
      <c r="IE24" s="827"/>
      <c r="IF24" s="827"/>
      <c r="IG24" s="827"/>
      <c r="IH24" s="827"/>
      <c r="II24" s="827"/>
      <c r="IJ24" s="827"/>
      <c r="IK24" s="827"/>
      <c r="IL24" s="827"/>
      <c r="IM24" s="827"/>
      <c r="IN24" s="827"/>
      <c r="IO24" s="827"/>
      <c r="IP24" s="827"/>
      <c r="IQ24" s="827"/>
      <c r="IR24" s="827"/>
      <c r="IS24" s="827"/>
      <c r="IT24" s="827"/>
      <c r="IU24" s="827"/>
      <c r="IV24" s="827"/>
      <c r="IW24" s="827"/>
      <c r="IX24" s="827"/>
      <c r="IY24" s="827"/>
      <c r="IZ24" s="827"/>
      <c r="JA24" s="827"/>
      <c r="JB24" s="827"/>
      <c r="JC24" s="827"/>
      <c r="JD24" s="827"/>
      <c r="JE24" s="827"/>
      <c r="JF24" s="827"/>
      <c r="JG24" s="827"/>
      <c r="JH24" s="827"/>
      <c r="JI24" s="827"/>
      <c r="JJ24" s="827"/>
      <c r="JK24" s="827"/>
      <c r="JL24" s="827"/>
      <c r="JM24" s="827"/>
      <c r="JN24" s="827"/>
      <c r="JO24" s="827"/>
      <c r="JP24" s="827"/>
      <c r="JQ24" s="827"/>
      <c r="JR24" s="827"/>
      <c r="JS24" s="827"/>
      <c r="JT24" s="827"/>
      <c r="JU24" s="827"/>
      <c r="JV24" s="827"/>
      <c r="JW24" s="827"/>
      <c r="JX24" s="827"/>
      <c r="JY24" s="827"/>
      <c r="JZ24" s="827"/>
      <c r="KA24" s="827"/>
      <c r="KB24" s="827"/>
      <c r="KC24" s="827"/>
      <c r="KD24" s="827"/>
      <c r="KE24" s="827"/>
      <c r="KF24" s="827"/>
      <c r="KG24" s="827"/>
      <c r="KH24" s="827"/>
      <c r="KI24" s="827"/>
      <c r="KJ24" s="827"/>
      <c r="KK24" s="827"/>
      <c r="KL24" s="827"/>
      <c r="KM24" s="827"/>
      <c r="KN24" s="827"/>
      <c r="KO24" s="827"/>
      <c r="KP24" s="827"/>
      <c r="KQ24" s="827"/>
      <c r="KR24" s="827"/>
      <c r="KS24" s="827"/>
      <c r="KT24" s="827"/>
      <c r="KU24" s="827"/>
      <c r="KV24" s="827"/>
      <c r="KW24" s="827"/>
      <c r="KX24" s="827"/>
      <c r="KY24" s="827"/>
      <c r="KZ24" s="827"/>
      <c r="LA24" s="827"/>
      <c r="LB24" s="827"/>
      <c r="LC24" s="827"/>
      <c r="LD24" s="827"/>
      <c r="LE24" s="827"/>
      <c r="LF24" s="827"/>
      <c r="LG24" s="827"/>
      <c r="LH24" s="827"/>
      <c r="LI24" s="827"/>
      <c r="LJ24" s="827"/>
      <c r="LK24" s="827"/>
      <c r="LL24" s="827"/>
      <c r="LM24" s="827"/>
      <c r="LN24" s="827"/>
      <c r="LO24" s="827"/>
      <c r="LP24" s="827"/>
      <c r="LQ24" s="827"/>
      <c r="LR24" s="827"/>
      <c r="LS24" s="827"/>
      <c r="LT24" s="827"/>
      <c r="LU24" s="827"/>
      <c r="LV24" s="827"/>
      <c r="LW24" s="827"/>
      <c r="LX24" s="827"/>
      <c r="LY24" s="827"/>
      <c r="LZ24" s="827"/>
      <c r="MA24" s="827"/>
      <c r="MB24" s="827"/>
      <c r="MC24" s="827"/>
      <c r="MD24" s="827"/>
      <c r="ME24" s="827"/>
      <c r="MF24" s="827"/>
      <c r="MG24" s="827"/>
      <c r="MH24" s="827"/>
      <c r="MI24" s="827"/>
      <c r="MJ24" s="827"/>
      <c r="MK24" s="827"/>
      <c r="ML24" s="827"/>
      <c r="MM24" s="827"/>
      <c r="MN24" s="827"/>
      <c r="MO24" s="827"/>
      <c r="MP24" s="827"/>
      <c r="MQ24" s="827"/>
      <c r="MR24" s="827"/>
      <c r="MS24" s="827"/>
      <c r="MT24" s="827"/>
      <c r="MU24" s="827"/>
      <c r="MV24" s="827"/>
      <c r="MW24" s="827"/>
      <c r="MX24" s="827"/>
      <c r="MY24" s="827"/>
      <c r="MZ24" s="827"/>
      <c r="NA24" s="827"/>
      <c r="NB24" s="827"/>
      <c r="NC24" s="827"/>
      <c r="ND24" s="827"/>
      <c r="NE24" s="827"/>
      <c r="NF24" s="827"/>
      <c r="NG24" s="827"/>
      <c r="NH24" s="827"/>
      <c r="NI24" s="827"/>
      <c r="NJ24" s="827"/>
      <c r="NK24" s="827"/>
      <c r="NL24" s="827"/>
      <c r="NM24" s="827"/>
      <c r="NN24" s="827"/>
      <c r="NO24" s="827"/>
      <c r="NP24" s="827"/>
      <c r="NQ24" s="827"/>
      <c r="NR24" s="827"/>
      <c r="NS24" s="827"/>
      <c r="NT24" s="827"/>
      <c r="NU24" s="827"/>
      <c r="NV24" s="827"/>
      <c r="NW24" s="827"/>
      <c r="NX24" s="827"/>
      <c r="NY24" s="827"/>
      <c r="NZ24" s="827"/>
      <c r="OA24" s="827"/>
      <c r="OB24" s="827"/>
      <c r="OC24" s="827"/>
      <c r="OD24" s="827"/>
      <c r="OE24" s="827"/>
      <c r="OF24" s="827"/>
      <c r="OG24" s="827"/>
      <c r="OH24" s="827"/>
      <c r="OI24" s="827"/>
      <c r="OJ24" s="827"/>
      <c r="OK24" s="827"/>
      <c r="OL24" s="827"/>
      <c r="OM24" s="827"/>
      <c r="ON24" s="827"/>
      <c r="OO24" s="827"/>
      <c r="OP24" s="827"/>
      <c r="OQ24" s="827"/>
      <c r="OR24" s="827"/>
      <c r="OS24" s="827"/>
      <c r="OT24" s="827"/>
      <c r="OU24" s="827"/>
      <c r="OV24" s="827"/>
      <c r="OW24" s="827"/>
      <c r="OX24" s="827"/>
      <c r="OY24" s="827"/>
      <c r="OZ24" s="827"/>
      <c r="PA24" s="827"/>
      <c r="PB24" s="827"/>
      <c r="PC24" s="827"/>
      <c r="PD24" s="827"/>
      <c r="PE24" s="827"/>
      <c r="PF24" s="827"/>
      <c r="PG24" s="827"/>
      <c r="PH24" s="827"/>
      <c r="PI24" s="827"/>
      <c r="PJ24" s="827"/>
      <c r="PK24" s="827"/>
      <c r="PL24" s="827"/>
      <c r="PM24" s="827"/>
      <c r="PN24" s="827"/>
      <c r="PO24" s="827"/>
      <c r="PP24" s="827"/>
      <c r="PQ24" s="827"/>
      <c r="PR24" s="827"/>
      <c r="PS24" s="827"/>
      <c r="PT24" s="827"/>
      <c r="PU24" s="827"/>
      <c r="PV24" s="827"/>
      <c r="PW24" s="827"/>
      <c r="PX24" s="827"/>
      <c r="PY24" s="827"/>
      <c r="PZ24" s="827"/>
      <c r="QA24" s="827"/>
      <c r="QB24" s="827"/>
      <c r="QC24" s="827"/>
      <c r="QD24" s="827"/>
      <c r="QE24" s="827"/>
      <c r="QF24" s="827"/>
      <c r="QG24" s="827"/>
      <c r="QH24" s="827"/>
      <c r="QI24" s="827"/>
      <c r="QJ24" s="827"/>
      <c r="QK24" s="827"/>
      <c r="QL24" s="827"/>
      <c r="QM24" s="827"/>
      <c r="QN24" s="827"/>
      <c r="QO24" s="827"/>
      <c r="QP24" s="827"/>
      <c r="QQ24" s="827"/>
      <c r="QR24" s="827"/>
      <c r="QS24" s="827"/>
      <c r="QT24" s="827"/>
      <c r="QU24" s="827"/>
      <c r="QV24" s="827"/>
      <c r="QW24" s="827"/>
      <c r="QX24" s="827"/>
      <c r="QY24" s="827"/>
      <c r="QZ24" s="827"/>
      <c r="RA24" s="827"/>
      <c r="RB24" s="827"/>
      <c r="RC24" s="827"/>
      <c r="RD24" s="827"/>
      <c r="RE24" s="827"/>
      <c r="RF24" s="827"/>
      <c r="RG24" s="827"/>
      <c r="RH24" s="827"/>
      <c r="RI24" s="827"/>
      <c r="RJ24" s="827"/>
      <c r="RK24" s="827"/>
      <c r="RL24" s="827"/>
      <c r="RM24" s="827"/>
      <c r="RN24" s="827"/>
      <c r="RO24" s="827"/>
      <c r="RP24" s="827"/>
      <c r="RQ24" s="827"/>
      <c r="RR24" s="827"/>
      <c r="RS24" s="827"/>
      <c r="RT24" s="827"/>
      <c r="RU24" s="827"/>
      <c r="RV24" s="827"/>
      <c r="RW24" s="827"/>
      <c r="RX24" s="827"/>
      <c r="RY24" s="827"/>
      <c r="RZ24" s="827"/>
      <c r="SA24" s="827"/>
      <c r="SB24" s="827"/>
      <c r="SC24" s="827"/>
      <c r="SD24" s="827"/>
      <c r="SE24" s="827"/>
      <c r="SF24" s="827"/>
      <c r="SG24" s="827"/>
      <c r="SH24" s="827"/>
      <c r="SI24" s="827"/>
      <c r="SJ24" s="827"/>
      <c r="SK24" s="827"/>
      <c r="SL24" s="827"/>
      <c r="SM24" s="827"/>
      <c r="SN24" s="827"/>
      <c r="SO24" s="827"/>
      <c r="SP24" s="827"/>
      <c r="SQ24" s="827"/>
      <c r="SR24" s="827"/>
      <c r="SS24" s="827"/>
      <c r="ST24" s="827"/>
      <c r="SU24" s="827"/>
      <c r="SV24" s="827"/>
      <c r="SW24" s="827"/>
      <c r="SX24" s="827"/>
      <c r="SY24" s="827"/>
      <c r="SZ24" s="827"/>
      <c r="TA24" s="827"/>
      <c r="TB24" s="827"/>
      <c r="TC24" s="827"/>
      <c r="TD24" s="827"/>
      <c r="TE24" s="827"/>
      <c r="TF24" s="827"/>
      <c r="TG24" s="827"/>
      <c r="TH24" s="827"/>
      <c r="TI24" s="827"/>
      <c r="TJ24" s="827"/>
      <c r="TK24" s="827"/>
      <c r="TL24" s="827"/>
      <c r="TM24" s="827"/>
      <c r="TN24" s="827"/>
      <c r="TO24" s="827"/>
      <c r="TP24" s="827"/>
      <c r="TQ24" s="827"/>
      <c r="TR24" s="827"/>
      <c r="TS24" s="827"/>
      <c r="TT24" s="827"/>
      <c r="TU24" s="827"/>
      <c r="TV24" s="827"/>
      <c r="TW24" s="827"/>
      <c r="TX24" s="827"/>
      <c r="TY24" s="827"/>
      <c r="TZ24" s="827"/>
      <c r="UA24" s="827"/>
      <c r="UB24" s="827"/>
      <c r="UC24" s="827"/>
      <c r="UD24" s="827"/>
      <c r="UE24" s="827"/>
      <c r="UF24" s="827"/>
      <c r="UG24" s="827"/>
      <c r="UH24" s="827"/>
      <c r="UI24" s="827"/>
      <c r="UJ24" s="827"/>
      <c r="UK24" s="827"/>
      <c r="UL24" s="827"/>
      <c r="UM24" s="827"/>
      <c r="UN24" s="827"/>
      <c r="UO24" s="827"/>
      <c r="UP24" s="827"/>
      <c r="UQ24" s="827"/>
      <c r="UR24" s="827"/>
      <c r="US24" s="827"/>
      <c r="UT24" s="827"/>
      <c r="UU24" s="827"/>
      <c r="UV24" s="827"/>
      <c r="UW24" s="827"/>
      <c r="UX24" s="827"/>
      <c r="UY24" s="827"/>
      <c r="UZ24" s="827"/>
      <c r="VA24" s="827"/>
      <c r="VB24" s="827"/>
      <c r="VC24" s="827"/>
      <c r="VD24" s="827"/>
      <c r="VE24" s="827"/>
      <c r="VF24" s="827"/>
      <c r="VG24" s="827"/>
      <c r="VH24" s="827"/>
      <c r="VI24" s="827"/>
      <c r="VJ24" s="827"/>
      <c r="VK24" s="827"/>
      <c r="VL24" s="827"/>
      <c r="VM24" s="827"/>
      <c r="VN24" s="827"/>
      <c r="VO24" s="827"/>
      <c r="VP24" s="827"/>
      <c r="VQ24" s="827"/>
      <c r="VR24" s="827"/>
      <c r="VS24" s="827"/>
      <c r="VT24" s="827"/>
      <c r="VU24" s="827"/>
      <c r="VV24" s="827"/>
      <c r="VW24" s="827"/>
      <c r="VX24" s="827"/>
      <c r="VY24" s="827"/>
      <c r="VZ24" s="827"/>
      <c r="WA24" s="827"/>
      <c r="WB24" s="827"/>
      <c r="WC24" s="827"/>
      <c r="WD24" s="827"/>
      <c r="WE24" s="827"/>
      <c r="WF24" s="827"/>
      <c r="WG24" s="827"/>
      <c r="WH24" s="827"/>
      <c r="WI24" s="827"/>
      <c r="WJ24" s="827"/>
      <c r="WK24" s="827"/>
      <c r="WL24" s="827"/>
      <c r="WM24" s="827"/>
      <c r="WN24" s="827"/>
      <c r="WO24" s="827"/>
      <c r="WP24" s="827"/>
      <c r="WQ24" s="827"/>
      <c r="WR24" s="827"/>
      <c r="WS24" s="827"/>
      <c r="WT24" s="827"/>
      <c r="WU24" s="827"/>
      <c r="WV24" s="827"/>
      <c r="WW24" s="827"/>
      <c r="WX24" s="827"/>
      <c r="WY24" s="827"/>
      <c r="WZ24" s="827"/>
      <c r="XA24" s="827"/>
      <c r="XB24" s="827"/>
      <c r="XC24" s="827"/>
      <c r="XD24" s="827"/>
      <c r="XE24" s="827"/>
      <c r="XF24" s="827"/>
      <c r="XG24" s="827"/>
      <c r="XH24" s="827"/>
      <c r="XI24" s="827"/>
      <c r="XJ24" s="827"/>
      <c r="XK24" s="827"/>
      <c r="XL24" s="827"/>
      <c r="XM24" s="827"/>
      <c r="XN24" s="827"/>
      <c r="XO24" s="827"/>
      <c r="XP24" s="827"/>
      <c r="XQ24" s="827"/>
    </row>
    <row r="25" spans="1:641" s="9" customFormat="1" ht="15.75" x14ac:dyDescent="0.25">
      <c r="A25" s="256">
        <v>22</v>
      </c>
      <c r="B25" s="78" t="s">
        <v>105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76">
        <f t="shared" si="5"/>
        <v>4</v>
      </c>
      <c r="N25" s="50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2">
        <f t="shared" si="6"/>
        <v>5.5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74">
        <v>0</v>
      </c>
      <c r="AN25" s="55">
        <v>0</v>
      </c>
      <c r="AO25" s="55">
        <v>0</v>
      </c>
      <c r="AP25" s="285">
        <f t="shared" si="7"/>
        <v>6</v>
      </c>
      <c r="AQ25" s="57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51">
        <v>0</v>
      </c>
      <c r="BA25" s="51">
        <v>0</v>
      </c>
      <c r="BB25" s="51">
        <v>0</v>
      </c>
      <c r="BC25" s="51">
        <v>0</v>
      </c>
      <c r="BD25" s="53">
        <f t="shared" si="8"/>
        <v>5.5</v>
      </c>
      <c r="BE25" s="327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100</v>
      </c>
      <c r="BO25" s="63">
        <v>0</v>
      </c>
      <c r="BP25" s="432">
        <f t="shared" si="9"/>
        <v>5</v>
      </c>
      <c r="BQ25" s="62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100</v>
      </c>
      <c r="BY25" s="63">
        <v>0</v>
      </c>
      <c r="BZ25" s="199">
        <f t="shared" si="17"/>
        <v>4</v>
      </c>
      <c r="CA25" s="184">
        <f t="shared" si="1"/>
        <v>30</v>
      </c>
      <c r="CB25" s="50">
        <v>0</v>
      </c>
      <c r="CC25" s="51">
        <v>0</v>
      </c>
      <c r="CD25" s="51">
        <v>0</v>
      </c>
      <c r="CE25" s="132">
        <v>0</v>
      </c>
      <c r="CF25" s="159">
        <v>0</v>
      </c>
      <c r="CG25" s="159">
        <v>0</v>
      </c>
      <c r="CH25" s="426">
        <f t="shared" si="10"/>
        <v>6</v>
      </c>
      <c r="CI25" s="54">
        <v>0</v>
      </c>
      <c r="CJ25" s="55">
        <v>0</v>
      </c>
      <c r="CK25" s="55">
        <v>0</v>
      </c>
      <c r="CL25" s="132">
        <v>0</v>
      </c>
      <c r="CM25" s="55">
        <v>0</v>
      </c>
      <c r="CN25" s="55">
        <v>0</v>
      </c>
      <c r="CO25" s="427">
        <f t="shared" si="11"/>
        <v>6</v>
      </c>
      <c r="CP25" s="54">
        <v>0</v>
      </c>
      <c r="CQ25" s="55">
        <v>0</v>
      </c>
      <c r="CR25" s="55">
        <v>0</v>
      </c>
      <c r="CS25" s="132">
        <v>0</v>
      </c>
      <c r="CT25" s="55">
        <v>0</v>
      </c>
      <c r="CU25" s="55">
        <v>0</v>
      </c>
      <c r="CV25" s="443">
        <f t="shared" si="12"/>
        <v>6</v>
      </c>
      <c r="CW25" s="51">
        <v>0</v>
      </c>
      <c r="CX25" s="51">
        <v>0</v>
      </c>
      <c r="CY25" s="159">
        <v>0</v>
      </c>
      <c r="CZ25" s="132">
        <v>0</v>
      </c>
      <c r="DA25" s="159">
        <v>0</v>
      </c>
      <c r="DB25" s="159">
        <v>0</v>
      </c>
      <c r="DC25" s="426">
        <f t="shared" si="13"/>
        <v>6</v>
      </c>
      <c r="DD25" s="50">
        <v>100</v>
      </c>
      <c r="DE25" s="51">
        <v>100</v>
      </c>
      <c r="DF25" s="159">
        <v>100</v>
      </c>
      <c r="DG25" s="159">
        <v>100</v>
      </c>
      <c r="DH25" s="159">
        <v>0</v>
      </c>
      <c r="DI25" s="159">
        <v>0</v>
      </c>
      <c r="DJ25" s="159">
        <v>0</v>
      </c>
      <c r="DK25" s="376">
        <f t="shared" si="14"/>
        <v>0</v>
      </c>
      <c r="DL25" s="377">
        <v>100</v>
      </c>
      <c r="DM25" s="378">
        <v>100</v>
      </c>
      <c r="DN25" s="378">
        <v>100</v>
      </c>
      <c r="DO25" s="378">
        <v>0</v>
      </c>
      <c r="DP25" s="378">
        <v>0</v>
      </c>
      <c r="DQ25" s="379">
        <f t="shared" si="15"/>
        <v>0</v>
      </c>
      <c r="DR25" s="211">
        <f t="shared" si="2"/>
        <v>24</v>
      </c>
      <c r="DS25" s="17">
        <f>7/10</f>
        <v>0.7</v>
      </c>
      <c r="DT25" s="316">
        <f>7/10</f>
        <v>0.7</v>
      </c>
      <c r="DU25" s="316">
        <f>7/11</f>
        <v>0.63636363636363635</v>
      </c>
      <c r="DV25" s="316">
        <f>6/10</f>
        <v>0.6</v>
      </c>
      <c r="DW25" s="444"/>
      <c r="DX25" s="19">
        <f t="shared" si="24"/>
        <v>2.6363636363636362</v>
      </c>
      <c r="DY25" s="17"/>
      <c r="DZ25" s="18"/>
      <c r="EA25" s="87"/>
      <c r="EB25" s="18">
        <v>1</v>
      </c>
      <c r="EC25" s="46">
        <f t="shared" si="16"/>
        <v>1</v>
      </c>
      <c r="ED25" s="350">
        <f t="shared" si="4"/>
        <v>57.636363636363633</v>
      </c>
      <c r="EE25" s="356">
        <v>24</v>
      </c>
    </row>
    <row r="26" spans="1:641" s="11" customFormat="1" ht="15" customHeight="1" x14ac:dyDescent="0.25">
      <c r="A26" s="32">
        <v>23</v>
      </c>
      <c r="B26" s="117" t="s">
        <v>106</v>
      </c>
      <c r="C26" s="118">
        <v>100</v>
      </c>
      <c r="D26" s="118">
        <v>100</v>
      </c>
      <c r="E26" s="118">
        <v>100</v>
      </c>
      <c r="F26" s="118">
        <v>100</v>
      </c>
      <c r="G26" s="118">
        <v>100</v>
      </c>
      <c r="H26" s="118">
        <v>100</v>
      </c>
      <c r="I26" s="118">
        <v>100</v>
      </c>
      <c r="J26" s="118">
        <v>100</v>
      </c>
      <c r="K26" s="118">
        <v>0</v>
      </c>
      <c r="L26" s="118">
        <v>0</v>
      </c>
      <c r="M26" s="119">
        <f t="shared" si="5"/>
        <v>0</v>
      </c>
      <c r="N26" s="120">
        <v>100</v>
      </c>
      <c r="O26" s="121">
        <v>100</v>
      </c>
      <c r="P26" s="121">
        <v>100</v>
      </c>
      <c r="Q26" s="121">
        <v>100</v>
      </c>
      <c r="R26" s="121">
        <v>100</v>
      </c>
      <c r="S26" s="121">
        <v>100</v>
      </c>
      <c r="T26" s="121">
        <v>100</v>
      </c>
      <c r="U26" s="121">
        <v>100</v>
      </c>
      <c r="V26" s="121">
        <v>100</v>
      </c>
      <c r="W26" s="121">
        <v>100</v>
      </c>
      <c r="X26" s="121">
        <v>100</v>
      </c>
      <c r="Y26" s="121">
        <v>0</v>
      </c>
      <c r="Z26" s="121">
        <v>0</v>
      </c>
      <c r="AA26" s="122">
        <f t="shared" si="6"/>
        <v>0</v>
      </c>
      <c r="AB26" s="123">
        <v>100</v>
      </c>
      <c r="AC26" s="118">
        <v>100</v>
      </c>
      <c r="AD26" s="118">
        <v>100</v>
      </c>
      <c r="AE26" s="118">
        <v>100</v>
      </c>
      <c r="AF26" s="118">
        <v>100</v>
      </c>
      <c r="AG26" s="118">
        <v>100</v>
      </c>
      <c r="AH26" s="118">
        <v>100</v>
      </c>
      <c r="AI26" s="118">
        <v>100</v>
      </c>
      <c r="AJ26" s="118">
        <v>100</v>
      </c>
      <c r="AK26" s="118">
        <v>100</v>
      </c>
      <c r="AL26" s="118">
        <v>100</v>
      </c>
      <c r="AM26" s="124">
        <v>100</v>
      </c>
      <c r="AN26" s="118">
        <v>0</v>
      </c>
      <c r="AO26" s="118">
        <v>0</v>
      </c>
      <c r="AP26" s="324">
        <f t="shared" si="7"/>
        <v>0</v>
      </c>
      <c r="AQ26" s="126">
        <v>100</v>
      </c>
      <c r="AR26" s="127">
        <v>100</v>
      </c>
      <c r="AS26" s="127">
        <v>100</v>
      </c>
      <c r="AT26" s="127">
        <v>100</v>
      </c>
      <c r="AU26" s="127">
        <v>100</v>
      </c>
      <c r="AV26" s="127">
        <v>100</v>
      </c>
      <c r="AW26" s="127">
        <v>100</v>
      </c>
      <c r="AX26" s="127">
        <v>100</v>
      </c>
      <c r="AY26" s="127">
        <v>100</v>
      </c>
      <c r="AZ26" s="121">
        <v>100</v>
      </c>
      <c r="BA26" s="121">
        <v>100</v>
      </c>
      <c r="BB26" s="121">
        <v>0</v>
      </c>
      <c r="BC26" s="121">
        <v>0</v>
      </c>
      <c r="BD26" s="128">
        <f t="shared" si="8"/>
        <v>0</v>
      </c>
      <c r="BE26" s="331">
        <v>100</v>
      </c>
      <c r="BF26" s="37">
        <v>100</v>
      </c>
      <c r="BG26" s="37">
        <v>100</v>
      </c>
      <c r="BH26" s="37">
        <v>100</v>
      </c>
      <c r="BI26" s="37">
        <v>100</v>
      </c>
      <c r="BJ26" s="37">
        <v>100</v>
      </c>
      <c r="BK26" s="37">
        <v>100</v>
      </c>
      <c r="BL26" s="37">
        <v>100</v>
      </c>
      <c r="BM26" s="37">
        <v>100</v>
      </c>
      <c r="BN26" s="37">
        <v>0</v>
      </c>
      <c r="BO26" s="37">
        <v>0</v>
      </c>
      <c r="BP26" s="433">
        <f t="shared" si="9"/>
        <v>0</v>
      </c>
      <c r="BQ26" s="36">
        <v>100</v>
      </c>
      <c r="BR26" s="37">
        <v>100</v>
      </c>
      <c r="BS26" s="37">
        <v>100</v>
      </c>
      <c r="BT26" s="37">
        <v>100</v>
      </c>
      <c r="BU26" s="37">
        <v>100</v>
      </c>
      <c r="BV26" s="37">
        <v>100</v>
      </c>
      <c r="BW26" s="63">
        <v>100</v>
      </c>
      <c r="BX26" s="37">
        <v>0</v>
      </c>
      <c r="BY26" s="37">
        <v>0</v>
      </c>
      <c r="BZ26" s="199">
        <f t="shared" si="17"/>
        <v>0</v>
      </c>
      <c r="CA26" s="186">
        <f t="shared" si="1"/>
        <v>0</v>
      </c>
      <c r="CB26" s="120">
        <v>100</v>
      </c>
      <c r="CC26" s="121">
        <v>100</v>
      </c>
      <c r="CD26" s="121">
        <v>100</v>
      </c>
      <c r="CE26" s="121">
        <v>100</v>
      </c>
      <c r="CF26" s="168">
        <v>0</v>
      </c>
      <c r="CG26" s="168">
        <v>0</v>
      </c>
      <c r="CH26" s="166">
        <f t="shared" si="10"/>
        <v>0</v>
      </c>
      <c r="CI26" s="123">
        <v>100</v>
      </c>
      <c r="CJ26" s="118">
        <v>100</v>
      </c>
      <c r="CK26" s="118">
        <v>100</v>
      </c>
      <c r="CL26" s="118">
        <v>100</v>
      </c>
      <c r="CM26" s="118">
        <v>0</v>
      </c>
      <c r="CN26" s="118">
        <v>0</v>
      </c>
      <c r="CO26" s="242">
        <f t="shared" si="11"/>
        <v>0</v>
      </c>
      <c r="CP26" s="123">
        <v>100</v>
      </c>
      <c r="CQ26" s="118">
        <v>100</v>
      </c>
      <c r="CR26" s="241">
        <v>100</v>
      </c>
      <c r="CS26" s="241">
        <v>100</v>
      </c>
      <c r="CT26" s="118">
        <v>0</v>
      </c>
      <c r="CU26" s="424">
        <v>0</v>
      </c>
      <c r="CV26" s="243">
        <f t="shared" si="12"/>
        <v>0</v>
      </c>
      <c r="CW26" s="452">
        <v>100</v>
      </c>
      <c r="CX26" s="121">
        <v>100</v>
      </c>
      <c r="CY26" s="168">
        <v>100</v>
      </c>
      <c r="CZ26" s="168">
        <v>100</v>
      </c>
      <c r="DA26" s="168">
        <v>0</v>
      </c>
      <c r="DB26" s="168">
        <v>0</v>
      </c>
      <c r="DC26" s="244">
        <f t="shared" si="13"/>
        <v>0</v>
      </c>
      <c r="DD26" s="120">
        <v>100</v>
      </c>
      <c r="DE26" s="121">
        <v>100</v>
      </c>
      <c r="DF26" s="168">
        <v>100</v>
      </c>
      <c r="DG26" s="168">
        <v>100</v>
      </c>
      <c r="DH26" s="168">
        <v>0</v>
      </c>
      <c r="DI26" s="168">
        <v>0</v>
      </c>
      <c r="DJ26" s="168">
        <v>0</v>
      </c>
      <c r="DK26" s="381">
        <f t="shared" si="14"/>
        <v>0</v>
      </c>
      <c r="DL26" s="382">
        <v>100</v>
      </c>
      <c r="DM26" s="383">
        <v>100</v>
      </c>
      <c r="DN26" s="383">
        <v>100</v>
      </c>
      <c r="DO26" s="383">
        <v>0</v>
      </c>
      <c r="DP26" s="383">
        <v>0</v>
      </c>
      <c r="DQ26" s="384">
        <f t="shared" si="15"/>
        <v>0</v>
      </c>
      <c r="DR26" s="469">
        <f t="shared" si="2"/>
        <v>0</v>
      </c>
      <c r="DS26" s="17"/>
      <c r="DT26" s="316"/>
      <c r="DU26" s="316"/>
      <c r="DV26" s="316"/>
      <c r="DW26" s="18"/>
      <c r="DX26" s="43">
        <f t="shared" si="24"/>
        <v>0</v>
      </c>
      <c r="DY26" s="17"/>
      <c r="DZ26" s="18"/>
      <c r="EA26" s="87"/>
      <c r="EB26" s="18"/>
      <c r="EC26" s="45">
        <f t="shared" si="16"/>
        <v>0</v>
      </c>
      <c r="ED26" s="349">
        <f t="shared" si="4"/>
        <v>0</v>
      </c>
      <c r="EE26" s="353"/>
    </row>
    <row r="27" spans="1:641" s="9" customFormat="1" ht="16.5" thickBot="1" x14ac:dyDescent="0.3">
      <c r="A27" s="256">
        <v>24</v>
      </c>
      <c r="B27" s="78" t="s">
        <v>107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76">
        <f t="shared" si="5"/>
        <v>4</v>
      </c>
      <c r="N27" s="50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10</v>
      </c>
      <c r="AA27" s="52">
        <f t="shared" si="6"/>
        <v>4.95</v>
      </c>
      <c r="AB27" s="54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50</v>
      </c>
      <c r="AI27" s="55">
        <v>50</v>
      </c>
      <c r="AJ27" s="55">
        <v>50</v>
      </c>
      <c r="AK27" s="55">
        <v>50</v>
      </c>
      <c r="AL27" s="55">
        <v>0</v>
      </c>
      <c r="AM27" s="74">
        <v>0</v>
      </c>
      <c r="AN27" s="55">
        <v>0</v>
      </c>
      <c r="AO27" s="55">
        <v>0</v>
      </c>
      <c r="AP27" s="285">
        <f t="shared" si="7"/>
        <v>5</v>
      </c>
      <c r="AQ27" s="57">
        <v>50</v>
      </c>
      <c r="AR27" s="57">
        <v>50</v>
      </c>
      <c r="AS27" s="57">
        <v>50</v>
      </c>
      <c r="AT27" s="57">
        <v>50</v>
      </c>
      <c r="AU27" s="57">
        <v>50</v>
      </c>
      <c r="AV27" s="57">
        <v>50</v>
      </c>
      <c r="AW27" s="57">
        <v>50</v>
      </c>
      <c r="AX27" s="57">
        <v>50</v>
      </c>
      <c r="AY27" s="57">
        <v>50</v>
      </c>
      <c r="AZ27" s="51">
        <v>100</v>
      </c>
      <c r="BA27" s="51">
        <v>0</v>
      </c>
      <c r="BB27" s="51">
        <v>0</v>
      </c>
      <c r="BC27" s="51">
        <v>0</v>
      </c>
      <c r="BD27" s="53">
        <f t="shared" si="8"/>
        <v>2.75</v>
      </c>
      <c r="BE27" s="327">
        <v>50</v>
      </c>
      <c r="BF27" s="327">
        <v>50</v>
      </c>
      <c r="BG27" s="327">
        <v>50</v>
      </c>
      <c r="BH27" s="327">
        <v>50</v>
      </c>
      <c r="BI27" s="327">
        <v>50</v>
      </c>
      <c r="BJ27" s="327">
        <v>50</v>
      </c>
      <c r="BK27" s="327">
        <v>50</v>
      </c>
      <c r="BL27" s="63">
        <v>100</v>
      </c>
      <c r="BM27" s="63">
        <v>0</v>
      </c>
      <c r="BN27" s="63">
        <v>0</v>
      </c>
      <c r="BO27" s="63">
        <v>0</v>
      </c>
      <c r="BP27" s="432">
        <f t="shared" si="9"/>
        <v>2.25</v>
      </c>
      <c r="BQ27" s="437">
        <v>50</v>
      </c>
      <c r="BR27" s="437">
        <v>50</v>
      </c>
      <c r="BS27" s="437">
        <v>50</v>
      </c>
      <c r="BT27" s="437">
        <v>50</v>
      </c>
      <c r="BU27" s="437">
        <v>50</v>
      </c>
      <c r="BV27" s="438">
        <v>100</v>
      </c>
      <c r="BW27" s="438">
        <v>50</v>
      </c>
      <c r="BX27" s="438">
        <v>0</v>
      </c>
      <c r="BY27" s="438">
        <v>0</v>
      </c>
      <c r="BZ27" s="439">
        <f t="shared" si="17"/>
        <v>1.5</v>
      </c>
      <c r="CA27" s="184">
        <f t="shared" si="1"/>
        <v>20.45</v>
      </c>
      <c r="CB27" s="50">
        <v>0</v>
      </c>
      <c r="CC27" s="51">
        <v>0</v>
      </c>
      <c r="CD27" s="51">
        <v>0</v>
      </c>
      <c r="CE27" s="51">
        <v>0</v>
      </c>
      <c r="CF27" s="159">
        <v>0</v>
      </c>
      <c r="CG27" s="159">
        <v>0</v>
      </c>
      <c r="CH27" s="426">
        <f t="shared" si="10"/>
        <v>6</v>
      </c>
      <c r="CI27" s="54">
        <v>0</v>
      </c>
      <c r="CJ27" s="55">
        <v>0</v>
      </c>
      <c r="CK27" s="55">
        <v>0</v>
      </c>
      <c r="CL27" s="55">
        <v>0</v>
      </c>
      <c r="CM27" s="55">
        <v>0</v>
      </c>
      <c r="CN27" s="55">
        <v>0</v>
      </c>
      <c r="CO27" s="427">
        <f t="shared" si="11"/>
        <v>6</v>
      </c>
      <c r="CP27" s="62">
        <v>0</v>
      </c>
      <c r="CQ27" s="62">
        <v>0</v>
      </c>
      <c r="CR27" s="63">
        <v>0</v>
      </c>
      <c r="CS27" s="63">
        <v>0</v>
      </c>
      <c r="CT27" s="63">
        <v>0</v>
      </c>
      <c r="CU27" s="63">
        <v>0</v>
      </c>
      <c r="CV27" s="443">
        <f t="shared" si="12"/>
        <v>6</v>
      </c>
      <c r="CW27" s="51">
        <v>100</v>
      </c>
      <c r="CX27" s="51">
        <v>100</v>
      </c>
      <c r="CY27" s="159">
        <v>100</v>
      </c>
      <c r="CZ27" s="159">
        <v>100</v>
      </c>
      <c r="DA27" s="159">
        <v>0</v>
      </c>
      <c r="DB27" s="159">
        <v>0</v>
      </c>
      <c r="DC27" s="426">
        <f t="shared" si="13"/>
        <v>0</v>
      </c>
      <c r="DD27" s="50">
        <v>100</v>
      </c>
      <c r="DE27" s="51">
        <v>100</v>
      </c>
      <c r="DF27" s="159">
        <v>100</v>
      </c>
      <c r="DG27" s="159">
        <v>100</v>
      </c>
      <c r="DH27" s="159">
        <v>0</v>
      </c>
      <c r="DI27" s="159">
        <v>0</v>
      </c>
      <c r="DJ27" s="159">
        <v>0</v>
      </c>
      <c r="DK27" s="376">
        <f t="shared" si="14"/>
        <v>0</v>
      </c>
      <c r="DL27" s="377">
        <v>100</v>
      </c>
      <c r="DM27" s="378">
        <v>100</v>
      </c>
      <c r="DN27" s="378">
        <v>100</v>
      </c>
      <c r="DO27" s="378">
        <v>0</v>
      </c>
      <c r="DP27" s="378">
        <v>0</v>
      </c>
      <c r="DQ27" s="379">
        <f t="shared" si="15"/>
        <v>0</v>
      </c>
      <c r="DR27" s="211">
        <f t="shared" si="2"/>
        <v>18</v>
      </c>
      <c r="DS27" s="17">
        <f>4/10</f>
        <v>0.4</v>
      </c>
      <c r="DT27" s="316">
        <f>6/10</f>
        <v>0.6</v>
      </c>
      <c r="DU27" s="316">
        <f>5/11</f>
        <v>0.45454545454545453</v>
      </c>
      <c r="DV27" s="316">
        <f>7/10</f>
        <v>0.7</v>
      </c>
      <c r="DW27" s="18">
        <f>4/10</f>
        <v>0.4</v>
      </c>
      <c r="DX27" s="354">
        <f t="shared" si="24"/>
        <v>2.5545454545454542</v>
      </c>
      <c r="DY27" s="18"/>
      <c r="DZ27" s="18"/>
      <c r="EA27" s="18"/>
      <c r="EB27" s="18">
        <v>1</v>
      </c>
      <c r="EC27" s="20">
        <f t="shared" si="16"/>
        <v>1</v>
      </c>
      <c r="ED27" s="350">
        <f t="shared" si="4"/>
        <v>42.004545454545458</v>
      </c>
      <c r="EE27" s="353">
        <v>37</v>
      </c>
    </row>
    <row r="28" spans="1:641" s="11" customFormat="1" ht="15.75" hidden="1" outlineLevel="1" x14ac:dyDescent="0.25">
      <c r="A28" s="32">
        <v>25</v>
      </c>
      <c r="B28" s="117" t="s">
        <v>108</v>
      </c>
      <c r="C28" s="118">
        <v>100</v>
      </c>
      <c r="D28" s="118">
        <v>100</v>
      </c>
      <c r="E28" s="118">
        <v>100</v>
      </c>
      <c r="F28" s="118">
        <v>100</v>
      </c>
      <c r="G28" s="118">
        <v>100</v>
      </c>
      <c r="H28" s="118">
        <v>100</v>
      </c>
      <c r="I28" s="118">
        <v>100</v>
      </c>
      <c r="J28" s="118">
        <v>100</v>
      </c>
      <c r="K28" s="118">
        <v>0</v>
      </c>
      <c r="L28" s="118">
        <v>0</v>
      </c>
      <c r="M28" s="119">
        <f t="shared" si="5"/>
        <v>0</v>
      </c>
      <c r="N28" s="120">
        <v>100</v>
      </c>
      <c r="O28" s="121">
        <v>100</v>
      </c>
      <c r="P28" s="121">
        <v>100</v>
      </c>
      <c r="Q28" s="121">
        <v>100</v>
      </c>
      <c r="R28" s="121">
        <v>100</v>
      </c>
      <c r="S28" s="121">
        <v>100</v>
      </c>
      <c r="T28" s="121">
        <v>100</v>
      </c>
      <c r="U28" s="121">
        <v>100</v>
      </c>
      <c r="V28" s="121">
        <v>100</v>
      </c>
      <c r="W28" s="121">
        <v>100</v>
      </c>
      <c r="X28" s="121">
        <v>100</v>
      </c>
      <c r="Y28" s="121">
        <v>0</v>
      </c>
      <c r="Z28" s="121">
        <v>0</v>
      </c>
      <c r="AA28" s="122">
        <f t="shared" si="6"/>
        <v>0</v>
      </c>
      <c r="AB28" s="123">
        <v>100</v>
      </c>
      <c r="AC28" s="118">
        <v>100</v>
      </c>
      <c r="AD28" s="118">
        <v>100</v>
      </c>
      <c r="AE28" s="118">
        <v>100</v>
      </c>
      <c r="AF28" s="118">
        <v>100</v>
      </c>
      <c r="AG28" s="118">
        <v>100</v>
      </c>
      <c r="AH28" s="118">
        <v>100</v>
      </c>
      <c r="AI28" s="118">
        <v>100</v>
      </c>
      <c r="AJ28" s="118">
        <v>100</v>
      </c>
      <c r="AK28" s="118">
        <v>100</v>
      </c>
      <c r="AL28" s="118">
        <v>100</v>
      </c>
      <c r="AM28" s="124">
        <v>100</v>
      </c>
      <c r="AN28" s="118">
        <v>0</v>
      </c>
      <c r="AO28" s="118">
        <v>0</v>
      </c>
      <c r="AP28" s="324">
        <f t="shared" si="7"/>
        <v>0</v>
      </c>
      <c r="AQ28" s="126">
        <v>100</v>
      </c>
      <c r="AR28" s="127">
        <v>100</v>
      </c>
      <c r="AS28" s="127">
        <v>100</v>
      </c>
      <c r="AT28" s="127">
        <v>100</v>
      </c>
      <c r="AU28" s="127">
        <v>100</v>
      </c>
      <c r="AV28" s="127">
        <v>100</v>
      </c>
      <c r="AW28" s="127">
        <v>100</v>
      </c>
      <c r="AX28" s="127">
        <v>100</v>
      </c>
      <c r="AY28" s="127">
        <v>100</v>
      </c>
      <c r="AZ28" s="121">
        <v>100</v>
      </c>
      <c r="BA28" s="121">
        <v>100</v>
      </c>
      <c r="BB28" s="121">
        <v>0</v>
      </c>
      <c r="BC28" s="121">
        <v>0</v>
      </c>
      <c r="BD28" s="128">
        <f t="shared" si="8"/>
        <v>0</v>
      </c>
      <c r="BE28" s="331">
        <v>100</v>
      </c>
      <c r="BF28" s="37">
        <v>100</v>
      </c>
      <c r="BG28" s="37">
        <v>100</v>
      </c>
      <c r="BH28" s="37">
        <v>100</v>
      </c>
      <c r="BI28" s="37">
        <v>100</v>
      </c>
      <c r="BJ28" s="37">
        <v>100</v>
      </c>
      <c r="BK28" s="37">
        <v>100</v>
      </c>
      <c r="BL28" s="37">
        <v>100</v>
      </c>
      <c r="BM28" s="37">
        <v>100</v>
      </c>
      <c r="BN28" s="37">
        <v>0</v>
      </c>
      <c r="BO28" s="37">
        <v>0</v>
      </c>
      <c r="BP28" s="339">
        <f t="shared" si="9"/>
        <v>0</v>
      </c>
      <c r="BQ28" s="278">
        <v>100</v>
      </c>
      <c r="BR28" s="278">
        <v>100</v>
      </c>
      <c r="BS28" s="278">
        <v>100</v>
      </c>
      <c r="BT28" s="278"/>
      <c r="BU28" s="278">
        <v>100</v>
      </c>
      <c r="BV28" s="278">
        <v>100</v>
      </c>
      <c r="BW28" s="278">
        <v>0</v>
      </c>
      <c r="BX28" s="278">
        <v>0</v>
      </c>
      <c r="BY28" s="278">
        <v>0</v>
      </c>
      <c r="BZ28" s="339">
        <f t="shared" ref="BZ28:BZ30" si="25">4-(0.5*BQ28/100+1*BR28/100+1.5*BS28/100+0.5*BU28/100+0.5*BV28/100)+0.5*BW28/100+BX28/100-(4-(0.5*BQ28/100+1*BR28/100+1.5*BS28/100+0.5*BU28/100+0.5*BV28/100)+0.5*BW28/100+BX28/100)*BY28/100</f>
        <v>0</v>
      </c>
      <c r="CA28" s="186">
        <f t="shared" si="1"/>
        <v>0</v>
      </c>
      <c r="CB28" s="120">
        <v>100</v>
      </c>
      <c r="CC28" s="121">
        <v>100</v>
      </c>
      <c r="CD28" s="121">
        <v>100</v>
      </c>
      <c r="CE28" s="121">
        <v>100</v>
      </c>
      <c r="CF28" s="168">
        <v>0</v>
      </c>
      <c r="CG28" s="168">
        <v>0</v>
      </c>
      <c r="CH28" s="122" t="e">
        <f>3.5-(1*CB28/100+1.5*CC28/100+0.5*CD28/100+0.5*CE28/100)+0.5*CF28/100+CG28/100-(3.5-(1*CB28/100+1.5*CC28/100+0.5*CD28/100+0.5*CE28/100)+0.5*CF28/100+CG28/100)*#REF!/100</f>
        <v>#REF!</v>
      </c>
      <c r="CI28" s="123">
        <v>100</v>
      </c>
      <c r="CJ28" s="118">
        <v>100</v>
      </c>
      <c r="CK28" s="118">
        <v>100</v>
      </c>
      <c r="CL28" s="118">
        <v>100</v>
      </c>
      <c r="CM28" s="118">
        <v>0</v>
      </c>
      <c r="CN28" s="118">
        <v>0</v>
      </c>
      <c r="CO28" s="169" t="e">
        <f>3-(1*CI28/100+1*CJ28/100+0.5*CK28/100+0.5*CL28/100)+0.5*CM28/100+CN28/100-(3-(1*CI28/100+1*CJ28/100+0.5*CK28/100+0.5*CL28/100)+0.5*CM28/100+CN28/100)*#REF!/100</f>
        <v>#REF!</v>
      </c>
      <c r="CP28" s="123">
        <v>100</v>
      </c>
      <c r="CQ28" s="118">
        <v>100</v>
      </c>
      <c r="CR28" s="118">
        <v>100</v>
      </c>
      <c r="CS28" s="118">
        <v>0</v>
      </c>
      <c r="CT28" s="118">
        <v>0</v>
      </c>
      <c r="CU28" s="425"/>
      <c r="CV28" s="243">
        <f t="shared" ref="CV28:CV30" si="26">6-(2*CP29/100+2*CQ29/100+1*CR29/100+1*CS29/100)+1*CT29/100-(6-(2*CP29/100+2*CQ29/100+1*CR29/100+1*CS29/100)+1*CT29/100)*CU29/100</f>
        <v>1</v>
      </c>
      <c r="CW28" s="121">
        <v>100</v>
      </c>
      <c r="CX28" s="121">
        <v>100</v>
      </c>
      <c r="CY28" s="168">
        <v>100</v>
      </c>
      <c r="CZ28" s="168">
        <v>100</v>
      </c>
      <c r="DA28" s="168">
        <v>0</v>
      </c>
      <c r="DB28" s="168">
        <v>0</v>
      </c>
      <c r="DC28" s="170" t="e">
        <f>3-(1*CW28/100+1*CX28/100+0.5*CY28/100+0.5*CZ28/100)+0.5*DA28/100+DB28/100-(3-(1*CW28/100+1*CX28/100+0.5*CY28/100+0.5*CZ28/100)+0.5*DA28/100+#REF!/100)*#REF!/100</f>
        <v>#REF!</v>
      </c>
      <c r="DD28" s="120">
        <v>100</v>
      </c>
      <c r="DE28" s="121">
        <v>100</v>
      </c>
      <c r="DF28" s="168">
        <v>100</v>
      </c>
      <c r="DG28" s="168">
        <v>100</v>
      </c>
      <c r="DH28" s="168">
        <v>0</v>
      </c>
      <c r="DI28" s="168">
        <v>0</v>
      </c>
      <c r="DJ28" s="168">
        <v>0</v>
      </c>
      <c r="DK28" s="171">
        <f t="shared" si="14"/>
        <v>0</v>
      </c>
      <c r="DL28" s="126">
        <v>100</v>
      </c>
      <c r="DM28" s="172">
        <v>100</v>
      </c>
      <c r="DN28" s="172">
        <v>100</v>
      </c>
      <c r="DO28" s="172">
        <v>0</v>
      </c>
      <c r="DP28" s="172">
        <v>0</v>
      </c>
      <c r="DQ28" s="173">
        <f t="shared" si="15"/>
        <v>0</v>
      </c>
      <c r="DR28" s="157" t="e">
        <f t="shared" si="2"/>
        <v>#REF!</v>
      </c>
      <c r="DS28" s="17"/>
      <c r="DT28" s="316"/>
      <c r="DU28" s="316"/>
      <c r="DV28" s="316"/>
      <c r="DW28" s="18"/>
      <c r="DX28" s="43">
        <f t="shared" si="24"/>
        <v>0</v>
      </c>
      <c r="DY28" s="223"/>
      <c r="DZ28" s="87"/>
      <c r="EA28" s="87"/>
      <c r="EB28" s="87"/>
      <c r="EC28" s="45">
        <f t="shared" si="16"/>
        <v>0</v>
      </c>
      <c r="ED28" s="303" t="e">
        <f t="shared" si="4"/>
        <v>#REF!</v>
      </c>
      <c r="EE28" s="48"/>
    </row>
    <row r="29" spans="1:641" s="11" customFormat="1" ht="12.75" hidden="1" customHeight="1" outlineLevel="1" x14ac:dyDescent="0.25">
      <c r="A29" s="32">
        <v>26</v>
      </c>
      <c r="B29" s="156" t="s">
        <v>109</v>
      </c>
      <c r="C29" s="118">
        <v>100</v>
      </c>
      <c r="D29" s="118">
        <v>100</v>
      </c>
      <c r="E29" s="118">
        <v>100</v>
      </c>
      <c r="F29" s="118">
        <v>100</v>
      </c>
      <c r="G29" s="118">
        <v>100</v>
      </c>
      <c r="H29" s="118">
        <v>100</v>
      </c>
      <c r="I29" s="118">
        <v>100</v>
      </c>
      <c r="J29" s="118">
        <v>100</v>
      </c>
      <c r="K29" s="118">
        <v>0</v>
      </c>
      <c r="L29" s="118">
        <v>0</v>
      </c>
      <c r="M29" s="119">
        <f t="shared" si="5"/>
        <v>0</v>
      </c>
      <c r="N29" s="120">
        <v>100</v>
      </c>
      <c r="O29" s="121">
        <v>100</v>
      </c>
      <c r="P29" s="121">
        <v>100</v>
      </c>
      <c r="Q29" s="121">
        <v>100</v>
      </c>
      <c r="R29" s="121">
        <v>100</v>
      </c>
      <c r="S29" s="121">
        <v>100</v>
      </c>
      <c r="T29" s="121">
        <v>100</v>
      </c>
      <c r="U29" s="121">
        <v>100</v>
      </c>
      <c r="V29" s="121">
        <v>100</v>
      </c>
      <c r="W29" s="121">
        <v>100</v>
      </c>
      <c r="X29" s="121">
        <v>100</v>
      </c>
      <c r="Y29" s="121">
        <v>0</v>
      </c>
      <c r="Z29" s="121">
        <v>0</v>
      </c>
      <c r="AA29" s="122">
        <f t="shared" si="6"/>
        <v>0</v>
      </c>
      <c r="AB29" s="123">
        <v>100</v>
      </c>
      <c r="AC29" s="118">
        <v>100</v>
      </c>
      <c r="AD29" s="118">
        <v>100</v>
      </c>
      <c r="AE29" s="118">
        <v>100</v>
      </c>
      <c r="AF29" s="118">
        <v>100</v>
      </c>
      <c r="AG29" s="118">
        <v>100</v>
      </c>
      <c r="AH29" s="118">
        <v>100</v>
      </c>
      <c r="AI29" s="118">
        <v>100</v>
      </c>
      <c r="AJ29" s="118">
        <v>100</v>
      </c>
      <c r="AK29" s="118">
        <v>100</v>
      </c>
      <c r="AL29" s="118">
        <v>100</v>
      </c>
      <c r="AM29" s="124">
        <v>100</v>
      </c>
      <c r="AN29" s="118">
        <v>0</v>
      </c>
      <c r="AO29" s="118">
        <v>0</v>
      </c>
      <c r="AP29" s="324">
        <f t="shared" si="7"/>
        <v>0</v>
      </c>
      <c r="AQ29" s="126">
        <v>100</v>
      </c>
      <c r="AR29" s="127">
        <v>100</v>
      </c>
      <c r="AS29" s="127">
        <v>100</v>
      </c>
      <c r="AT29" s="127">
        <v>100</v>
      </c>
      <c r="AU29" s="127">
        <v>100</v>
      </c>
      <c r="AV29" s="127">
        <v>100</v>
      </c>
      <c r="AW29" s="127">
        <v>100</v>
      </c>
      <c r="AX29" s="127">
        <v>100</v>
      </c>
      <c r="AY29" s="127">
        <v>100</v>
      </c>
      <c r="AZ29" s="121">
        <v>100</v>
      </c>
      <c r="BA29" s="121">
        <v>100</v>
      </c>
      <c r="BB29" s="121">
        <v>0</v>
      </c>
      <c r="BC29" s="121">
        <v>0</v>
      </c>
      <c r="BD29" s="128">
        <f t="shared" si="8"/>
        <v>0</v>
      </c>
      <c r="BE29" s="331">
        <v>100</v>
      </c>
      <c r="BF29" s="37">
        <v>100</v>
      </c>
      <c r="BG29" s="37">
        <v>100</v>
      </c>
      <c r="BH29" s="37">
        <v>100</v>
      </c>
      <c r="BI29" s="37">
        <v>100</v>
      </c>
      <c r="BJ29" s="37">
        <v>100</v>
      </c>
      <c r="BK29" s="37">
        <v>100</v>
      </c>
      <c r="BL29" s="37">
        <v>100</v>
      </c>
      <c r="BM29" s="37">
        <v>100</v>
      </c>
      <c r="BN29" s="37">
        <v>0</v>
      </c>
      <c r="BO29" s="37">
        <v>0</v>
      </c>
      <c r="BP29" s="339">
        <f t="shared" si="9"/>
        <v>0</v>
      </c>
      <c r="BQ29" s="37">
        <v>100</v>
      </c>
      <c r="BR29" s="37">
        <v>100</v>
      </c>
      <c r="BS29" s="37">
        <v>100</v>
      </c>
      <c r="BT29" s="37"/>
      <c r="BU29" s="37">
        <v>100</v>
      </c>
      <c r="BV29" s="37">
        <v>100</v>
      </c>
      <c r="BW29" s="37">
        <v>0</v>
      </c>
      <c r="BX29" s="37">
        <v>0</v>
      </c>
      <c r="BY29" s="37">
        <v>0</v>
      </c>
      <c r="BZ29" s="183">
        <f t="shared" si="25"/>
        <v>0</v>
      </c>
      <c r="CA29" s="186">
        <f t="shared" si="1"/>
        <v>0</v>
      </c>
      <c r="CB29" s="120">
        <v>100</v>
      </c>
      <c r="CC29" s="121">
        <v>100</v>
      </c>
      <c r="CD29" s="121">
        <v>100</v>
      </c>
      <c r="CE29" s="121">
        <v>100</v>
      </c>
      <c r="CF29" s="168">
        <v>0</v>
      </c>
      <c r="CG29" s="168">
        <v>0</v>
      </c>
      <c r="CH29" s="122" t="e">
        <f>3.5-(1*CB29/100+1.5*CC29/100+0.5*CD29/100+0.5*CE29/100)+0.5*CF29/100+CG29/100-(3.5-(1*CB29/100+1.5*CC29/100+0.5*CD29/100+0.5*CE29/100)+0.5*CF29/100+CG29/100)*#REF!/100</f>
        <v>#REF!</v>
      </c>
      <c r="CI29" s="123">
        <v>100</v>
      </c>
      <c r="CJ29" s="118">
        <v>100</v>
      </c>
      <c r="CK29" s="118">
        <v>100</v>
      </c>
      <c r="CL29" s="118">
        <v>100</v>
      </c>
      <c r="CM29" s="118">
        <v>0</v>
      </c>
      <c r="CN29" s="118">
        <v>0</v>
      </c>
      <c r="CO29" s="169" t="e">
        <f>3-(1*CI29/100+1*CJ29/100+0.5*CK29/100+0.5*CL29/100)+0.5*CM29/100+CN29/100-(3-(1*CI29/100+1*CJ29/100+0.5*CK29/100+0.5*CL29/100)+0.5*CM29/100+CN29/100)*#REF!/100</f>
        <v>#REF!</v>
      </c>
      <c r="CP29" s="123">
        <v>100</v>
      </c>
      <c r="CQ29" s="118">
        <v>100</v>
      </c>
      <c r="CR29" s="118">
        <v>100</v>
      </c>
      <c r="CS29" s="118">
        <v>0</v>
      </c>
      <c r="CT29" s="118">
        <v>0</v>
      </c>
      <c r="CU29" s="425"/>
      <c r="CV29" s="243">
        <f t="shared" si="26"/>
        <v>1</v>
      </c>
      <c r="CW29" s="121">
        <v>100</v>
      </c>
      <c r="CX29" s="121">
        <v>100</v>
      </c>
      <c r="CY29" s="168">
        <v>100</v>
      </c>
      <c r="CZ29" s="168">
        <v>100</v>
      </c>
      <c r="DA29" s="168">
        <v>0</v>
      </c>
      <c r="DB29" s="168">
        <v>0</v>
      </c>
      <c r="DC29" s="170" t="e">
        <f>3-(1*CW29/100+1*CX29/100+0.5*CY29/100+0.5*CZ29/100)+0.5*DA29/100+DB29/100-(3-(1*CW29/100+1*CX29/100+0.5*CY29/100+0.5*CZ29/100)+0.5*DA29/100+#REF!/100)*#REF!/100</f>
        <v>#REF!</v>
      </c>
      <c r="DD29" s="120">
        <v>100</v>
      </c>
      <c r="DE29" s="121">
        <v>100</v>
      </c>
      <c r="DF29" s="168">
        <v>100</v>
      </c>
      <c r="DG29" s="168">
        <v>100</v>
      </c>
      <c r="DH29" s="168">
        <v>0</v>
      </c>
      <c r="DI29" s="168">
        <v>0</v>
      </c>
      <c r="DJ29" s="168">
        <v>0</v>
      </c>
      <c r="DK29" s="171">
        <f t="shared" si="14"/>
        <v>0</v>
      </c>
      <c r="DL29" s="126">
        <v>100</v>
      </c>
      <c r="DM29" s="172">
        <v>100</v>
      </c>
      <c r="DN29" s="172">
        <v>100</v>
      </c>
      <c r="DO29" s="172">
        <v>0</v>
      </c>
      <c r="DP29" s="172">
        <v>0</v>
      </c>
      <c r="DQ29" s="173">
        <f t="shared" si="15"/>
        <v>0</v>
      </c>
      <c r="DR29" s="157" t="e">
        <f t="shared" si="2"/>
        <v>#REF!</v>
      </c>
      <c r="DS29" s="17"/>
      <c r="DT29" s="316"/>
      <c r="DU29" s="316"/>
      <c r="DV29" s="316"/>
      <c r="DW29" s="18"/>
      <c r="DX29" s="43">
        <f t="shared" si="24"/>
        <v>0</v>
      </c>
      <c r="DY29" s="223"/>
      <c r="DZ29" s="87"/>
      <c r="EA29" s="87"/>
      <c r="EB29" s="87"/>
      <c r="EC29" s="45">
        <f t="shared" si="16"/>
        <v>0</v>
      </c>
      <c r="ED29" s="303" t="e">
        <f t="shared" si="4"/>
        <v>#REF!</v>
      </c>
      <c r="EE29" s="48"/>
    </row>
    <row r="30" spans="1:641" s="11" customFormat="1" ht="16.5" hidden="1" outlineLevel="1" thickBot="1" x14ac:dyDescent="0.3">
      <c r="A30" s="32">
        <v>27</v>
      </c>
      <c r="B30" s="117" t="s">
        <v>110</v>
      </c>
      <c r="C30" s="118">
        <v>100</v>
      </c>
      <c r="D30" s="118">
        <v>100</v>
      </c>
      <c r="E30" s="118">
        <v>100</v>
      </c>
      <c r="F30" s="118">
        <v>100</v>
      </c>
      <c r="G30" s="118">
        <v>100</v>
      </c>
      <c r="H30" s="118">
        <v>100</v>
      </c>
      <c r="I30" s="118">
        <v>100</v>
      </c>
      <c r="J30" s="118">
        <v>100</v>
      </c>
      <c r="K30" s="118">
        <v>0</v>
      </c>
      <c r="L30" s="118">
        <v>0</v>
      </c>
      <c r="M30" s="119">
        <f t="shared" si="5"/>
        <v>0</v>
      </c>
      <c r="N30" s="120">
        <v>100</v>
      </c>
      <c r="O30" s="121">
        <v>100</v>
      </c>
      <c r="P30" s="121">
        <v>100</v>
      </c>
      <c r="Q30" s="121">
        <v>100</v>
      </c>
      <c r="R30" s="121">
        <v>100</v>
      </c>
      <c r="S30" s="121">
        <v>100</v>
      </c>
      <c r="T30" s="121">
        <v>100</v>
      </c>
      <c r="U30" s="121">
        <v>100</v>
      </c>
      <c r="V30" s="121">
        <v>100</v>
      </c>
      <c r="W30" s="121">
        <v>100</v>
      </c>
      <c r="X30" s="121">
        <v>100</v>
      </c>
      <c r="Y30" s="121">
        <v>0</v>
      </c>
      <c r="Z30" s="121">
        <v>0</v>
      </c>
      <c r="AA30" s="122">
        <f t="shared" si="6"/>
        <v>0</v>
      </c>
      <c r="AB30" s="123">
        <v>100</v>
      </c>
      <c r="AC30" s="118">
        <v>100</v>
      </c>
      <c r="AD30" s="118">
        <v>100</v>
      </c>
      <c r="AE30" s="118">
        <v>100</v>
      </c>
      <c r="AF30" s="118">
        <v>100</v>
      </c>
      <c r="AG30" s="118">
        <v>100</v>
      </c>
      <c r="AH30" s="118">
        <v>100</v>
      </c>
      <c r="AI30" s="118">
        <v>100</v>
      </c>
      <c r="AJ30" s="118">
        <v>100</v>
      </c>
      <c r="AK30" s="118">
        <v>100</v>
      </c>
      <c r="AL30" s="118">
        <v>100</v>
      </c>
      <c r="AM30" s="124">
        <v>100</v>
      </c>
      <c r="AN30" s="118">
        <v>0</v>
      </c>
      <c r="AO30" s="118">
        <v>0</v>
      </c>
      <c r="AP30" s="324">
        <f t="shared" si="7"/>
        <v>0</v>
      </c>
      <c r="AQ30" s="335">
        <v>100</v>
      </c>
      <c r="AR30" s="336">
        <v>100</v>
      </c>
      <c r="AS30" s="336">
        <v>100</v>
      </c>
      <c r="AT30" s="336">
        <v>100</v>
      </c>
      <c r="AU30" s="336">
        <v>100</v>
      </c>
      <c r="AV30" s="336">
        <v>100</v>
      </c>
      <c r="AW30" s="336">
        <v>100</v>
      </c>
      <c r="AX30" s="336">
        <v>100</v>
      </c>
      <c r="AY30" s="336">
        <v>100</v>
      </c>
      <c r="AZ30" s="337">
        <v>100</v>
      </c>
      <c r="BA30" s="337">
        <v>100</v>
      </c>
      <c r="BB30" s="337">
        <v>0</v>
      </c>
      <c r="BC30" s="337">
        <v>0</v>
      </c>
      <c r="BD30" s="338">
        <f t="shared" si="8"/>
        <v>0</v>
      </c>
      <c r="BE30" s="331">
        <v>100</v>
      </c>
      <c r="BF30" s="37">
        <v>100</v>
      </c>
      <c r="BG30" s="37">
        <v>100</v>
      </c>
      <c r="BH30" s="37">
        <v>100</v>
      </c>
      <c r="BI30" s="37">
        <v>100</v>
      </c>
      <c r="BJ30" s="37">
        <v>100</v>
      </c>
      <c r="BK30" s="37">
        <v>100</v>
      </c>
      <c r="BL30" s="37">
        <v>100</v>
      </c>
      <c r="BM30" s="37">
        <v>100</v>
      </c>
      <c r="BN30" s="37">
        <v>0</v>
      </c>
      <c r="BO30" s="37">
        <v>0</v>
      </c>
      <c r="BP30" s="339">
        <f t="shared" si="9"/>
        <v>0</v>
      </c>
      <c r="BQ30" s="37">
        <v>100</v>
      </c>
      <c r="BR30" s="37">
        <v>100</v>
      </c>
      <c r="BS30" s="37">
        <v>100</v>
      </c>
      <c r="BT30" s="37"/>
      <c r="BU30" s="37">
        <v>100</v>
      </c>
      <c r="BV30" s="37">
        <v>100</v>
      </c>
      <c r="BW30" s="37">
        <v>0</v>
      </c>
      <c r="BX30" s="37">
        <v>0</v>
      </c>
      <c r="BY30" s="37">
        <v>0</v>
      </c>
      <c r="BZ30" s="183">
        <f t="shared" si="25"/>
        <v>0</v>
      </c>
      <c r="CA30" s="186">
        <f t="shared" si="1"/>
        <v>0</v>
      </c>
      <c r="CB30" s="120">
        <v>100</v>
      </c>
      <c r="CC30" s="121">
        <v>100</v>
      </c>
      <c r="CD30" s="121">
        <v>100</v>
      </c>
      <c r="CE30" s="121">
        <v>100</v>
      </c>
      <c r="CF30" s="168">
        <v>0</v>
      </c>
      <c r="CG30" s="168">
        <v>0</v>
      </c>
      <c r="CH30" s="122" t="e">
        <f>3.5-(1*CB30/100+1.5*CC30/100+0.5*CD30/100+0.5*CE30/100)+0.5*CF30/100+CG30/100-(3.5-(1*CB30/100+1.5*CC30/100+0.5*CD30/100+0.5*CE30/100)+0.5*CF30/100+CG30/100)*#REF!/100</f>
        <v>#REF!</v>
      </c>
      <c r="CI30" s="123">
        <v>100</v>
      </c>
      <c r="CJ30" s="118">
        <v>100</v>
      </c>
      <c r="CK30" s="118">
        <v>100</v>
      </c>
      <c r="CL30" s="118">
        <v>100</v>
      </c>
      <c r="CM30" s="118">
        <v>0</v>
      </c>
      <c r="CN30" s="118">
        <v>0</v>
      </c>
      <c r="CO30" s="169" t="e">
        <f>3-(1*CI30/100+1*CJ30/100+0.5*CK30/100+0.5*CL30/100)+0.5*CM30/100+CN30/100-(3-(1*CI30/100+1*CJ30/100+0.5*CK30/100+0.5*CL30/100)+0.5*CM30/100+CN30/100)*#REF!/100</f>
        <v>#REF!</v>
      </c>
      <c r="CP30" s="123">
        <v>100</v>
      </c>
      <c r="CQ30" s="118">
        <v>100</v>
      </c>
      <c r="CR30" s="118">
        <v>100</v>
      </c>
      <c r="CS30" s="118">
        <v>0</v>
      </c>
      <c r="CT30" s="118">
        <v>0</v>
      </c>
      <c r="CU30" s="425"/>
      <c r="CV30" s="243">
        <f t="shared" si="26"/>
        <v>6</v>
      </c>
      <c r="CW30" s="121">
        <v>100</v>
      </c>
      <c r="CX30" s="121">
        <v>100</v>
      </c>
      <c r="CY30" s="168">
        <v>100</v>
      </c>
      <c r="CZ30" s="168">
        <v>100</v>
      </c>
      <c r="DA30" s="168">
        <v>0</v>
      </c>
      <c r="DB30" s="168">
        <v>0</v>
      </c>
      <c r="DC30" s="170" t="e">
        <f>3-(1*CW30/100+1*CX30/100+0.5*CY30/100+0.5*CZ30/100)+0.5*DA30/100+DB30/100-(3-(1*CW30/100+1*CX30/100+0.5*CY30/100+0.5*CZ30/100)+0.5*DA30/100+#REF!/100)*#REF!/100</f>
        <v>#REF!</v>
      </c>
      <c r="DD30" s="120">
        <v>100</v>
      </c>
      <c r="DE30" s="121">
        <v>100</v>
      </c>
      <c r="DF30" s="168">
        <v>100</v>
      </c>
      <c r="DG30" s="168">
        <v>100</v>
      </c>
      <c r="DH30" s="168">
        <v>0</v>
      </c>
      <c r="DI30" s="168">
        <v>0</v>
      </c>
      <c r="DJ30" s="168">
        <v>0</v>
      </c>
      <c r="DK30" s="171">
        <f t="shared" si="14"/>
        <v>0</v>
      </c>
      <c r="DL30" s="126">
        <v>100</v>
      </c>
      <c r="DM30" s="172">
        <v>100</v>
      </c>
      <c r="DN30" s="172">
        <v>100</v>
      </c>
      <c r="DO30" s="172">
        <v>0</v>
      </c>
      <c r="DP30" s="172">
        <v>0</v>
      </c>
      <c r="DQ30" s="173">
        <f t="shared" si="15"/>
        <v>0</v>
      </c>
      <c r="DR30" s="157" t="e">
        <f t="shared" si="2"/>
        <v>#REF!</v>
      </c>
      <c r="DS30" s="17"/>
      <c r="DT30" s="316"/>
      <c r="DU30" s="316"/>
      <c r="DV30" s="316"/>
      <c r="DW30" s="18"/>
      <c r="DX30" s="43">
        <f t="shared" si="24"/>
        <v>0</v>
      </c>
      <c r="DY30" s="17"/>
      <c r="DZ30" s="18"/>
      <c r="EA30" s="18"/>
      <c r="EB30" s="18"/>
      <c r="EC30" s="45">
        <f t="shared" si="16"/>
        <v>0</v>
      </c>
      <c r="ED30" s="303" t="e">
        <f t="shared" si="4"/>
        <v>#REF!</v>
      </c>
      <c r="EE30" s="48"/>
    </row>
    <row r="31" spans="1:641" collapsed="1" x14ac:dyDescent="0.25"/>
  </sheetData>
  <dataConsolidate/>
  <mergeCells count="93">
    <mergeCell ref="EE1:EE3"/>
    <mergeCell ref="EC2:EC3"/>
    <mergeCell ref="ED1:ED3"/>
    <mergeCell ref="BL2:BL3"/>
    <mergeCell ref="BM2:BM3"/>
    <mergeCell ref="BN2:BN3"/>
    <mergeCell ref="BO2:BO3"/>
    <mergeCell ref="BP2:BP3"/>
    <mergeCell ref="BV2:BV3"/>
    <mergeCell ref="BW2:BW3"/>
    <mergeCell ref="BX2:BX3"/>
    <mergeCell ref="BY2:BY3"/>
    <mergeCell ref="BZ2:BZ3"/>
    <mergeCell ref="BQ2:BU2"/>
    <mergeCell ref="DR1:DR3"/>
    <mergeCell ref="CA1:CA3"/>
    <mergeCell ref="DX2:DX3"/>
    <mergeCell ref="DY2:DY3"/>
    <mergeCell ref="DZ2:DZ3"/>
    <mergeCell ref="EA2:EA3"/>
    <mergeCell ref="EB2:EB3"/>
    <mergeCell ref="BD2:BD3"/>
    <mergeCell ref="DS2:DS3"/>
    <mergeCell ref="DT2:DT3"/>
    <mergeCell ref="BE2:BK2"/>
    <mergeCell ref="CB2:CB3"/>
    <mergeCell ref="CC2:CC3"/>
    <mergeCell ref="CD2:CD3"/>
    <mergeCell ref="CE2:CE3"/>
    <mergeCell ref="CF2:CF3"/>
    <mergeCell ref="CG2:CG3"/>
    <mergeCell ref="CI2:CI3"/>
    <mergeCell ref="CJ2:CJ3"/>
    <mergeCell ref="CK2:CK3"/>
    <mergeCell ref="CL2:CL3"/>
    <mergeCell ref="CM2:CM3"/>
    <mergeCell ref="CN2:CN3"/>
    <mergeCell ref="DU2:DU3"/>
    <mergeCell ref="DV2:DV3"/>
    <mergeCell ref="DW2:DW3"/>
    <mergeCell ref="CW1:DC1"/>
    <mergeCell ref="CX2:CX3"/>
    <mergeCell ref="CY2:CY3"/>
    <mergeCell ref="CZ2:CZ3"/>
    <mergeCell ref="DA2:DA3"/>
    <mergeCell ref="DB2:DB3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AO2:AO3"/>
    <mergeCell ref="AP2:AP3"/>
    <mergeCell ref="BB2:BB3"/>
    <mergeCell ref="BC2:BC3"/>
    <mergeCell ref="A1:A3"/>
    <mergeCell ref="B1:B3"/>
    <mergeCell ref="W2:W3"/>
    <mergeCell ref="DY1:EC1"/>
    <mergeCell ref="DD2:DE2"/>
    <mergeCell ref="DD1:DK1"/>
    <mergeCell ref="DL1:DQ1"/>
    <mergeCell ref="DS1:DX1"/>
    <mergeCell ref="BE1:BP1"/>
    <mergeCell ref="BQ1:BZ1"/>
    <mergeCell ref="CB1:CH1"/>
    <mergeCell ref="CI1:CO1"/>
    <mergeCell ref="CP1:CV1"/>
    <mergeCell ref="C2:H2"/>
    <mergeCell ref="C1:M1"/>
    <mergeCell ref="N1:AA1"/>
    <mergeCell ref="AZ2:AZ3"/>
    <mergeCell ref="BA2:BA3"/>
    <mergeCell ref="Z2:Z3"/>
    <mergeCell ref="AA2:AA3"/>
    <mergeCell ref="AL2:AL3"/>
    <mergeCell ref="AM2:AM3"/>
    <mergeCell ref="AN2:AN3"/>
    <mergeCell ref="CV2:CV3"/>
    <mergeCell ref="CU2:CU3"/>
    <mergeCell ref="CW2:CW3"/>
    <mergeCell ref="CP2:CP3"/>
    <mergeCell ref="CQ2:CQ3"/>
    <mergeCell ref="CR2:CR3"/>
    <mergeCell ref="CS2:CS3"/>
    <mergeCell ref="CT2:CT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2021-06-05T09:08:04Z</dcterms:modified>
</cp:coreProperties>
</file>