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krat\git\MyStudiesRepo\myStudies\"/>
    </mc:Choice>
  </mc:AlternateContent>
  <xr:revisionPtr revIDLastSave="0" documentId="13_ncr:1_{EEEB153A-B612-44F4-BCA0-E873EF635C53}" xr6:coauthVersionLast="47" xr6:coauthVersionMax="47" xr10:uidLastSave="{00000000-0000-0000-0000-000000000000}"/>
  <bookViews>
    <workbookView xWindow="-120" yWindow="-120" windowWidth="29040" windowHeight="16440" tabRatio="735" xr2:uid="{61290AE9-9247-4055-A5C3-1005466886B7}"/>
  </bookViews>
  <sheets>
    <sheet name="Statics" sheetId="38" r:id="rId1"/>
    <sheet name="Brackets" sheetId="39" r:id="rId2"/>
    <sheet name="Investments" sheetId="43" r:id="rId3"/>
    <sheet name="Life Expectancies" sheetId="42" r:id="rId4"/>
  </sheets>
  <definedNames>
    <definedName name="OI_ROW" localSheetId="1">_xlfn.XMATCH(#REF!,Brackets!#REF!,-1,2)</definedName>
    <definedName name="OI_ROW" localSheetId="2">_xlfn.XMATCH(#REF!,Investments!#REF!,-1,2)</definedName>
    <definedName name="OI_ROW" localSheetId="0">_xlfn.XMATCH(#REF!,Statics!#REF!,-1,2)</definedName>
    <definedName name="OI_ROW">_xlfn.XMATCH(#REF!,#REF!,-1,2)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7" i="38" l="1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" i="42"/>
  <c r="D3" i="42"/>
  <c r="D4" i="42"/>
  <c r="D5" i="42"/>
  <c r="D6" i="42"/>
  <c r="C2" i="42"/>
  <c r="C3" i="42"/>
  <c r="C4" i="42"/>
  <c r="C5" i="42"/>
  <c r="C6" i="42"/>
  <c r="C7" i="42"/>
  <c r="C8" i="42"/>
  <c r="C9" i="42"/>
  <c r="C10" i="42"/>
  <c r="C11" i="42"/>
  <c r="C12" i="42"/>
  <c r="C13" i="42"/>
  <c r="C14" i="42"/>
  <c r="C15" i="42"/>
  <c r="C16" i="42"/>
  <c r="C17" i="42"/>
  <c r="C18" i="42"/>
  <c r="C19" i="42"/>
  <c r="C20" i="42"/>
  <c r="C21" i="42"/>
  <c r="C22" i="42"/>
  <c r="C23" i="42"/>
  <c r="C24" i="42"/>
  <c r="C25" i="42"/>
  <c r="A33" i="43"/>
  <c r="B33" i="43" s="1"/>
  <c r="A24" i="43"/>
  <c r="B24" i="43" s="1"/>
  <c r="A25" i="43"/>
  <c r="B25" i="43" s="1"/>
  <c r="A26" i="43"/>
  <c r="B26" i="43" s="1"/>
  <c r="A27" i="43"/>
  <c r="B27" i="43" s="1"/>
  <c r="A28" i="43"/>
  <c r="B28" i="43" s="1"/>
  <c r="A29" i="43"/>
  <c r="B29" i="43" s="1"/>
  <c r="A30" i="43"/>
  <c r="B30" i="43" s="1"/>
  <c r="A31" i="43"/>
  <c r="B31" i="43" s="1"/>
  <c r="A32" i="43"/>
  <c r="B32" i="43" s="1"/>
  <c r="A23" i="43"/>
  <c r="B23" i="43" s="1"/>
  <c r="A20" i="43"/>
  <c r="B20" i="43" s="1"/>
  <c r="A21" i="43"/>
  <c r="B21" i="43" s="1"/>
  <c r="A22" i="43"/>
  <c r="B22" i="43" s="1"/>
  <c r="A19" i="43"/>
  <c r="B19" i="43" s="1"/>
  <c r="A10" i="43"/>
  <c r="B10" i="43" s="1"/>
  <c r="A11" i="43"/>
  <c r="B11" i="43" s="1"/>
  <c r="A12" i="43"/>
  <c r="B12" i="43" s="1"/>
  <c r="A13" i="43"/>
  <c r="B13" i="43" s="1"/>
  <c r="A14" i="43"/>
  <c r="B14" i="43" s="1"/>
  <c r="A9" i="43"/>
  <c r="B9" i="43" s="1"/>
  <c r="A8" i="43"/>
  <c r="B8" i="43" s="1"/>
  <c r="A3" i="43"/>
  <c r="B3" i="43" s="1"/>
  <c r="A4" i="43"/>
  <c r="B4" i="43" s="1"/>
  <c r="A5" i="43"/>
  <c r="B5" i="43" s="1"/>
  <c r="A6" i="43"/>
  <c r="B6" i="43" s="1"/>
  <c r="A7" i="43"/>
  <c r="B7" i="43" s="1"/>
  <c r="A17" i="43"/>
  <c r="B17" i="43" s="1"/>
  <c r="A16" i="43"/>
  <c r="B16" i="43" s="1"/>
  <c r="A15" i="43"/>
  <c r="B15" i="43" s="1"/>
  <c r="A2" i="43"/>
  <c r="B2" i="43" s="1"/>
  <c r="B57" i="38"/>
  <c r="B56" i="38"/>
  <c r="A9" i="39"/>
  <c r="B48" i="3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ttps://secure tsp gov/components/CORS/getSharePrices html?G=1" description="Connection to the 'https://secure tsp gov/components/CORS/getSharePrices html?G=1' query in the workbook." type="5" refreshedVersion="6" background="1" saveData="1">
    <dbPr connection="Provider=Microsoft.Mashup.OleDb.1;Data Source=$Workbook$;Location=&quot;https://secure tsp gov/components/CORS/getSharePrices html?G=1&quot;;Extended Properties=&quot;&quot;" command="SELECT * FROM [https://secure tsp gov/components/CORS/getSharePrices html?G=1]"/>
  </connection>
</connections>
</file>

<file path=xl/sharedStrings.xml><?xml version="1.0" encoding="utf-8"?>
<sst xmlns="http://schemas.openxmlformats.org/spreadsheetml/2006/main" count="336" uniqueCount="128">
  <si>
    <t>Description</t>
  </si>
  <si>
    <t>Total Taxable Income</t>
  </si>
  <si>
    <t>Ordinary Dividends and Distributions</t>
  </si>
  <si>
    <t>Details</t>
  </si>
  <si>
    <t>- Ordinary Dividends</t>
  </si>
  <si>
    <t>- Capital Gain Distributions</t>
  </si>
  <si>
    <t>Interest Income</t>
  </si>
  <si>
    <t>Miscellaneous Income</t>
  </si>
  <si>
    <t>Original Issue Discount</t>
  </si>
  <si>
    <t>Total Nondividend and Tax-Exempt Income</t>
  </si>
  <si>
    <t>Nondividend Distributions</t>
  </si>
  <si>
    <t>Tax-Exempt Income</t>
  </si>
  <si>
    <t>Total Income</t>
  </si>
  <si>
    <t>Total Realized Gain/Loss</t>
  </si>
  <si>
    <t>Net Short-Term</t>
  </si>
  <si>
    <t>Net Long-Term</t>
  </si>
  <si>
    <t>Reportable Bond Premium</t>
  </si>
  <si>
    <t>Realized Accrued Market Discount Income</t>
  </si>
  <si>
    <t>Ordinary Income or Loss **</t>
  </si>
  <si>
    <t>Reportable Acquisition Premium</t>
  </si>
  <si>
    <t>Other Information</t>
  </si>
  <si>
    <t>Margin Interest Paid</t>
  </si>
  <si>
    <t>Option Sales</t>
  </si>
  <si>
    <t>Return of Principal</t>
  </si>
  <si>
    <t>https://turbotax.intuit.com/tax-tips/irs-tax-return/what-is-the-difference-between-agi-and-magi-on-your-taxes/L7kHckNS3</t>
  </si>
  <si>
    <t>Amount</t>
  </si>
  <si>
    <t>Foreign Currency Gain/Loss</t>
  </si>
  <si>
    <t>https://www.investopedia.com/ask/answers/082715/how-are-nonqualified-variable-annuities-taxed.asp#:~:text=When%20you%20make%20withdrawals%20or,withdrawal%20penalty%20in%20most%20cases</t>
  </si>
  <si>
    <t>To download TSP, sign in.  Click on "Investments."  Scroll down for the download button.</t>
  </si>
  <si>
    <t>To download Vanguard, sign in.  Click on Holdings, click on Download Center.</t>
  </si>
  <si>
    <t>Select "1 month" and csv.  Select all accounts.  Then click the "Download" button.</t>
  </si>
  <si>
    <t>Ordinary Dividends</t>
  </si>
  <si>
    <t>- Non-Qualified Dividends</t>
  </si>
  <si>
    <t>- Qualified Dividends</t>
  </si>
  <si>
    <t>- Section 897 Ordinary Dividends</t>
  </si>
  <si>
    <t>$0.00</t>
  </si>
  <si>
    <t>- Section 199A Dividends</t>
  </si>
  <si>
    <t>Capital Gain Distributions</t>
  </si>
  <si>
    <t>- Unrecaptured Section 1250 Capital Gains</t>
  </si>
  <si>
    <t>- Section 1202 Capital Gains</t>
  </si>
  <si>
    <t>- 28% Rate Capital Gains</t>
  </si>
  <si>
    <t>- Section 897 Capital Gain</t>
  </si>
  <si>
    <t>- 15% Rate Capital Gains</t>
  </si>
  <si>
    <t>Federal Income Tax Withheld</t>
  </si>
  <si>
    <t>Investment Expenses</t>
  </si>
  <si>
    <t>Foreign Tax Paid</t>
  </si>
  <si>
    <t>Foreign Country or U.S. Possession</t>
  </si>
  <si>
    <t>N/A</t>
  </si>
  <si>
    <t>Cash Liquidation Distributions</t>
  </si>
  <si>
    <t>Non-cash Liquidation Distributions</t>
  </si>
  <si>
    <t>Total Tax Exempt Interest Dividends</t>
  </si>
  <si>
    <t>VARIOUS</t>
  </si>
  <si>
    <t>https://thefinancebuff.com/roth-conversion-social-security-medicare-irmaa.html</t>
  </si>
  <si>
    <t>IRMAA Info:</t>
  </si>
  <si>
    <t>https://youstaywealthy.com/medicare-irmaa-brackets/</t>
  </si>
  <si>
    <t>My header Row are "Neutral"</t>
  </si>
  <si>
    <t>Calculated are "40% Accent3"</t>
  </si>
  <si>
    <t>Calculated from 3 Fidelities are "60% Accent6"</t>
  </si>
  <si>
    <t>Medicare Specific MAGI: AGI + Tax-Exempt Interest</t>
  </si>
  <si>
    <t>Critical Sums are "Accent2"</t>
  </si>
  <si>
    <t xml:space="preserve">Annuity Withdrawals: The amount that is considered income is computed via a ratio of value to investment. See:
</t>
  </si>
  <si>
    <t>CG = "Capital Gains"</t>
  </si>
  <si>
    <t>Today's Date</t>
  </si>
  <si>
    <t>IRA Withdrawal Line is "Accent1"</t>
  </si>
  <si>
    <t>SSA Base Amount = "Combined Income" = AGI + Nontaxable Income + 1/2 of Social Security Benefits</t>
  </si>
  <si>
    <t>Qualified Dividends; taxed at long-term rate</t>
  </si>
  <si>
    <t>Non Qualified Dividends; added to ordinary income</t>
  </si>
  <si>
    <t>Capital Gains Distributions are always taxed at long-term rate</t>
  </si>
  <si>
    <t>Long Term Rate is determined by Taxable Income</t>
  </si>
  <si>
    <t>Long Term Rate: Piecewise Linear</t>
  </si>
  <si>
    <t>Social Security is taxed; Step Function</t>
  </si>
  <si>
    <t xml:space="preserve">AGI = Earnings, Taxable Interest, all dividends, IRA withdrawals, </t>
  </si>
  <si>
    <t>Taxable Income is: AGI minus Standard Deduction</t>
  </si>
  <si>
    <t>Thomas</t>
  </si>
  <si>
    <t>Diem-Tran</t>
  </si>
  <si>
    <t>Tax Brackets</t>
  </si>
  <si>
    <t>End Data</t>
  </si>
  <si>
    <t>Fidelity Imports</t>
  </si>
  <si>
    <t>Outside Income</t>
  </si>
  <si>
    <t>OPM</t>
  </si>
  <si>
    <t>Final Year</t>
  </si>
  <si>
    <t>Inflation</t>
  </si>
  <si>
    <t>Investments</t>
  </si>
  <si>
    <t>2024 Year-to-Date Tax Activity</t>
  </si>
  <si>
    <t>As of 05/08/2024, 2:10 AM ET</t>
  </si>
  <si>
    <t>JOINT WROS - TOD (X82865374) Year-to-Date Tax Activity</t>
  </si>
  <si>
    <t>Tax Adv Intl SMA (Y80570158) Year-to-Date Tax Activity</t>
  </si>
  <si>
    <t>Tax Adv US SMA (Y80817344) Year-to-Date Tax Activity</t>
  </si>
  <si>
    <t>2024 Ordinary Dividends and Distributions</t>
  </si>
  <si>
    <t>As of 05/08/2024, 3:16 AM</t>
  </si>
  <si>
    <t>JOINT WROS - TOD (X82865374) Ordinary Dividends and Distributions</t>
  </si>
  <si>
    <t>Tax Adv US SMA (Y80817344) Ordinary Dividends and Distributions</t>
  </si>
  <si>
    <t>Tax Adv Intl SMA (Y80570158) Ordinary Dividends and Distributions</t>
  </si>
  <si>
    <t>Standard Deduction Current Year</t>
  </si>
  <si>
    <t>IRMAA Multipliers</t>
  </si>
  <si>
    <t>Long Term Tax Rates</t>
  </si>
  <si>
    <t>Social Security AGI Tax Rates</t>
  </si>
  <si>
    <t>Current Date</t>
  </si>
  <si>
    <t>Part B Premium Current Year</t>
  </si>
  <si>
    <t>Consolidated Year-to-Date Tax Activity</t>
  </si>
  <si>
    <t>Consolidated Ordinary Dividends and Distributions</t>
  </si>
  <si>
    <t>Expected Life Lengths</t>
  </si>
  <si>
    <t>Annuity</t>
  </si>
  <si>
    <t>Outside Income Year</t>
  </si>
  <si>
    <t>Outside Income Amount</t>
  </si>
  <si>
    <t>Basis</t>
  </si>
  <si>
    <t>SSA</t>
  </si>
  <si>
    <t>Short-Term</t>
  </si>
  <si>
    <t>Long-Term</t>
  </si>
  <si>
    <t>Max Capital Gains Loss</t>
  </si>
  <si>
    <t>Miscellaneous Data</t>
  </si>
  <si>
    <t>% that's Long</t>
  </si>
  <si>
    <t>Thomas-Inh</t>
  </si>
  <si>
    <t>Thomas-R/O</t>
  </si>
  <si>
    <t>Diem-Tran-TSP</t>
  </si>
  <si>
    <t>Medicare Tax Threshold</t>
  </si>
  <si>
    <t>Additional Medicare Tax</t>
  </si>
  <si>
    <t>Additional Medicare Tax on Investments</t>
  </si>
  <si>
    <t>Age of RMD</t>
  </si>
  <si>
    <t>Divisor Current Year</t>
  </si>
  <si>
    <t>Balance Beginning of Current Year</t>
  </si>
  <si>
    <t>Current Balance</t>
  </si>
  <si>
    <t>Account Owners</t>
  </si>
  <si>
    <t>Owners</t>
  </si>
  <si>
    <t>Carry Forwards</t>
  </si>
  <si>
    <t>JOINT WROS - TOD (X82865374)</t>
  </si>
  <si>
    <t>Tax Adv US SMA (Y80817344)</t>
  </si>
  <si>
    <t>Tax Adv Intl SMA (Y80570158)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</si>
</sst>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yyyy\-mm\-dd;@"/>
    <numFmt numFmtId="165" formatCode="0.0%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b/>
      <sz val="8"/>
      <color rgb="FFCC0000"/>
      <name val="Verdana"/>
      <family val="2"/>
    </font>
    <font>
      <sz val="11"/>
      <color rgb="FF222222"/>
      <name val="Calibri"/>
      <family val="2"/>
      <scheme val="minor"/>
    </font>
    <font>
      <b/>
      <sz val="8"/>
      <color rgb="FF666666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EEE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" fillId="0" borderId="3" applyFont="0" applyBorder="0">
      <alignment horizontal="left"/>
    </xf>
    <xf numFmtId="0" fontId="18" fillId="0" borderId="0"/>
    <xf numFmtId="0" fontId="19" fillId="0" borderId="0" applyNumberFormat="0" applyFill="0" applyBorder="0" applyAlignment="0" applyProtection="0"/>
  </cellStyleXfs>
  <cellXfs count="102">
    <xf numFmtId="0" fontId="0" fillId="0" borderId="0" xfId="0"/>
    <xf numFmtId="8" fontId="0" fillId="0" borderId="0" xfId="0" applyNumberFormat="1"/>
    <xf numFmtId="0" fontId="0" fillId="0" borderId="10" xfId="0" applyBorder="1"/>
    <xf numFmtId="0" fontId="0" fillId="0" borderId="0" xfId="0" applyAlignment="1">
      <alignment horizontal="center"/>
    </xf>
    <xf numFmtId="0" fontId="23" fillId="0" borderId="0" xfId="0" applyFont="1"/>
    <xf numFmtId="164" fontId="0" fillId="0" borderId="0" xfId="0" applyNumberFormat="1" applyAlignment="1">
      <alignment horizontal="right"/>
    </xf>
    <xf numFmtId="0" fontId="0" fillId="0" borderId="18" xfId="0" applyBorder="1"/>
    <xf numFmtId="0" fontId="19" fillId="0" borderId="13" xfId="44" applyBorder="1" applyAlignment="1">
      <alignment horizontal="right" vertical="top" wrapText="1"/>
    </xf>
    <xf numFmtId="0" fontId="19" fillId="0" borderId="14" xfId="44" applyBorder="1" applyAlignment="1">
      <alignment horizontal="center" vertical="top" wrapText="1"/>
    </xf>
    <xf numFmtId="0" fontId="19" fillId="0" borderId="13" xfId="44" applyBorder="1" applyAlignment="1">
      <alignment horizontal="center" vertical="top" wrapText="1"/>
    </xf>
    <xf numFmtId="0" fontId="19" fillId="33" borderId="13" xfId="44" applyFill="1" applyBorder="1" applyAlignment="1">
      <alignment horizontal="right" vertical="top" wrapText="1"/>
    </xf>
    <xf numFmtId="0" fontId="21" fillId="0" borderId="16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right" vertical="top" wrapText="1"/>
    </xf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8" xfId="0" applyBorder="1" applyAlignment="1">
      <alignment horizontal="center"/>
    </xf>
    <xf numFmtId="9" fontId="0" fillId="0" borderId="17" xfId="0" applyNumberFormat="1" applyBorder="1"/>
    <xf numFmtId="8" fontId="0" fillId="0" borderId="10" xfId="0" applyNumberFormat="1" applyBorder="1"/>
    <xf numFmtId="8" fontId="0" fillId="0" borderId="31" xfId="0" applyNumberFormat="1" applyBorder="1"/>
    <xf numFmtId="0" fontId="0" fillId="0" borderId="32" xfId="0" applyBorder="1"/>
    <xf numFmtId="0" fontId="0" fillId="0" borderId="0" xfId="0" quotePrefix="1"/>
    <xf numFmtId="0" fontId="0" fillId="0" borderId="35" xfId="0" applyBorder="1"/>
    <xf numFmtId="0" fontId="0" fillId="0" borderId="11" xfId="0" applyBorder="1"/>
    <xf numFmtId="8" fontId="0" fillId="0" borderId="11" xfId="0" applyNumberFormat="1" applyBorder="1"/>
    <xf numFmtId="0" fontId="0" fillId="0" borderId="17" xfId="0" quotePrefix="1" applyBorder="1"/>
    <xf numFmtId="8" fontId="1" fillId="32" borderId="10" xfId="41" applyNumberFormat="1" applyBorder="1"/>
    <xf numFmtId="0" fontId="0" fillId="0" borderId="23" xfId="0" applyBorder="1"/>
    <xf numFmtId="8" fontId="0" fillId="0" borderId="33" xfId="0" applyNumberFormat="1" applyBorder="1"/>
    <xf numFmtId="0" fontId="0" fillId="0" borderId="34" xfId="0" applyBorder="1"/>
    <xf numFmtId="0" fontId="21" fillId="0" borderId="39" xfId="0" applyFont="1" applyBorder="1" applyAlignment="1">
      <alignment horizontal="left" vertical="top" wrapText="1"/>
    </xf>
    <xf numFmtId="0" fontId="21" fillId="0" borderId="40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21" fillId="33" borderId="12" xfId="0" applyFont="1" applyFill="1" applyBorder="1" applyAlignment="1">
      <alignment horizontal="left" vertical="top" wrapText="1"/>
    </xf>
    <xf numFmtId="0" fontId="21" fillId="0" borderId="41" xfId="0" applyFont="1" applyBorder="1" applyAlignment="1">
      <alignment horizontal="left" vertical="top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 wrapText="1" indent="1"/>
    </xf>
    <xf numFmtId="164" fontId="0" fillId="0" borderId="0" xfId="0" applyNumberFormat="1"/>
    <xf numFmtId="8" fontId="0" fillId="0" borderId="19" xfId="0" applyNumberFormat="1" applyBorder="1"/>
    <xf numFmtId="9" fontId="0" fillId="0" borderId="42" xfId="0" applyNumberFormat="1" applyBorder="1"/>
    <xf numFmtId="8" fontId="0" fillId="0" borderId="43" xfId="0" applyNumberFormat="1" applyBorder="1"/>
    <xf numFmtId="0" fontId="0" fillId="0" borderId="44" xfId="0" applyBorder="1" applyAlignment="1">
      <alignment horizontal="center"/>
    </xf>
    <xf numFmtId="0" fontId="8" fillId="4" borderId="18" xfId="8" applyBorder="1" applyAlignment="1">
      <alignment horizontal="left"/>
    </xf>
    <xf numFmtId="8" fontId="1" fillId="19" borderId="18" xfId="28" applyNumberFormat="1" applyBorder="1" applyAlignment="1">
      <alignment horizontal="left"/>
    </xf>
    <xf numFmtId="0" fontId="1" fillId="32" borderId="18" xfId="41" applyBorder="1" applyAlignment="1">
      <alignment horizontal="left"/>
    </xf>
    <xf numFmtId="0" fontId="17" fillId="13" borderId="18" xfId="22" applyBorder="1" applyAlignment="1">
      <alignment horizontal="left"/>
    </xf>
    <xf numFmtId="8" fontId="17" fillId="9" borderId="10" xfId="18" applyNumberFormat="1" applyBorder="1" applyAlignment="1">
      <alignment horizontal="left"/>
    </xf>
    <xf numFmtId="164" fontId="0" fillId="0" borderId="35" xfId="0" applyNumberFormat="1" applyBorder="1"/>
    <xf numFmtId="8" fontId="0" fillId="0" borderId="10" xfId="0" applyNumberFormat="1" applyBorder="1" applyAlignment="1">
      <alignment horizontal="right"/>
    </xf>
    <xf numFmtId="8" fontId="20" fillId="33" borderId="13" xfId="0" applyNumberFormat="1" applyFont="1" applyFill="1" applyBorder="1" applyAlignment="1">
      <alignment horizontal="right" vertical="top" wrapText="1"/>
    </xf>
    <xf numFmtId="0" fontId="21" fillId="0" borderId="14" xfId="0" applyFont="1" applyBorder="1" applyAlignment="1">
      <alignment horizontal="center" vertical="top" wrapText="1"/>
    </xf>
    <xf numFmtId="8" fontId="21" fillId="0" borderId="15" xfId="0" applyNumberFormat="1" applyFont="1" applyBorder="1" applyAlignment="1">
      <alignment horizontal="right" vertical="top" wrapText="1"/>
    </xf>
    <xf numFmtId="8" fontId="21" fillId="0" borderId="16" xfId="0" applyNumberFormat="1" applyFont="1" applyBorder="1" applyAlignment="1">
      <alignment horizontal="right" vertical="top" wrapText="1"/>
    </xf>
    <xf numFmtId="8" fontId="21" fillId="0" borderId="13" xfId="0" applyNumberFormat="1" applyFont="1" applyBorder="1" applyAlignment="1">
      <alignment horizontal="right" vertical="top" wrapText="1"/>
    </xf>
    <xf numFmtId="8" fontId="21" fillId="33" borderId="13" xfId="0" applyNumberFormat="1" applyFont="1" applyFill="1" applyBorder="1" applyAlignment="1">
      <alignment horizontal="right" vertical="top" wrapText="1"/>
    </xf>
    <xf numFmtId="8" fontId="21" fillId="0" borderId="14" xfId="0" applyNumberFormat="1" applyFont="1" applyBorder="1" applyAlignment="1">
      <alignment horizontal="right" vertical="top" wrapText="1"/>
    </xf>
    <xf numFmtId="8" fontId="22" fillId="33" borderId="13" xfId="0" applyNumberFormat="1" applyFont="1" applyFill="1" applyBorder="1" applyAlignment="1">
      <alignment horizontal="right" vertical="top" wrapText="1"/>
    </xf>
    <xf numFmtId="0" fontId="24" fillId="0" borderId="46" xfId="0" applyFont="1" applyBorder="1" applyAlignment="1">
      <alignment horizontal="center" wrapText="1"/>
    </xf>
    <xf numFmtId="8" fontId="21" fillId="0" borderId="46" xfId="0" applyNumberFormat="1" applyFont="1" applyBorder="1" applyAlignment="1">
      <alignment horizontal="right" vertical="top" wrapText="1"/>
    </xf>
    <xf numFmtId="0" fontId="21" fillId="0" borderId="46" xfId="0" applyFont="1" applyBorder="1" applyAlignment="1">
      <alignment horizontal="right" vertical="top" wrapText="1"/>
    </xf>
    <xf numFmtId="1" fontId="0" fillId="0" borderId="35" xfId="0" applyNumberFormat="1" applyBorder="1"/>
    <xf numFmtId="165" fontId="0" fillId="0" borderId="17" xfId="0" applyNumberFormat="1" applyBorder="1"/>
    <xf numFmtId="0" fontId="8" fillId="4" borderId="23" xfId="8" quotePrefix="1" applyBorder="1" applyAlignment="1">
      <alignment horizontal="center"/>
    </xf>
    <xf numFmtId="0" fontId="8" fillId="4" borderId="33" xfId="8" quotePrefix="1" applyBorder="1" applyAlignment="1">
      <alignment horizontal="center"/>
    </xf>
    <xf numFmtId="0" fontId="8" fillId="4" borderId="34" xfId="8" quotePrefix="1" applyBorder="1" applyAlignment="1">
      <alignment horizontal="center"/>
    </xf>
    <xf numFmtId="0" fontId="8" fillId="4" borderId="45" xfId="8" applyBorder="1" applyAlignment="1">
      <alignment horizontal="center"/>
    </xf>
    <xf numFmtId="0" fontId="8" fillId="4" borderId="29" xfId="8" applyBorder="1" applyAlignment="1">
      <alignment horizontal="center"/>
    </xf>
    <xf numFmtId="0" fontId="8" fillId="4" borderId="30" xfId="8" applyBorder="1" applyAlignment="1">
      <alignment horizontal="center"/>
    </xf>
    <xf numFmtId="0" fontId="8" fillId="4" borderId="28" xfId="8" applyBorder="1" applyAlignment="1">
      <alignment horizontal="center"/>
    </xf>
    <xf numFmtId="0" fontId="24" fillId="0" borderId="41" xfId="0" applyFont="1" applyBorder="1" applyAlignment="1">
      <alignment horizontal="left" wrapText="1"/>
    </xf>
    <xf numFmtId="0" fontId="24" fillId="0" borderId="13" xfId="0" applyFont="1" applyBorder="1" applyAlignment="1">
      <alignment horizontal="left" wrapText="1"/>
    </xf>
    <xf numFmtId="0" fontId="6" fillId="2" borderId="22" xfId="6" applyBorder="1" applyAlignment="1">
      <alignment horizontal="center" vertical="center" wrapText="1"/>
    </xf>
    <xf numFmtId="0" fontId="6" fillId="2" borderId="11" xfId="6" applyBorder="1" applyAlignment="1">
      <alignment horizontal="center" vertical="center" wrapText="1"/>
    </xf>
    <xf numFmtId="0" fontId="20" fillId="33" borderId="12" xfId="0" applyFont="1" applyFill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21" fillId="0" borderId="4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center" vertical="top" wrapText="1"/>
    </xf>
    <xf numFmtId="0" fontId="20" fillId="33" borderId="13" xfId="0" applyFont="1" applyFill="1" applyBorder="1" applyAlignment="1">
      <alignment horizontal="left" vertical="top" wrapText="1"/>
    </xf>
    <xf numFmtId="0" fontId="21" fillId="0" borderId="39" xfId="0" applyFont="1" applyBorder="1" applyAlignment="1">
      <alignment horizontal="left" vertical="top" wrapText="1"/>
    </xf>
    <xf numFmtId="0" fontId="21" fillId="0" borderId="14" xfId="0" applyFont="1" applyBorder="1" applyAlignment="1">
      <alignment horizontal="left" vertical="top" wrapText="1"/>
    </xf>
    <xf numFmtId="0" fontId="8" fillId="4" borderId="23" xfId="8" applyBorder="1" applyAlignment="1">
      <alignment horizontal="center"/>
    </xf>
    <xf numFmtId="0" fontId="8" fillId="4" borderId="33" xfId="8" applyBorder="1" applyAlignment="1">
      <alignment horizontal="center"/>
    </xf>
    <xf numFmtId="0" fontId="8" fillId="4" borderId="34" xfId="8" applyBorder="1" applyAlignment="1">
      <alignment horizontal="center"/>
    </xf>
    <xf numFmtId="0" fontId="6" fillId="2" borderId="22" xfId="6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8" fillId="4" borderId="36" xfId="8" applyBorder="1" applyAlignment="1">
      <alignment horizontal="center"/>
    </xf>
    <xf numFmtId="0" fontId="8" fillId="4" borderId="37" xfId="8" applyBorder="1" applyAlignment="1">
      <alignment horizontal="center"/>
    </xf>
    <xf numFmtId="0" fontId="8" fillId="4" borderId="38" xfId="8" applyBorder="1" applyAlignment="1">
      <alignment horizontal="center"/>
    </xf>
    <xf numFmtId="166" fontId="0" fillId="0" borderId="17" xfId="0" applyNumberFormat="1" applyBorder="1"/>
    <xf numFmtId="10" fontId="0" fillId="0" borderId="0" xfId="0" applyNumberFormat="1"/>
    <xf numFmtId="166" fontId="0" fillId="0" borderId="0" xfId="0" applyNumberFormat="1"/>
    <xf numFmtId="0" fontId="8" fillId="4" borderId="28" xfId="8" quotePrefix="1" applyBorder="1" applyAlignment="1">
      <alignment horizontal="center"/>
    </xf>
    <xf numFmtId="0" fontId="8" fillId="4" borderId="29" xfId="8" quotePrefix="1" applyBorder="1" applyAlignment="1">
      <alignment horizontal="center"/>
    </xf>
    <xf numFmtId="0" fontId="8" fillId="4" borderId="30" xfId="8" quotePrefix="1" applyBorder="1" applyAlignment="1">
      <alignment horizontal="center"/>
    </xf>
    <xf numFmtId="8" fontId="0" fillId="0" borderId="47" xfId="0" applyNumberFormat="1" applyBorder="1" applyAlignment="1">
      <alignment horizontal="right"/>
    </xf>
    <xf numFmtId="0" fontId="0" fillId="0" borderId="48" xfId="0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5E32C4-D3A7-4CC6-9384-D77B8CCA8724}"/>
    <cellStyle name="Note" xfId="15" builtinId="10" customBuiltin="1"/>
    <cellStyle name="Output" xfId="10" builtinId="21" customBuiltin="1"/>
    <cellStyle name="Style 1" xfId="42" xr:uid="{68165B53-831F-4ED2-A211-B42AF2948FD4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  <color rgb="FFFF6699"/>
      <color rgb="FFFF7C8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oltx.fidelity.com/ftgw/fbc/ofaccounts/taxInfoDetails?ACCOUNT=X82865374&amp;SELECTED_YEAR_IND=0&amp;pageType=3" TargetMode="External"/><Relationship Id="rId18" Type="http://schemas.openxmlformats.org/officeDocument/2006/relationships/hyperlink" Target="https://oltx.fidelity.com/ftgw/fbc/ofaccounts/taxInfoL1T1?ACCOUNT=Y80817344&amp;TRS_TRAN_TYPE=1099-DIV&amp;SELECTED_YEAR_IND=0&amp;L1T1_INDEX=1&amp;txs=B" TargetMode="External"/><Relationship Id="rId26" Type="http://schemas.openxmlformats.org/officeDocument/2006/relationships/hyperlink" Target="https://oltx.fidelity.com/ftgw/fbc/ofaccounts/taxInfoL1T1?ACCOUNT=Y80570158&amp;TRS_TRAN_TYPE=1099-DIV&amp;SELECTED_YEAR_IND=0&amp;L1T1_INDEX=1&amp;txs=B" TargetMode="External"/><Relationship Id="rId39" Type="http://schemas.openxmlformats.org/officeDocument/2006/relationships/hyperlink" Target="https://oltx.fidelity.com/ftgw/fbc/ofaccounts/taxInfoL2?ACCOUNT=X82865374&amp;L2_TRAN_TYPE=1099-DIV&amp;txn=1099-DIV&amp;L1T1_INDEX=1&amp;SELECTED_YEAR_IND=0&amp;SORT_C=F&amp;BOX_N=2&amp;L2_INDEX=2&amp;txs=2" TargetMode="External"/><Relationship Id="rId21" Type="http://schemas.openxmlformats.org/officeDocument/2006/relationships/hyperlink" Target="https://oltx.fidelity.com/ftgw/fbc/ofaccounts/taxInfoRGL?ACCOUNT=Y80817344&amp;SELECTED_YEAR=2024&amp;SELECTED_TERM=LONG&amp;txs=G" TargetMode="External"/><Relationship Id="rId34" Type="http://schemas.openxmlformats.org/officeDocument/2006/relationships/hyperlink" Target="https://oltx.fidelity.com/ftgw/fbc/ofaccounts/taxInfoDetails?ACCOUNT=Y80570158&amp;SELECTED_YEAR_IND=0&amp;pageType=0" TargetMode="External"/><Relationship Id="rId42" Type="http://schemas.openxmlformats.org/officeDocument/2006/relationships/hyperlink" Target="https://oltx.fidelity.com/ftgw/fbc/ofaccounts/taxInfoL2?ACCOUNT=X82865374&amp;L2_TRAN_TYPE=1099-DIV&amp;txn=1099-DIV&amp;L1T1_INDEX=1&amp;SELECTED_YEAR_IND=0&amp;SORT_C=P&amp;BOX_N=7&amp;L2_INDEX=5&amp;txs=5" TargetMode="External"/><Relationship Id="rId47" Type="http://schemas.openxmlformats.org/officeDocument/2006/relationships/hyperlink" Target="https://oltx.fidelity.com/ftgw/fbc/ofaccounts/taxInfoL2?ACCOUNT=Y80817344&amp;L2_TRAN_TYPE=1099-DIV&amp;txn=1099-DIV&amp;L1T1_INDEX=1&amp;SELECTED_YEAR_IND=0&amp;SORT_C=P&amp;BOX_N=7&amp;L2_INDEX=5&amp;txs=5" TargetMode="External"/><Relationship Id="rId50" Type="http://schemas.openxmlformats.org/officeDocument/2006/relationships/hyperlink" Target="https://oltx.fidelity.com/ftgw/fbc/ofaccounts/taxInfoL2?ACCOUNT=Y80570158&amp;L2_TRAN_TYPE=1099-DIV&amp;txn=1099-DIV&amp;L1T1_INDEX=1&amp;SELECTED_YEAR_IND=0&amp;SORT_C=L&amp;BOX_N=3&amp;L2_INDEX=3&amp;txs=3" TargetMode="External"/><Relationship Id="rId7" Type="http://schemas.openxmlformats.org/officeDocument/2006/relationships/hyperlink" Target="https://oltx.fidelity.com/ftgw/fbc/ofaccounts/taxInfoL2?ACCOUNT=X82865374&amp;L2_TRAN_TYPE=1099-INT&amp;SELECTED_YEAR_IND=0&amp;L1T1_INDEX=0&amp;L2_INDEX=9&amp;txs=9&amp;BOX_N=8&amp;SORT_C=P" TargetMode="External"/><Relationship Id="rId2" Type="http://schemas.openxmlformats.org/officeDocument/2006/relationships/hyperlink" Target="https://oltx.fidelity.com/ftgw/fbc/ofaccounts/taxInfoL1T1?ACCOUNT=X82865374&amp;TRS_TRAN_TYPE=1099-INT&amp;SELECTED_YEAR_IND=0&amp;L1T1_INDEX=2&amp;txs=C" TargetMode="External"/><Relationship Id="rId16" Type="http://schemas.openxmlformats.org/officeDocument/2006/relationships/hyperlink" Target="https://oltx.fidelity.com/ftgw/fbc/ofaccounts/taxInfoL1T1?ACCOUNT=Y80817344&amp;TRS_TRAN_TYPE=1099-MISC&amp;SELECTED_YEAR_IND=0&amp;L1T1_INDEX=3&amp;txs=D" TargetMode="External"/><Relationship Id="rId29" Type="http://schemas.openxmlformats.org/officeDocument/2006/relationships/hyperlink" Target="https://oltx.fidelity.com/ftgw/fbc/ofaccounts/taxInfoDetails?ACCOUNT=Y80570158&amp;SELECTED_YEAR_IND=0&amp;TRS_TRAN_TYPE=1099-OID&amp;pageType=4" TargetMode="External"/><Relationship Id="rId11" Type="http://schemas.openxmlformats.org/officeDocument/2006/relationships/hyperlink" Target="https://oltx.fidelity.com/ftgw/fbc/ofaccounts/taxInfoDetails?ACCOUNT=X82865374&amp;SELECTED_YEAR_IND=0&amp;pageType=1" TargetMode="External"/><Relationship Id="rId24" Type="http://schemas.openxmlformats.org/officeDocument/2006/relationships/hyperlink" Target="https://oltx.fidelity.com/ftgw/fbc/ofaccounts/taxInfoDetails?ACCOUNT=Y80817344&amp;SELECTED_YEAR_IND=0&amp;pageType=2" TargetMode="External"/><Relationship Id="rId32" Type="http://schemas.openxmlformats.org/officeDocument/2006/relationships/hyperlink" Target="https://oltx.fidelity.com/ftgw/fbc/ofaccounts/taxInfoRGL?ACCOUNT=Y80570158&amp;SELECTED_YEAR=2024&amp;SELECTED_TERM=SHORT&amp;txs=F" TargetMode="External"/><Relationship Id="rId37" Type="http://schemas.openxmlformats.org/officeDocument/2006/relationships/hyperlink" Target="https://oltx.fidelity.com/ftgw/fbc/ofaccounts/taxInfoDetails?ACCOUNT=Y80570158&amp;SELECTED_YEAR_IND=0&amp;pageType=3" TargetMode="External"/><Relationship Id="rId40" Type="http://schemas.openxmlformats.org/officeDocument/2006/relationships/hyperlink" Target="https://oltx.fidelity.com/ftgw/fbc/ofaccounts/taxInfoL2?ACCOUNT=X82865374&amp;L2_TRAN_TYPE=1099-DIV&amp;txn=1099-DIV&amp;L1T1_INDEX=1&amp;SELECTED_YEAR_IND=0&amp;SORT_C=L&amp;BOX_N=3&amp;L2_INDEX=3&amp;txs=3" TargetMode="External"/><Relationship Id="rId45" Type="http://schemas.openxmlformats.org/officeDocument/2006/relationships/hyperlink" Target="https://oltx.fidelity.com/ftgw/fbc/ofaccounts/taxInfoL2?ACCOUNT=Y80817344&amp;L2_TRAN_TYPE=1099-DIV&amp;txn=1099-DIV&amp;L1T1_INDEX=1&amp;SELECTED_YEAR_IND=0&amp;SORT_C=L&amp;BOX_N=3&amp;L2_INDEX=3&amp;txs=3" TargetMode="External"/><Relationship Id="rId53" Type="http://schemas.openxmlformats.org/officeDocument/2006/relationships/printerSettings" Target="../printerSettings/printerSettings3.bin"/><Relationship Id="rId5" Type="http://schemas.openxmlformats.org/officeDocument/2006/relationships/hyperlink" Target="https://oltx.fidelity.com/ftgw/fbc/ofaccounts/taxInfoForeignCurrGainLoss?ACCOUNT=X82865374&amp;SELECTED_YEAR_IND=0&amp;FCGL=Y" TargetMode="External"/><Relationship Id="rId10" Type="http://schemas.openxmlformats.org/officeDocument/2006/relationships/hyperlink" Target="https://oltx.fidelity.com/ftgw/fbc/ofaccounts/taxInfoDetails?ACCOUNT=X82865374&amp;SELECTED_YEAR_IND=0&amp;pageType=0" TargetMode="External"/><Relationship Id="rId19" Type="http://schemas.openxmlformats.org/officeDocument/2006/relationships/hyperlink" Target="https://oltx.fidelity.com/ftgw/fbc/ofaccounts/taxInfoL2?ACCOUNT=Y80817344&amp;L2_TRAN_TYPE=1099-INT&amp;SELECTED_YEAR_IND=0&amp;L1T1_INDEX=0&amp;L2_INDEX=9&amp;txs=9&amp;BOX_N=8&amp;SORT_C=P" TargetMode="External"/><Relationship Id="rId31" Type="http://schemas.openxmlformats.org/officeDocument/2006/relationships/hyperlink" Target="https://oltx.fidelity.com/ftgw/fbc/ofaccounts/taxInfoL2?ACCOUNT=Y80570158&amp;L2_TRAN_TYPE=1099-INT&amp;SELECTED_YEAR_IND=0&amp;L1T1_INDEX=0&amp;L2_INDEX=9&amp;txs=9&amp;BOX_N=8&amp;SORT_C=P" TargetMode="External"/><Relationship Id="rId44" Type="http://schemas.openxmlformats.org/officeDocument/2006/relationships/hyperlink" Target="https://oltx.fidelity.com/ftgw/fbc/ofaccounts/taxInfoL2?ACCOUNT=Y80817344&amp;L2_TRAN_TYPE=1099-DIV&amp;txn=1099-DIV&amp;L1T1_INDEX=1&amp;SELECTED_YEAR_IND=0&amp;SORT_C=F&amp;BOX_N=2&amp;L2_INDEX=2&amp;txs=2" TargetMode="External"/><Relationship Id="rId52" Type="http://schemas.openxmlformats.org/officeDocument/2006/relationships/hyperlink" Target="https://oltx.fidelity.com/ftgw/fbc/ofaccounts/taxInfoL2?ACCOUNT=Y80570158&amp;L2_TRAN_TYPE=1099-DIV&amp;txn=1099-DIV&amp;L1T1_INDEX=1&amp;SELECTED_YEAR_IND=0&amp;SORT_C=P&amp;BOX_N=7&amp;L2_INDEX=5&amp;txs=5" TargetMode="External"/><Relationship Id="rId4" Type="http://schemas.openxmlformats.org/officeDocument/2006/relationships/hyperlink" Target="https://oltx.fidelity.com/ftgw/fbc/ofaccounts/taxInfoDetails?ACCOUNT=X82865374&amp;SELECTED_YEAR_IND=0&amp;TRS_TRAN_TYPE=1099-OID&amp;pageType=4" TargetMode="External"/><Relationship Id="rId9" Type="http://schemas.openxmlformats.org/officeDocument/2006/relationships/hyperlink" Target="https://oltx.fidelity.com/ftgw/fbc/ofaccounts/taxInfoRGL?ACCOUNT=X82865374&amp;SELECTED_YEAR=2024&amp;SELECTED_TERM=LONG&amp;txs=G" TargetMode="External"/><Relationship Id="rId14" Type="http://schemas.openxmlformats.org/officeDocument/2006/relationships/hyperlink" Target="https://oltx.fidelity.com/ftgw/fbc/ofaccounts/taxInfoL1T1?ACCOUNT=Y80817344&amp;TRS_TRAN_TYPE=1099-DIV&amp;SELECTED_YEAR_IND=0&amp;L1T1_INDEX=1&amp;txs=B" TargetMode="External"/><Relationship Id="rId22" Type="http://schemas.openxmlformats.org/officeDocument/2006/relationships/hyperlink" Target="https://oltx.fidelity.com/ftgw/fbc/ofaccounts/taxInfoDetails?ACCOUNT=Y80817344&amp;SELECTED_YEAR_IND=0&amp;pageType=0" TargetMode="External"/><Relationship Id="rId27" Type="http://schemas.openxmlformats.org/officeDocument/2006/relationships/hyperlink" Target="https://oltx.fidelity.com/ftgw/fbc/ofaccounts/taxInfoL1T1?ACCOUNT=Y80570158&amp;TRS_TRAN_TYPE=1099-INT&amp;SELECTED_YEAR_IND=0&amp;L1T1_INDEX=2&amp;txs=C" TargetMode="External"/><Relationship Id="rId30" Type="http://schemas.openxmlformats.org/officeDocument/2006/relationships/hyperlink" Target="https://oltx.fidelity.com/ftgw/fbc/ofaccounts/taxInfoL1T1?ACCOUNT=Y80570158&amp;TRS_TRAN_TYPE=1099-DIV&amp;SELECTED_YEAR_IND=0&amp;L1T1_INDEX=1&amp;txs=B" TargetMode="External"/><Relationship Id="rId35" Type="http://schemas.openxmlformats.org/officeDocument/2006/relationships/hyperlink" Target="https://oltx.fidelity.com/ftgw/fbc/ofaccounts/taxInfoDetails?ACCOUNT=Y80570158&amp;SELECTED_YEAR_IND=0&amp;pageType=1" TargetMode="External"/><Relationship Id="rId43" Type="http://schemas.openxmlformats.org/officeDocument/2006/relationships/hyperlink" Target="https://oltx.fidelity.com/ftgw/fbc/ofaccounts/taxInfoL2?ACCOUNT=Y80817344&amp;L2_TRAN_TYPE=1099-DIV&amp;txn=1099-DIV&amp;L1T1_INDEX=1&amp;SELECTED_YEAR_IND=0&amp;SORT_C=A&amp;BOX_N=1A&amp;L2_INDEX=1&amp;txs=1" TargetMode="External"/><Relationship Id="rId48" Type="http://schemas.openxmlformats.org/officeDocument/2006/relationships/hyperlink" Target="https://oltx.fidelity.com/ftgw/fbc/ofaccounts/taxInfoL2?ACCOUNT=Y80570158&amp;L2_TRAN_TYPE=1099-DIV&amp;txn=1099-DIV&amp;L1T1_INDEX=1&amp;SELECTED_YEAR_IND=0&amp;SORT_C=A&amp;BOX_N=1A&amp;L2_INDEX=1&amp;txs=1" TargetMode="External"/><Relationship Id="rId8" Type="http://schemas.openxmlformats.org/officeDocument/2006/relationships/hyperlink" Target="https://oltx.fidelity.com/ftgw/fbc/ofaccounts/taxInfoRGL?ACCOUNT=X82865374&amp;SELECTED_YEAR=2024&amp;SELECTED_TERM=SHORT&amp;txs=F" TargetMode="External"/><Relationship Id="rId51" Type="http://schemas.openxmlformats.org/officeDocument/2006/relationships/hyperlink" Target="https://oltx.fidelity.com/ftgw/fbc/ofaccounts/taxInfoL2?ACCOUNT=Y80570158&amp;L2_TRAN_TYPE=1099-DIV&amp;txn=1099-DIV&amp;L1T1_INDEX=1&amp;SELECTED_YEAR_IND=0&amp;SORT_C=M&amp;BOX_N=4&amp;L2_INDEX=4&amp;txs=4" TargetMode="External"/><Relationship Id="rId3" Type="http://schemas.openxmlformats.org/officeDocument/2006/relationships/hyperlink" Target="https://oltx.fidelity.com/ftgw/fbc/ofaccounts/taxInfoL1T1?ACCOUNT=X82865374&amp;TRS_TRAN_TYPE=1099-MISC&amp;SELECTED_YEAR_IND=0&amp;L1T1_INDEX=3&amp;txs=D" TargetMode="External"/><Relationship Id="rId12" Type="http://schemas.openxmlformats.org/officeDocument/2006/relationships/hyperlink" Target="https://oltx.fidelity.com/ftgw/fbc/ofaccounts/taxInfoDetails?ACCOUNT=X82865374&amp;SELECTED_YEAR_IND=0&amp;pageType=2" TargetMode="External"/><Relationship Id="rId17" Type="http://schemas.openxmlformats.org/officeDocument/2006/relationships/hyperlink" Target="https://oltx.fidelity.com/ftgw/fbc/ofaccounts/taxInfoDetails?ACCOUNT=Y80817344&amp;SELECTED_YEAR_IND=0&amp;TRS_TRAN_TYPE=1099-OID&amp;pageType=4" TargetMode="External"/><Relationship Id="rId25" Type="http://schemas.openxmlformats.org/officeDocument/2006/relationships/hyperlink" Target="https://oltx.fidelity.com/ftgw/fbc/ofaccounts/taxInfoDetails?ACCOUNT=Y80817344&amp;SELECTED_YEAR_IND=0&amp;pageType=3" TargetMode="External"/><Relationship Id="rId33" Type="http://schemas.openxmlformats.org/officeDocument/2006/relationships/hyperlink" Target="https://oltx.fidelity.com/ftgw/fbc/ofaccounts/taxInfoRGL?ACCOUNT=Y80570158&amp;SELECTED_YEAR=2024&amp;SELECTED_TERM=LONG&amp;txs=G" TargetMode="External"/><Relationship Id="rId38" Type="http://schemas.openxmlformats.org/officeDocument/2006/relationships/hyperlink" Target="https://oltx.fidelity.com/ftgw/fbc/ofaccounts/taxInfoL2?ACCOUNT=X82865374&amp;L2_TRAN_TYPE=1099-DIV&amp;txn=1099-DIV&amp;L1T1_INDEX=1&amp;SELECTED_YEAR_IND=0&amp;SORT_C=A&amp;BOX_N=1A&amp;L2_INDEX=1&amp;txs=1" TargetMode="External"/><Relationship Id="rId46" Type="http://schemas.openxmlformats.org/officeDocument/2006/relationships/hyperlink" Target="https://oltx.fidelity.com/ftgw/fbc/ofaccounts/taxInfoL2?ACCOUNT=Y80817344&amp;L2_TRAN_TYPE=1099-DIV&amp;txn=1099-DIV&amp;L1T1_INDEX=1&amp;SELECTED_YEAR_IND=0&amp;SORT_C=M&amp;BOX_N=4&amp;L2_INDEX=4&amp;txs=4" TargetMode="External"/><Relationship Id="rId20" Type="http://schemas.openxmlformats.org/officeDocument/2006/relationships/hyperlink" Target="https://oltx.fidelity.com/ftgw/fbc/ofaccounts/taxInfoRGL?ACCOUNT=Y80817344&amp;SELECTED_YEAR=2024&amp;SELECTED_TERM=SHORT&amp;txs=F" TargetMode="External"/><Relationship Id="rId41" Type="http://schemas.openxmlformats.org/officeDocument/2006/relationships/hyperlink" Target="https://oltx.fidelity.com/ftgw/fbc/ofaccounts/taxInfoL2?ACCOUNT=X82865374&amp;L2_TRAN_TYPE=1099-DIV&amp;txn=1099-DIV&amp;L1T1_INDEX=1&amp;SELECTED_YEAR_IND=0&amp;SORT_C=M&amp;BOX_N=4&amp;L2_INDEX=4&amp;txs=4" TargetMode="External"/><Relationship Id="rId1" Type="http://schemas.openxmlformats.org/officeDocument/2006/relationships/hyperlink" Target="https://oltx.fidelity.com/ftgw/fbc/ofaccounts/taxInfoL1T1?ACCOUNT=X82865374&amp;TRS_TRAN_TYPE=1099-DIV&amp;SELECTED_YEAR_IND=0&amp;L1T1_INDEX=1&amp;txs=B" TargetMode="External"/><Relationship Id="rId6" Type="http://schemas.openxmlformats.org/officeDocument/2006/relationships/hyperlink" Target="https://oltx.fidelity.com/ftgw/fbc/ofaccounts/taxInfoL1T1?ACCOUNT=X82865374&amp;TRS_TRAN_TYPE=1099-DIV&amp;SELECTED_YEAR_IND=0&amp;L1T1_INDEX=1&amp;txs=B" TargetMode="External"/><Relationship Id="rId15" Type="http://schemas.openxmlformats.org/officeDocument/2006/relationships/hyperlink" Target="https://oltx.fidelity.com/ftgw/fbc/ofaccounts/taxInfoL1T1?ACCOUNT=Y80817344&amp;TRS_TRAN_TYPE=1099-INT&amp;SELECTED_YEAR_IND=0&amp;L1T1_INDEX=2&amp;txs=C" TargetMode="External"/><Relationship Id="rId23" Type="http://schemas.openxmlformats.org/officeDocument/2006/relationships/hyperlink" Target="https://oltx.fidelity.com/ftgw/fbc/ofaccounts/taxInfoDetails?ACCOUNT=Y80817344&amp;SELECTED_YEAR_IND=0&amp;pageType=1" TargetMode="External"/><Relationship Id="rId28" Type="http://schemas.openxmlformats.org/officeDocument/2006/relationships/hyperlink" Target="https://oltx.fidelity.com/ftgw/fbc/ofaccounts/taxInfoL1T1?ACCOUNT=Y80570158&amp;TRS_TRAN_TYPE=1099-MISC&amp;SELECTED_YEAR_IND=0&amp;L1T1_INDEX=3&amp;txs=D" TargetMode="External"/><Relationship Id="rId36" Type="http://schemas.openxmlformats.org/officeDocument/2006/relationships/hyperlink" Target="https://oltx.fidelity.com/ftgw/fbc/ofaccounts/taxInfoDetails?ACCOUNT=Y80570158&amp;SELECTED_YEAR_IND=0&amp;pageType=2" TargetMode="External"/><Relationship Id="rId49" Type="http://schemas.openxmlformats.org/officeDocument/2006/relationships/hyperlink" Target="https://oltx.fidelity.com/ftgw/fbc/ofaccounts/taxInfoL2?ACCOUNT=Y80570158&amp;L2_TRAN_TYPE=1099-DIV&amp;txn=1099-DIV&amp;L1T1_INDEX=1&amp;SELECTED_YEAR_IND=0&amp;SORT_C=F&amp;BOX_N=2&amp;L2_INDEX=2&amp;txs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46EC-93A7-4CC1-BFC6-CA309B41AD35}">
  <dimension ref="A1:I268"/>
  <sheetViews>
    <sheetView tabSelected="1" topLeftCell="A30" zoomScaleNormal="100" workbookViewId="0">
      <selection activeCell="A65" sqref="A65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8" ht="15.75" thickTop="1" x14ac:dyDescent="0.25">
      <c r="A1" s="68" t="s">
        <v>110</v>
      </c>
      <c r="B1" s="69"/>
      <c r="C1" s="70"/>
      <c r="D1" t="s">
        <v>62</v>
      </c>
      <c r="E1" s="40">
        <v>45413</v>
      </c>
    </row>
    <row r="2" spans="1:8" x14ac:dyDescent="0.25">
      <c r="A2" s="50" t="s">
        <v>97</v>
      </c>
      <c r="B2" s="50">
        <v>45422</v>
      </c>
      <c r="C2" s="6"/>
      <c r="D2" t="s">
        <v>24</v>
      </c>
    </row>
    <row r="3" spans="1:8" x14ac:dyDescent="0.25">
      <c r="A3" s="63" t="s">
        <v>80</v>
      </c>
      <c r="B3" s="63">
        <v>2027</v>
      </c>
      <c r="C3" s="6"/>
      <c r="D3" s="14" t="s">
        <v>54</v>
      </c>
    </row>
    <row r="4" spans="1:8" x14ac:dyDescent="0.25">
      <c r="A4" s="25" t="s">
        <v>93</v>
      </c>
      <c r="B4" s="21">
        <v>29200</v>
      </c>
      <c r="C4" s="19"/>
      <c r="D4" s="14" t="s">
        <v>52</v>
      </c>
    </row>
    <row r="5" spans="1:8" x14ac:dyDescent="0.25">
      <c r="A5" s="42" t="s">
        <v>98</v>
      </c>
      <c r="B5" s="43">
        <v>174.7</v>
      </c>
      <c r="C5" s="44"/>
      <c r="D5" s="14" t="s">
        <v>53</v>
      </c>
      <c r="F5" s="13"/>
    </row>
    <row r="6" spans="1:8" x14ac:dyDescent="0.25">
      <c r="A6" s="64" t="s">
        <v>109</v>
      </c>
      <c r="B6" s="21">
        <v>3000</v>
      </c>
      <c r="C6" s="19"/>
      <c r="D6" s="14" t="s">
        <v>54</v>
      </c>
      <c r="F6" s="13"/>
      <c r="G6" s="3"/>
      <c r="H6" s="3"/>
    </row>
    <row r="7" spans="1:8" ht="15.75" thickBot="1" x14ac:dyDescent="0.3">
      <c r="A7" s="20" t="s">
        <v>81</v>
      </c>
      <c r="B7" s="64">
        <v>0.05</v>
      </c>
      <c r="D7" s="15" t="s">
        <v>52</v>
      </c>
      <c r="E7" s="16"/>
      <c r="F7" s="17"/>
      <c r="G7" s="3"/>
      <c r="H7" s="3"/>
    </row>
    <row r="8" spans="1:8" x14ac:dyDescent="0.25">
      <c r="A8" s="20" t="s">
        <v>82</v>
      </c>
      <c r="B8" s="64">
        <v>7.0000000000000007E-2</v>
      </c>
      <c r="G8" s="3"/>
      <c r="H8" s="3"/>
    </row>
    <row r="9" spans="1:8" x14ac:dyDescent="0.25">
      <c r="A9" s="28" t="s">
        <v>111</v>
      </c>
      <c r="B9" s="64">
        <v>0.66666666666666663</v>
      </c>
      <c r="C9" s="6"/>
    </row>
    <row r="10" spans="1:8" x14ac:dyDescent="0.25">
      <c r="A10" s="20" t="s">
        <v>115</v>
      </c>
      <c r="B10" s="94">
        <v>250000</v>
      </c>
      <c r="G10" s="3"/>
      <c r="H10" s="3"/>
    </row>
    <row r="11" spans="1:8" x14ac:dyDescent="0.25">
      <c r="A11" s="28" t="s">
        <v>116</v>
      </c>
      <c r="B11" s="64">
        <v>8.9999999999999993E-3</v>
      </c>
      <c r="C11" s="6"/>
    </row>
    <row r="12" spans="1:8" ht="15.75" thickBot="1" x14ac:dyDescent="0.3">
      <c r="A12" s="28" t="s">
        <v>117</v>
      </c>
      <c r="B12" s="64">
        <v>3.7999999999999999E-2</v>
      </c>
      <c r="C12" s="6"/>
    </row>
    <row r="13" spans="1:8" ht="15.75" thickTop="1" x14ac:dyDescent="0.25">
      <c r="A13" s="68" t="s">
        <v>123</v>
      </c>
      <c r="B13" s="69"/>
      <c r="C13" s="70"/>
    </row>
    <row r="14" spans="1:8" x14ac:dyDescent="0.25">
      <c r="A14" s="25" t="s">
        <v>73</v>
      </c>
      <c r="B14" s="50">
        <v>19661</v>
      </c>
      <c r="C14" s="6"/>
    </row>
    <row r="15" spans="1:8" ht="15.75" thickBot="1" x14ac:dyDescent="0.3">
      <c r="A15" s="25" t="s">
        <v>74</v>
      </c>
      <c r="B15" s="50">
        <v>20859</v>
      </c>
      <c r="C15" s="6"/>
      <c r="D15" t="s">
        <v>58</v>
      </c>
      <c r="G15" s="3"/>
      <c r="H15" s="3"/>
    </row>
    <row r="16" spans="1:8" ht="15.75" thickTop="1" x14ac:dyDescent="0.25">
      <c r="A16" s="68" t="s">
        <v>122</v>
      </c>
      <c r="B16" s="69"/>
      <c r="C16" s="70"/>
      <c r="G16" s="3"/>
      <c r="H16" s="3"/>
    </row>
    <row r="17" spans="1:4" x14ac:dyDescent="0.25">
      <c r="A17" s="25" t="s">
        <v>112</v>
      </c>
      <c r="B17" s="51" t="s">
        <v>73</v>
      </c>
      <c r="C17" s="6"/>
      <c r="D17" t="s">
        <v>60</v>
      </c>
    </row>
    <row r="18" spans="1:4" x14ac:dyDescent="0.25">
      <c r="A18" s="25" t="s">
        <v>113</v>
      </c>
      <c r="B18" s="51" t="s">
        <v>73</v>
      </c>
      <c r="C18" s="6"/>
      <c r="D18" t="s">
        <v>27</v>
      </c>
    </row>
    <row r="19" spans="1:4" x14ac:dyDescent="0.25">
      <c r="A19" s="25" t="s">
        <v>114</v>
      </c>
      <c r="B19" s="51" t="s">
        <v>74</v>
      </c>
      <c r="C19" s="6"/>
    </row>
    <row r="20" spans="1:4" x14ac:dyDescent="0.25">
      <c r="A20" s="25" t="s">
        <v>125</v>
      </c>
      <c r="B20" s="100"/>
      <c r="C20" s="101"/>
    </row>
    <row r="21" spans="1:4" x14ac:dyDescent="0.25">
      <c r="A21" s="25" t="s">
        <v>126</v>
      </c>
      <c r="B21" s="100"/>
      <c r="C21" s="101"/>
    </row>
    <row r="22" spans="1:4" ht="15.75" thickBot="1" x14ac:dyDescent="0.3">
      <c r="A22" s="25" t="s">
        <v>127</v>
      </c>
      <c r="B22" s="100"/>
      <c r="C22" s="101"/>
    </row>
    <row r="23" spans="1:4" ht="15.75" thickTop="1" x14ac:dyDescent="0.25">
      <c r="A23" s="68" t="s">
        <v>118</v>
      </c>
      <c r="B23" s="69"/>
      <c r="C23" s="70"/>
      <c r="D23" s="4" t="s">
        <v>29</v>
      </c>
    </row>
    <row r="24" spans="1:4" x14ac:dyDescent="0.25">
      <c r="A24" s="25" t="s">
        <v>113</v>
      </c>
      <c r="B24" s="2">
        <v>73</v>
      </c>
      <c r="C24" s="6"/>
      <c r="D24" s="4" t="s">
        <v>30</v>
      </c>
    </row>
    <row r="25" spans="1:4" ht="15.75" thickBot="1" x14ac:dyDescent="0.3">
      <c r="A25" s="25" t="s">
        <v>114</v>
      </c>
      <c r="B25" s="2">
        <v>73</v>
      </c>
      <c r="C25" s="6"/>
      <c r="D25" s="4"/>
    </row>
    <row r="26" spans="1:4" ht="15.75" thickTop="1" x14ac:dyDescent="0.25">
      <c r="A26" s="68" t="s">
        <v>119</v>
      </c>
      <c r="B26" s="69"/>
      <c r="C26" s="70"/>
      <c r="D26" t="s">
        <v>28</v>
      </c>
    </row>
    <row r="27" spans="1:4" ht="15.75" thickBot="1" x14ac:dyDescent="0.3">
      <c r="A27" s="25" t="s">
        <v>112</v>
      </c>
      <c r="B27" s="2">
        <v>17.2</v>
      </c>
      <c r="C27" s="6"/>
    </row>
    <row r="28" spans="1:4" ht="15.75" thickTop="1" x14ac:dyDescent="0.25">
      <c r="A28" s="68" t="s">
        <v>120</v>
      </c>
      <c r="B28" s="69"/>
      <c r="C28" s="70"/>
      <c r="D28" t="s">
        <v>61</v>
      </c>
    </row>
    <row r="29" spans="1:4" x14ac:dyDescent="0.25">
      <c r="A29" s="25" t="s">
        <v>112</v>
      </c>
      <c r="B29" s="21">
        <v>41925.5</v>
      </c>
      <c r="C29" s="6"/>
    </row>
    <row r="30" spans="1:4" x14ac:dyDescent="0.25">
      <c r="A30" s="25" t="s">
        <v>113</v>
      </c>
      <c r="B30" s="21">
        <v>2082478.98</v>
      </c>
      <c r="C30" s="6"/>
      <c r="D30" t="s">
        <v>64</v>
      </c>
    </row>
    <row r="31" spans="1:4" x14ac:dyDescent="0.25">
      <c r="A31" s="25" t="s">
        <v>114</v>
      </c>
      <c r="B31" s="21">
        <v>1049867.8400000001</v>
      </c>
      <c r="C31" s="6"/>
      <c r="D31" t="s">
        <v>71</v>
      </c>
    </row>
    <row r="32" spans="1:4" x14ac:dyDescent="0.25">
      <c r="A32" s="25" t="s">
        <v>125</v>
      </c>
      <c r="B32" s="21">
        <v>400000</v>
      </c>
      <c r="C32" s="6"/>
      <c r="D32" t="s">
        <v>65</v>
      </c>
    </row>
    <row r="33" spans="1:4" x14ac:dyDescent="0.25">
      <c r="A33" s="25" t="s">
        <v>126</v>
      </c>
      <c r="B33" s="21">
        <v>130000</v>
      </c>
      <c r="C33" s="6"/>
    </row>
    <row r="34" spans="1:4" ht="15.75" thickBot="1" x14ac:dyDescent="0.3">
      <c r="A34" s="25" t="s">
        <v>127</v>
      </c>
      <c r="B34" s="21">
        <v>170000</v>
      </c>
      <c r="C34" s="6"/>
      <c r="D34" t="s">
        <v>65</v>
      </c>
    </row>
    <row r="35" spans="1:4" ht="15.75" thickTop="1" x14ac:dyDescent="0.25">
      <c r="A35" s="68" t="s">
        <v>121</v>
      </c>
      <c r="B35" s="69"/>
      <c r="C35" s="70"/>
      <c r="D35" t="s">
        <v>66</v>
      </c>
    </row>
    <row r="36" spans="1:4" x14ac:dyDescent="0.25">
      <c r="A36" s="25" t="s">
        <v>112</v>
      </c>
      <c r="B36" s="21">
        <v>41925</v>
      </c>
      <c r="C36" s="6"/>
      <c r="D36" t="s">
        <v>67</v>
      </c>
    </row>
    <row r="37" spans="1:4" x14ac:dyDescent="0.25">
      <c r="A37" s="25" t="s">
        <v>113</v>
      </c>
      <c r="B37" s="21">
        <v>2200000</v>
      </c>
      <c r="C37" s="6"/>
      <c r="D37" t="s">
        <v>68</v>
      </c>
    </row>
    <row r="38" spans="1:4" x14ac:dyDescent="0.25">
      <c r="A38" s="25" t="s">
        <v>114</v>
      </c>
      <c r="B38" s="21">
        <v>1009000</v>
      </c>
      <c r="C38" s="6"/>
      <c r="D38" t="s">
        <v>72</v>
      </c>
    </row>
    <row r="39" spans="1:4" x14ac:dyDescent="0.25">
      <c r="A39" s="25" t="s">
        <v>125</v>
      </c>
      <c r="B39" s="21">
        <v>400000</v>
      </c>
      <c r="C39" s="6"/>
      <c r="D39" t="s">
        <v>70</v>
      </c>
    </row>
    <row r="40" spans="1:4" x14ac:dyDescent="0.25">
      <c r="A40" s="25" t="s">
        <v>126</v>
      </c>
      <c r="B40" s="21">
        <v>200000</v>
      </c>
      <c r="C40" s="6"/>
      <c r="D40" t="s">
        <v>70</v>
      </c>
    </row>
    <row r="41" spans="1:4" ht="15.75" thickBot="1" x14ac:dyDescent="0.3">
      <c r="A41" s="25" t="s">
        <v>127</v>
      </c>
      <c r="B41" s="21">
        <v>300000</v>
      </c>
      <c r="C41" s="6"/>
      <c r="D41" t="s">
        <v>70</v>
      </c>
    </row>
    <row r="42" spans="1:4" ht="15.75" thickTop="1" x14ac:dyDescent="0.25">
      <c r="A42" s="68" t="s">
        <v>105</v>
      </c>
      <c r="B42" s="69"/>
      <c r="C42" s="70"/>
      <c r="D42" t="s">
        <v>69</v>
      </c>
    </row>
    <row r="43" spans="1:4" x14ac:dyDescent="0.25">
      <c r="A43" s="25" t="s">
        <v>125</v>
      </c>
      <c r="B43" s="21">
        <v>250000</v>
      </c>
      <c r="C43" s="21"/>
      <c r="D43" t="s">
        <v>72</v>
      </c>
    </row>
    <row r="44" spans="1:4" x14ac:dyDescent="0.25">
      <c r="A44" s="25" t="s">
        <v>126</v>
      </c>
      <c r="B44" s="21">
        <v>130000</v>
      </c>
      <c r="C44" s="21"/>
      <c r="D44" t="s">
        <v>72</v>
      </c>
    </row>
    <row r="45" spans="1:4" ht="15.75" thickBot="1" x14ac:dyDescent="0.3">
      <c r="A45" s="25" t="s">
        <v>127</v>
      </c>
      <c r="B45" s="21">
        <v>130000</v>
      </c>
      <c r="C45" s="21"/>
      <c r="D45" t="s">
        <v>72</v>
      </c>
    </row>
    <row r="46" spans="1:4" ht="15.75" thickTop="1" x14ac:dyDescent="0.25">
      <c r="A46" s="68" t="s">
        <v>106</v>
      </c>
      <c r="B46" s="69"/>
      <c r="C46" s="70"/>
      <c r="D46" t="s">
        <v>70</v>
      </c>
    </row>
    <row r="47" spans="1:4" x14ac:dyDescent="0.25">
      <c r="A47" s="25" t="s">
        <v>73</v>
      </c>
      <c r="B47" s="21">
        <f>12*4505.6</f>
        <v>54067.200000000004</v>
      </c>
      <c r="C47" s="21"/>
      <c r="D47" t="s">
        <v>69</v>
      </c>
    </row>
    <row r="48" spans="1:4" ht="15.75" thickBot="1" x14ac:dyDescent="0.3">
      <c r="A48" s="25" t="s">
        <v>74</v>
      </c>
      <c r="B48" s="21">
        <f>12*2578.9</f>
        <v>30946.800000000003</v>
      </c>
      <c r="C48" s="6"/>
    </row>
    <row r="49" spans="1:6" ht="16.5" thickTop="1" thickBot="1" x14ac:dyDescent="0.3">
      <c r="A49" s="91" t="s">
        <v>124</v>
      </c>
      <c r="B49" s="92"/>
      <c r="C49" s="93"/>
    </row>
    <row r="50" spans="1:6" ht="15.75" thickTop="1" x14ac:dyDescent="0.25">
      <c r="A50" s="30" t="s">
        <v>107</v>
      </c>
      <c r="B50" s="31">
        <v>-10950</v>
      </c>
      <c r="C50" s="32"/>
    </row>
    <row r="51" spans="1:6" ht="15.75" thickBot="1" x14ac:dyDescent="0.3">
      <c r="A51" s="18" t="s">
        <v>108</v>
      </c>
      <c r="B51" s="22">
        <v>-17755</v>
      </c>
      <c r="C51" s="23"/>
    </row>
    <row r="52" spans="1:6" ht="15.75" thickTop="1" x14ac:dyDescent="0.25">
      <c r="A52" s="68" t="s">
        <v>78</v>
      </c>
      <c r="B52" s="69"/>
      <c r="C52" s="70"/>
      <c r="D52" s="45" t="s">
        <v>55</v>
      </c>
    </row>
    <row r="53" spans="1:6" x14ac:dyDescent="0.25">
      <c r="A53" s="25" t="s">
        <v>79</v>
      </c>
      <c r="B53" s="51" t="s">
        <v>74</v>
      </c>
      <c r="C53" s="6"/>
      <c r="D53" s="46" t="s">
        <v>56</v>
      </c>
    </row>
    <row r="54" spans="1:6" ht="15.75" thickBot="1" x14ac:dyDescent="0.3">
      <c r="A54" s="25" t="s">
        <v>102</v>
      </c>
      <c r="B54" s="51" t="s">
        <v>73</v>
      </c>
      <c r="C54" s="6"/>
      <c r="D54" s="47" t="s">
        <v>57</v>
      </c>
    </row>
    <row r="55" spans="1:6" ht="15.75" thickTop="1" x14ac:dyDescent="0.25">
      <c r="A55" s="68" t="s">
        <v>104</v>
      </c>
      <c r="B55" s="69"/>
      <c r="C55" s="70"/>
      <c r="D55" s="48" t="s">
        <v>59</v>
      </c>
    </row>
    <row r="56" spans="1:6" x14ac:dyDescent="0.25">
      <c r="A56" s="25" t="s">
        <v>79</v>
      </c>
      <c r="B56" s="21">
        <f>12*2578.1</f>
        <v>30937.199999999997</v>
      </c>
      <c r="C56" s="6"/>
      <c r="D56" s="49" t="s">
        <v>63</v>
      </c>
    </row>
    <row r="57" spans="1:6" ht="15.75" thickBot="1" x14ac:dyDescent="0.3">
      <c r="A57" s="25" t="s">
        <v>102</v>
      </c>
      <c r="B57" s="21">
        <f>71065.98-50692.01</f>
        <v>20373.969999999994</v>
      </c>
      <c r="C57" s="6"/>
    </row>
    <row r="58" spans="1:6" ht="15.75" thickTop="1" x14ac:dyDescent="0.25">
      <c r="A58" s="68" t="s">
        <v>103</v>
      </c>
      <c r="B58" s="69"/>
      <c r="C58" s="70"/>
      <c r="F58" s="4"/>
    </row>
    <row r="59" spans="1:6" ht="15.75" thickBot="1" x14ac:dyDescent="0.3">
      <c r="A59" s="25" t="s">
        <v>102</v>
      </c>
      <c r="B59" s="63">
        <v>2025</v>
      </c>
      <c r="C59" s="6"/>
    </row>
    <row r="60" spans="1:6" ht="15.75" thickTop="1" x14ac:dyDescent="0.25">
      <c r="A60" s="65" t="s">
        <v>76</v>
      </c>
      <c r="B60" s="66"/>
      <c r="C60" s="67"/>
    </row>
    <row r="66" spans="9:9" ht="15.75" customHeight="1" x14ac:dyDescent="0.25"/>
    <row r="69" spans="9:9" x14ac:dyDescent="0.25">
      <c r="I69" s="3"/>
    </row>
    <row r="70" spans="9:9" x14ac:dyDescent="0.25">
      <c r="I70" s="5"/>
    </row>
    <row r="71" spans="9:9" x14ac:dyDescent="0.25">
      <c r="I71" s="5"/>
    </row>
    <row r="93" ht="15.75" customHeight="1" x14ac:dyDescent="0.25"/>
    <row r="94" ht="15.75" customHeight="1" x14ac:dyDescent="0.25"/>
    <row r="113" ht="15.75" customHeight="1" x14ac:dyDescent="0.25"/>
    <row r="136" ht="15.75" customHeight="1" x14ac:dyDescent="0.25"/>
    <row r="147" ht="15.75" customHeight="1" x14ac:dyDescent="0.25"/>
    <row r="161" ht="15.75" customHeight="1" x14ac:dyDescent="0.25"/>
    <row r="162" ht="15.75" customHeight="1" x14ac:dyDescent="0.25"/>
    <row r="164" ht="15.75" customHeight="1" x14ac:dyDescent="0.25"/>
    <row r="167" ht="15.75" customHeight="1" x14ac:dyDescent="0.25"/>
    <row r="176" ht="15.75" customHeight="1" x14ac:dyDescent="0.25"/>
    <row r="188" ht="15.75" customHeight="1" x14ac:dyDescent="0.25"/>
    <row r="190" ht="15.75" customHeight="1" x14ac:dyDescent="0.25"/>
    <row r="195" spans="4:4" ht="15.75" customHeight="1" x14ac:dyDescent="0.25"/>
    <row r="199" spans="4:4" x14ac:dyDescent="0.25">
      <c r="D199" s="1"/>
    </row>
    <row r="204" spans="4:4" x14ac:dyDescent="0.25">
      <c r="D204" s="1"/>
    </row>
    <row r="216" ht="15.75" customHeight="1" x14ac:dyDescent="0.25"/>
    <row r="223" ht="15.75" customHeight="1" x14ac:dyDescent="0.25"/>
    <row r="240" ht="15.75" customHeight="1" x14ac:dyDescent="0.25"/>
    <row r="268" ht="15.75" customHeight="1" x14ac:dyDescent="0.25"/>
  </sheetData>
  <mergeCells count="14">
    <mergeCell ref="A1:C1"/>
    <mergeCell ref="A23:C23"/>
    <mergeCell ref="A28:C28"/>
    <mergeCell ref="A42:C42"/>
    <mergeCell ref="A60:C60"/>
    <mergeCell ref="A13:C13"/>
    <mergeCell ref="A16:C16"/>
    <mergeCell ref="A26:C26"/>
    <mergeCell ref="A46:C46"/>
    <mergeCell ref="A58:C58"/>
    <mergeCell ref="A52:C52"/>
    <mergeCell ref="A35:C35"/>
    <mergeCell ref="A55:C55"/>
    <mergeCell ref="A49:C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4955-0F80-43F5-88A1-E586421548F7}">
  <dimension ref="A1:I267"/>
  <sheetViews>
    <sheetView zoomScaleNormal="100" workbookViewId="0">
      <selection activeCell="B5" sqref="B5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 x14ac:dyDescent="0.25">
      <c r="A1" s="71" t="s">
        <v>75</v>
      </c>
      <c r="B1" s="69"/>
      <c r="C1" s="70"/>
    </row>
    <row r="2" spans="1:3" x14ac:dyDescent="0.25">
      <c r="A2" s="64">
        <v>0.1</v>
      </c>
      <c r="B2" s="21">
        <v>23200</v>
      </c>
      <c r="C2" s="19"/>
    </row>
    <row r="3" spans="1:3" x14ac:dyDescent="0.25">
      <c r="A3" s="64">
        <v>0.12</v>
      </c>
      <c r="B3" s="21">
        <v>94300</v>
      </c>
      <c r="C3" s="19"/>
    </row>
    <row r="4" spans="1:3" x14ac:dyDescent="0.25">
      <c r="A4" s="64">
        <v>0.22</v>
      </c>
      <c r="B4" s="21">
        <v>201050</v>
      </c>
      <c r="C4" s="19"/>
    </row>
    <row r="5" spans="1:3" x14ac:dyDescent="0.25">
      <c r="A5" s="64">
        <v>0.24</v>
      </c>
      <c r="B5" s="21">
        <v>383900</v>
      </c>
      <c r="C5" s="19"/>
    </row>
    <row r="6" spans="1:3" x14ac:dyDescent="0.25">
      <c r="A6" s="64">
        <v>0.32</v>
      </c>
      <c r="B6" s="21">
        <v>487450</v>
      </c>
      <c r="C6" s="19"/>
    </row>
    <row r="7" spans="1:3" x14ac:dyDescent="0.25">
      <c r="A7" s="64">
        <v>0.35</v>
      </c>
      <c r="B7" s="21">
        <v>731200</v>
      </c>
      <c r="C7" s="19"/>
    </row>
    <row r="8" spans="1:3" ht="15.75" thickBot="1" x14ac:dyDescent="0.3">
      <c r="A8" s="64">
        <v>0.37</v>
      </c>
      <c r="B8" s="22"/>
      <c r="C8" s="19"/>
    </row>
    <row r="9" spans="1:3" ht="15.75" thickTop="1" x14ac:dyDescent="0.25">
      <c r="A9" s="71" t="str">
        <f>_xlfn.CONCAT(A1," 2026")</f>
        <v>Tax Brackets 2026</v>
      </c>
      <c r="B9" s="69"/>
      <c r="C9" s="70"/>
    </row>
    <row r="10" spans="1:3" x14ac:dyDescent="0.25">
      <c r="A10" s="64">
        <v>0.1</v>
      </c>
      <c r="B10" s="21"/>
      <c r="C10" s="19"/>
    </row>
    <row r="11" spans="1:3" x14ac:dyDescent="0.25">
      <c r="A11" s="64">
        <v>0.15</v>
      </c>
      <c r="B11" s="21"/>
      <c r="C11" s="19"/>
    </row>
    <row r="12" spans="1:3" x14ac:dyDescent="0.25">
      <c r="A12" s="64">
        <v>0.25</v>
      </c>
      <c r="B12" s="21"/>
      <c r="C12" s="19"/>
    </row>
    <row r="13" spans="1:3" x14ac:dyDescent="0.25">
      <c r="A13" s="64">
        <v>0.28000000000000003</v>
      </c>
      <c r="B13" s="21"/>
      <c r="C13" s="19"/>
    </row>
    <row r="14" spans="1:3" x14ac:dyDescent="0.25">
      <c r="A14" s="64">
        <v>0.33</v>
      </c>
      <c r="B14" s="21"/>
      <c r="C14" s="19"/>
    </row>
    <row r="15" spans="1:3" x14ac:dyDescent="0.25">
      <c r="A15" s="64">
        <v>0.35</v>
      </c>
      <c r="B15" s="21"/>
      <c r="C15" s="19"/>
    </row>
    <row r="16" spans="1:3" ht="15.75" thickBot="1" x14ac:dyDescent="0.3">
      <c r="A16" s="64">
        <v>0.39600000000000002</v>
      </c>
      <c r="B16" s="22"/>
      <c r="C16" s="19"/>
    </row>
    <row r="17" spans="1:3" ht="15.75" thickTop="1" x14ac:dyDescent="0.25">
      <c r="A17" s="71" t="s">
        <v>95</v>
      </c>
      <c r="B17" s="69"/>
      <c r="C17" s="70"/>
    </row>
    <row r="18" spans="1:3" x14ac:dyDescent="0.25">
      <c r="A18" s="64">
        <v>0</v>
      </c>
      <c r="B18" s="21">
        <v>89250</v>
      </c>
      <c r="C18" s="19"/>
    </row>
    <row r="19" spans="1:3" x14ac:dyDescent="0.25">
      <c r="A19" s="64">
        <v>0.15</v>
      </c>
      <c r="B19" s="21">
        <v>553850</v>
      </c>
      <c r="C19" s="19"/>
    </row>
    <row r="20" spans="1:3" ht="15.75" thickBot="1" x14ac:dyDescent="0.3">
      <c r="A20" s="64">
        <v>0.2</v>
      </c>
      <c r="B20" s="22"/>
      <c r="C20" s="19"/>
    </row>
    <row r="21" spans="1:3" ht="15.75" thickTop="1" x14ac:dyDescent="0.25">
      <c r="A21" s="71" t="s">
        <v>96</v>
      </c>
      <c r="B21" s="69"/>
      <c r="C21" s="70"/>
    </row>
    <row r="22" spans="1:3" x14ac:dyDescent="0.25">
      <c r="A22" s="64">
        <v>0</v>
      </c>
      <c r="B22" s="21">
        <v>32000</v>
      </c>
    </row>
    <row r="23" spans="1:3" x14ac:dyDescent="0.25">
      <c r="A23" s="64">
        <v>0.5</v>
      </c>
      <c r="B23" s="21">
        <v>44000</v>
      </c>
    </row>
    <row r="24" spans="1:3" ht="15.75" thickBot="1" x14ac:dyDescent="0.3">
      <c r="A24" s="64">
        <v>0.85</v>
      </c>
      <c r="B24" s="21"/>
    </row>
    <row r="25" spans="1:3" ht="15.75" thickTop="1" x14ac:dyDescent="0.25">
      <c r="A25" s="71" t="s">
        <v>94</v>
      </c>
      <c r="B25" s="69"/>
      <c r="C25" s="70"/>
    </row>
    <row r="26" spans="1:3" x14ac:dyDescent="0.25">
      <c r="A26" s="64">
        <v>1</v>
      </c>
      <c r="B26" s="41">
        <v>210000</v>
      </c>
    </row>
    <row r="27" spans="1:3" x14ac:dyDescent="0.25">
      <c r="A27" s="64">
        <v>1.4</v>
      </c>
      <c r="B27" s="41">
        <v>264000</v>
      </c>
    </row>
    <row r="28" spans="1:3" x14ac:dyDescent="0.25">
      <c r="A28" s="64">
        <v>2</v>
      </c>
      <c r="B28" s="41">
        <v>330000</v>
      </c>
    </row>
    <row r="29" spans="1:3" x14ac:dyDescent="0.25">
      <c r="A29" s="64">
        <v>2.6</v>
      </c>
      <c r="B29" s="41">
        <v>394000</v>
      </c>
    </row>
    <row r="30" spans="1:3" x14ac:dyDescent="0.25">
      <c r="A30" s="64">
        <v>3.2</v>
      </c>
      <c r="B30" s="41">
        <v>750000</v>
      </c>
    </row>
    <row r="31" spans="1:3" ht="15.75" thickBot="1" x14ac:dyDescent="0.3">
      <c r="A31" s="64">
        <v>3.4</v>
      </c>
      <c r="B31" s="41"/>
    </row>
    <row r="32" spans="1:3" ht="15.75" thickTop="1" x14ac:dyDescent="0.25">
      <c r="A32" s="65" t="s">
        <v>76</v>
      </c>
      <c r="B32" s="66"/>
      <c r="C32" s="67"/>
    </row>
    <row r="44" spans="9:9" x14ac:dyDescent="0.25">
      <c r="I44" s="3"/>
    </row>
    <row r="45" spans="9:9" x14ac:dyDescent="0.25">
      <c r="I45" s="5"/>
    </row>
    <row r="46" spans="9:9" x14ac:dyDescent="0.25">
      <c r="I46" s="5"/>
    </row>
    <row r="65" ht="15.75" customHeight="1" x14ac:dyDescent="0.25"/>
    <row r="92" ht="15.75" customHeight="1" x14ac:dyDescent="0.25"/>
    <row r="93" ht="15.75" customHeight="1" x14ac:dyDescent="0.25"/>
    <row r="112" ht="15.75" customHeight="1" x14ac:dyDescent="0.25"/>
    <row r="135" ht="15.75" customHeight="1" x14ac:dyDescent="0.25"/>
    <row r="146" ht="15.75" customHeight="1" x14ac:dyDescent="0.25"/>
    <row r="160" ht="15.75" customHeight="1" x14ac:dyDescent="0.25"/>
    <row r="161" ht="15.75" customHeight="1" x14ac:dyDescent="0.25"/>
    <row r="163" ht="15.75" customHeight="1" x14ac:dyDescent="0.25"/>
    <row r="166" ht="15.75" customHeight="1" x14ac:dyDescent="0.25"/>
    <row r="175" ht="15.75" customHeight="1" x14ac:dyDescent="0.25"/>
    <row r="187" ht="15.75" customHeight="1" x14ac:dyDescent="0.25"/>
    <row r="189" ht="15.75" customHeight="1" x14ac:dyDescent="0.25"/>
    <row r="194" spans="4:4" ht="15.75" customHeight="1" x14ac:dyDescent="0.25"/>
    <row r="204" spans="4:4" x14ac:dyDescent="0.25">
      <c r="D204" s="1"/>
    </row>
    <row r="209" spans="4:4" x14ac:dyDescent="0.25">
      <c r="D209" s="1"/>
    </row>
    <row r="215" spans="4:4" ht="15.75" customHeight="1" x14ac:dyDescent="0.25"/>
    <row r="222" spans="4:4" ht="15.75" customHeight="1" x14ac:dyDescent="0.25"/>
    <row r="239" ht="15.75" customHeight="1" x14ac:dyDescent="0.25"/>
    <row r="267" ht="15.75" customHeight="1" x14ac:dyDescent="0.25"/>
  </sheetData>
  <mergeCells count="6">
    <mergeCell ref="A32:C32"/>
    <mergeCell ref="A9:C9"/>
    <mergeCell ref="A1:C1"/>
    <mergeCell ref="A25:C25"/>
    <mergeCell ref="A21:C21"/>
    <mergeCell ref="A17:C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3255-6ECC-45F2-AB86-133EB1B0B627}">
  <dimension ref="A1:I241"/>
  <sheetViews>
    <sheetView topLeftCell="A69" zoomScaleNormal="100" workbookViewId="0">
      <selection activeCell="A92" sqref="A92:C92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 x14ac:dyDescent="0.25">
      <c r="A1" s="86" t="s">
        <v>99</v>
      </c>
      <c r="B1" s="87"/>
      <c r="C1" s="88"/>
    </row>
    <row r="2" spans="1:3" x14ac:dyDescent="0.25">
      <c r="A2" s="28" t="str">
        <f t="shared" ref="A2:A7" si="0">A42</f>
        <v>- Ordinary Dividends</v>
      </c>
      <c r="B2" s="29">
        <f>SUMIFS(C$38:C$118,A$38:A$118,A2)</f>
        <v>4191.6099999999997</v>
      </c>
      <c r="C2" s="6"/>
    </row>
    <row r="3" spans="1:3" x14ac:dyDescent="0.25">
      <c r="A3" s="28" t="str">
        <f t="shared" si="0"/>
        <v>- Capital Gain Distributions</v>
      </c>
      <c r="B3" s="29">
        <f>SUMIFS(C$38:C$118,A$38:A$118,A3)</f>
        <v>0</v>
      </c>
      <c r="C3" s="6"/>
    </row>
    <row r="4" spans="1:3" x14ac:dyDescent="0.25">
      <c r="A4" s="28" t="str">
        <f t="shared" si="0"/>
        <v>Interest Income</v>
      </c>
      <c r="B4" s="29">
        <f>SUMIFS(C$38:C$118,A$38:A$118,A4)</f>
        <v>0</v>
      </c>
      <c r="C4" s="6"/>
    </row>
    <row r="5" spans="1:3" x14ac:dyDescent="0.25">
      <c r="A5" s="28" t="str">
        <f t="shared" si="0"/>
        <v>Miscellaneous Income</v>
      </c>
      <c r="B5" s="29">
        <f>SUMIFS(C$38:C$118,A$38:A$118,A5)</f>
        <v>0</v>
      </c>
      <c r="C5" s="6"/>
    </row>
    <row r="6" spans="1:3" x14ac:dyDescent="0.25">
      <c r="A6" s="28" t="str">
        <f t="shared" si="0"/>
        <v>Original Issue Discount</v>
      </c>
      <c r="B6" s="29">
        <f>SUMIFS(C$38:C$118,A$38:A$118,A6)</f>
        <v>0</v>
      </c>
      <c r="C6" s="6"/>
    </row>
    <row r="7" spans="1:3" x14ac:dyDescent="0.25">
      <c r="A7" s="28" t="str">
        <f t="shared" si="0"/>
        <v>Foreign Currency Gain/Loss</v>
      </c>
      <c r="B7" s="29">
        <f>SUMIFS(C$38:C$118,A$38:A$118,A7)</f>
        <v>0</v>
      </c>
      <c r="C7" s="6"/>
    </row>
    <row r="8" spans="1:3" x14ac:dyDescent="0.25">
      <c r="A8" s="28" t="str">
        <f>A50</f>
        <v>Tax-Exempt Income</v>
      </c>
      <c r="B8" s="29">
        <f>SUMIFS(C$38:C$118,A$38:A$118,A8)</f>
        <v>0</v>
      </c>
      <c r="C8" s="6"/>
    </row>
    <row r="9" spans="1:3" ht="16.5" customHeight="1" x14ac:dyDescent="0.25">
      <c r="A9" s="28" t="str">
        <f t="shared" ref="A9:A14" si="1">A54</f>
        <v>Net Short-Term</v>
      </c>
      <c r="B9" s="29">
        <f>SUMIFS(C$38:C$118,A$38:A$118,A9)</f>
        <v>-1635.6399999999999</v>
      </c>
      <c r="C9" s="6"/>
    </row>
    <row r="10" spans="1:3" x14ac:dyDescent="0.25">
      <c r="A10" s="28" t="str">
        <f t="shared" si="1"/>
        <v>Net Long-Term</v>
      </c>
      <c r="B10" s="29">
        <f>SUMIFS(C$38:C$118,A$38:A$118,A10)</f>
        <v>9857.2199999999993</v>
      </c>
      <c r="C10" s="6"/>
    </row>
    <row r="11" spans="1:3" x14ac:dyDescent="0.25">
      <c r="A11" s="28" t="str">
        <f t="shared" si="1"/>
        <v>Reportable Bond Premium</v>
      </c>
      <c r="B11" s="29">
        <f>SUMIFS(C$38:C$118,A$38:A$118,A11)</f>
        <v>0</v>
      </c>
      <c r="C11" s="6"/>
    </row>
    <row r="12" spans="1:3" x14ac:dyDescent="0.25">
      <c r="A12" s="28" t="str">
        <f t="shared" si="1"/>
        <v>Realized Accrued Market Discount Income</v>
      </c>
      <c r="B12" s="29">
        <f>SUMIFS(C$38:C$118,A$38:A$118,A12)</f>
        <v>0</v>
      </c>
      <c r="C12" s="6"/>
    </row>
    <row r="13" spans="1:3" x14ac:dyDescent="0.25">
      <c r="A13" s="28" t="str">
        <f t="shared" si="1"/>
        <v>Ordinary Income or Loss **</v>
      </c>
      <c r="B13" s="29">
        <f>SUMIFS(C$38:C$118,A$38:A$118,A13)</f>
        <v>0</v>
      </c>
      <c r="C13" s="6"/>
    </row>
    <row r="14" spans="1:3" x14ac:dyDescent="0.25">
      <c r="A14" s="28" t="str">
        <f t="shared" si="1"/>
        <v>Reportable Acquisition Premium</v>
      </c>
      <c r="B14" s="29">
        <f>SUMIFS(C$38:C$118,A$38:A$118,A14)</f>
        <v>0</v>
      </c>
      <c r="C14" s="6"/>
    </row>
    <row r="15" spans="1:3" x14ac:dyDescent="0.25">
      <c r="A15" s="28" t="str">
        <f>A62</f>
        <v>Margin Interest Paid</v>
      </c>
      <c r="B15" s="29">
        <f>SUMIFS(C$38:C$118,A$38:A$118,A15)</f>
        <v>0</v>
      </c>
      <c r="C15" s="6"/>
    </row>
    <row r="16" spans="1:3" x14ac:dyDescent="0.25">
      <c r="A16" s="28" t="str">
        <f>A63</f>
        <v>Option Sales</v>
      </c>
      <c r="B16" s="29">
        <f>SUMIFS(C$38:C$118,A$38:A$118,A16)</f>
        <v>0</v>
      </c>
      <c r="C16" s="6"/>
    </row>
    <row r="17" spans="1:9" ht="15.75" thickBot="1" x14ac:dyDescent="0.3">
      <c r="A17" s="28" t="str">
        <f>A64</f>
        <v>Return of Principal</v>
      </c>
      <c r="B17" s="29">
        <f>SUMIFS(C$38:C$118,A$38:A$118,A17)</f>
        <v>0</v>
      </c>
      <c r="C17" s="6"/>
    </row>
    <row r="18" spans="1:9" ht="15.75" thickTop="1" x14ac:dyDescent="0.25">
      <c r="A18" s="65" t="s">
        <v>100</v>
      </c>
      <c r="B18" s="66"/>
      <c r="C18" s="67"/>
    </row>
    <row r="19" spans="1:9" x14ac:dyDescent="0.25">
      <c r="A19" s="28" t="str">
        <f>A124</f>
        <v>- Non-Qualified Dividends</v>
      </c>
      <c r="B19" s="29">
        <f>SUMIFS(C$120:C$187,A$120:A$187,A19)</f>
        <v>2652.8</v>
      </c>
      <c r="C19" s="6"/>
    </row>
    <row r="20" spans="1:9" x14ac:dyDescent="0.25">
      <c r="A20" s="28" t="str">
        <f>A125</f>
        <v>- Qualified Dividends</v>
      </c>
      <c r="B20" s="29">
        <f>SUMIFS(C$120:C$187,A$120:A$187,A20)</f>
        <v>1538.8000000000002</v>
      </c>
      <c r="C20" s="6"/>
    </row>
    <row r="21" spans="1:9" x14ac:dyDescent="0.25">
      <c r="A21" s="28" t="str">
        <f>A126</f>
        <v>- Section 897 Ordinary Dividends</v>
      </c>
      <c r="B21" s="29">
        <f>SUMIFS(C$120:C$187,A$120:A$187,A21)</f>
        <v>0</v>
      </c>
      <c r="C21" s="6"/>
    </row>
    <row r="22" spans="1:9" x14ac:dyDescent="0.25">
      <c r="A22" s="28" t="str">
        <f>A127</f>
        <v>- Section 199A Dividends</v>
      </c>
      <c r="B22" s="29">
        <f>SUMIFS(C$120:C$187,A$120:A$187,A22)</f>
        <v>0</v>
      </c>
      <c r="C22" s="6"/>
      <c r="I22" s="3"/>
    </row>
    <row r="23" spans="1:9" x14ac:dyDescent="0.25">
      <c r="A23" s="28" t="str">
        <f t="shared" ref="A23:A28" si="2">A129</f>
        <v>- Unrecaptured Section 1250 Capital Gains</v>
      </c>
      <c r="B23" s="29">
        <f>SUMIFS(C$120:C$187,A$120:A$187,A23)</f>
        <v>0</v>
      </c>
      <c r="C23" s="6"/>
      <c r="I23" s="5"/>
    </row>
    <row r="24" spans="1:9" x14ac:dyDescent="0.25">
      <c r="A24" s="28" t="str">
        <f t="shared" si="2"/>
        <v>- Section 1202 Capital Gains</v>
      </c>
      <c r="B24" s="29">
        <f>SUMIFS(C$120:C$187,A$120:A$187,A24)</f>
        <v>0</v>
      </c>
      <c r="C24" s="6"/>
    </row>
    <row r="25" spans="1:9" x14ac:dyDescent="0.25">
      <c r="A25" s="28" t="str">
        <f t="shared" si="2"/>
        <v>- 28% Rate Capital Gains</v>
      </c>
      <c r="B25" s="29">
        <f>SUMIFS(C$120:C$187,A$120:A$187,A25)</f>
        <v>0</v>
      </c>
      <c r="C25" s="6"/>
    </row>
    <row r="26" spans="1:9" x14ac:dyDescent="0.25">
      <c r="A26" s="28" t="str">
        <f t="shared" si="2"/>
        <v>- Section 897 Capital Gain</v>
      </c>
      <c r="B26" s="29">
        <f>SUMIFS(C$120:C$187,A$120:A$187,A26)</f>
        <v>0</v>
      </c>
      <c r="C26" s="6"/>
    </row>
    <row r="27" spans="1:9" x14ac:dyDescent="0.25">
      <c r="A27" s="28" t="str">
        <f t="shared" si="2"/>
        <v>- 15% Rate Capital Gains</v>
      </c>
      <c r="B27" s="29">
        <f>SUMIFS(C$120:C$187,A$120:A$187,A27)</f>
        <v>0</v>
      </c>
      <c r="C27" s="6"/>
    </row>
    <row r="28" spans="1:9" x14ac:dyDescent="0.25">
      <c r="A28" s="28" t="str">
        <f t="shared" si="2"/>
        <v>Nondividend Distributions</v>
      </c>
      <c r="B28" s="29">
        <f>SUMIFS(C$120:C$187,A$120:A$187,A28)</f>
        <v>15.05</v>
      </c>
      <c r="C28" s="6"/>
    </row>
    <row r="29" spans="1:9" x14ac:dyDescent="0.25">
      <c r="A29" s="28" t="str">
        <f>A136</f>
        <v>Investment Expenses</v>
      </c>
      <c r="B29" s="29">
        <f>SUMIFS(C$120:C$187,A$120:A$187,A29)</f>
        <v>0</v>
      </c>
      <c r="C29" s="6"/>
    </row>
    <row r="30" spans="1:9" x14ac:dyDescent="0.25">
      <c r="A30" s="28" t="str">
        <f>A137</f>
        <v>Foreign Tax Paid</v>
      </c>
      <c r="B30" s="29">
        <f>SUMIFS(C$120:C$187,A$120:A$187,A30)</f>
        <v>167.67000000000002</v>
      </c>
      <c r="C30" s="6"/>
    </row>
    <row r="31" spans="1:9" x14ac:dyDescent="0.25">
      <c r="A31" s="28" t="str">
        <f>A139</f>
        <v>Cash Liquidation Distributions</v>
      </c>
      <c r="B31" s="29">
        <f>SUMIFS(C$120:C$187,A$120:A$187,A31)</f>
        <v>0</v>
      </c>
      <c r="C31" s="6"/>
    </row>
    <row r="32" spans="1:9" x14ac:dyDescent="0.25">
      <c r="A32" s="28" t="str">
        <f>A140</f>
        <v>Non-cash Liquidation Distributions</v>
      </c>
      <c r="B32" s="29">
        <f>SUMIFS(C$120:C$187,A$120:A$187,A32)</f>
        <v>0</v>
      </c>
      <c r="C32" s="6"/>
    </row>
    <row r="33" spans="1:3" ht="15.75" thickBot="1" x14ac:dyDescent="0.3">
      <c r="A33" s="28" t="str">
        <f>A141</f>
        <v>Total Tax Exempt Interest Dividends</v>
      </c>
      <c r="B33" s="29">
        <f>SUMIFS(C$120:C$187,A$120:A$187,A33)</f>
        <v>0</v>
      </c>
      <c r="C33" s="6"/>
    </row>
    <row r="34" spans="1:3" ht="15.75" thickTop="1" x14ac:dyDescent="0.25">
      <c r="A34" s="65" t="s">
        <v>76</v>
      </c>
      <c r="B34" s="66"/>
      <c r="C34" s="67"/>
    </row>
    <row r="35" spans="1:3" ht="15.75" thickBot="1" x14ac:dyDescent="0.3">
      <c r="A35" s="24"/>
    </row>
    <row r="36" spans="1:3" ht="16.5" thickTop="1" thickBot="1" x14ac:dyDescent="0.3">
      <c r="A36" s="65" t="s">
        <v>77</v>
      </c>
      <c r="B36" s="66"/>
      <c r="C36" s="67"/>
    </row>
    <row r="37" spans="1:3" ht="15.75" thickTop="1" x14ac:dyDescent="0.25">
      <c r="A37" s="89" t="s">
        <v>85</v>
      </c>
      <c r="B37" s="90"/>
      <c r="C37" s="90"/>
    </row>
    <row r="38" spans="1:3" x14ac:dyDescent="0.25">
      <c r="A38" s="38" t="s">
        <v>83</v>
      </c>
    </row>
    <row r="39" spans="1:3" ht="15.75" customHeight="1" thickBot="1" x14ac:dyDescent="0.3">
      <c r="A39" s="39" t="s">
        <v>84</v>
      </c>
    </row>
    <row r="40" spans="1:3" ht="15.75" thickBot="1" x14ac:dyDescent="0.3">
      <c r="A40" s="76" t="s">
        <v>1</v>
      </c>
      <c r="B40" s="76"/>
      <c r="C40" s="52">
        <v>2148.12</v>
      </c>
    </row>
    <row r="41" spans="1:3" x14ac:dyDescent="0.25">
      <c r="A41" s="33" t="s">
        <v>2</v>
      </c>
      <c r="B41" s="8" t="s">
        <v>3</v>
      </c>
      <c r="C41" s="53"/>
    </row>
    <row r="42" spans="1:3" x14ac:dyDescent="0.25">
      <c r="A42" s="77" t="s">
        <v>4</v>
      </c>
      <c r="B42" s="78"/>
      <c r="C42" s="54">
        <v>2148.12</v>
      </c>
    </row>
    <row r="43" spans="1:3" ht="15.75" thickBot="1" x14ac:dyDescent="0.3">
      <c r="A43" s="79" t="s">
        <v>5</v>
      </c>
      <c r="B43" s="80"/>
      <c r="C43" s="55">
        <v>0</v>
      </c>
    </row>
    <row r="44" spans="1:3" ht="15.75" thickBot="1" x14ac:dyDescent="0.3">
      <c r="A44" s="35" t="s">
        <v>6</v>
      </c>
      <c r="B44" s="9" t="s">
        <v>3</v>
      </c>
      <c r="C44" s="56">
        <v>0</v>
      </c>
    </row>
    <row r="45" spans="1:3" ht="15.75" thickBot="1" x14ac:dyDescent="0.3">
      <c r="A45" s="35" t="s">
        <v>7</v>
      </c>
      <c r="B45" s="9" t="s">
        <v>3</v>
      </c>
      <c r="C45" s="56">
        <v>0</v>
      </c>
    </row>
    <row r="46" spans="1:3" ht="15.75" thickBot="1" x14ac:dyDescent="0.3">
      <c r="A46" s="35" t="s">
        <v>8</v>
      </c>
      <c r="B46" s="9" t="s">
        <v>3</v>
      </c>
      <c r="C46" s="56">
        <v>0</v>
      </c>
    </row>
    <row r="47" spans="1:3" ht="15.75" thickBot="1" x14ac:dyDescent="0.3">
      <c r="A47" s="35" t="s">
        <v>26</v>
      </c>
      <c r="B47" s="9" t="s">
        <v>3</v>
      </c>
      <c r="C47" s="56">
        <v>0</v>
      </c>
    </row>
    <row r="48" spans="1:3" ht="15.75" thickBot="1" x14ac:dyDescent="0.3">
      <c r="A48" s="76" t="s">
        <v>9</v>
      </c>
      <c r="B48" s="76"/>
      <c r="C48" s="52">
        <v>0</v>
      </c>
    </row>
    <row r="49" spans="1:3" ht="15.75" thickBot="1" x14ac:dyDescent="0.3">
      <c r="A49" s="35" t="s">
        <v>10</v>
      </c>
      <c r="B49" s="9" t="s">
        <v>3</v>
      </c>
      <c r="C49" s="56">
        <v>0</v>
      </c>
    </row>
    <row r="50" spans="1:3" ht="15.75" thickBot="1" x14ac:dyDescent="0.3">
      <c r="A50" s="35" t="s">
        <v>11</v>
      </c>
      <c r="B50" s="9" t="s">
        <v>3</v>
      </c>
      <c r="C50" s="56">
        <v>0</v>
      </c>
    </row>
    <row r="51" spans="1:3" ht="15.75" thickBot="1" x14ac:dyDescent="0.3">
      <c r="A51" s="76" t="s">
        <v>12</v>
      </c>
      <c r="B51" s="76"/>
      <c r="C51" s="52">
        <v>2148.12</v>
      </c>
    </row>
    <row r="52" spans="1:3" ht="15.75" thickBot="1" x14ac:dyDescent="0.3">
      <c r="A52" s="81"/>
      <c r="B52" s="81"/>
      <c r="C52" s="82"/>
    </row>
    <row r="53" spans="1:3" ht="15.75" thickBot="1" x14ac:dyDescent="0.3">
      <c r="A53" s="76" t="s">
        <v>13</v>
      </c>
      <c r="B53" s="76"/>
      <c r="C53" s="52">
        <v>9919.7099999999991</v>
      </c>
    </row>
    <row r="54" spans="1:3" ht="15.75" thickBot="1" x14ac:dyDescent="0.3">
      <c r="A54" s="35" t="s">
        <v>14</v>
      </c>
      <c r="B54" s="7" t="s">
        <v>3</v>
      </c>
      <c r="C54" s="56">
        <v>0</v>
      </c>
    </row>
    <row r="55" spans="1:3" ht="15.75" thickBot="1" x14ac:dyDescent="0.3">
      <c r="A55" s="35" t="s">
        <v>15</v>
      </c>
      <c r="B55" s="7" t="s">
        <v>3</v>
      </c>
      <c r="C55" s="56">
        <v>9919.7099999999991</v>
      </c>
    </row>
    <row r="56" spans="1:3" ht="15.75" thickBot="1" x14ac:dyDescent="0.3">
      <c r="A56" s="36" t="s">
        <v>16</v>
      </c>
      <c r="B56" s="10" t="s">
        <v>3</v>
      </c>
      <c r="C56" s="57">
        <v>0</v>
      </c>
    </row>
    <row r="57" spans="1:3" ht="15.75" thickBot="1" x14ac:dyDescent="0.3">
      <c r="A57" s="36" t="s">
        <v>17</v>
      </c>
      <c r="B57" s="10" t="s">
        <v>3</v>
      </c>
      <c r="C57" s="57">
        <v>0</v>
      </c>
    </row>
    <row r="58" spans="1:3" ht="15.75" thickBot="1" x14ac:dyDescent="0.3">
      <c r="A58" s="36" t="s">
        <v>18</v>
      </c>
      <c r="B58" s="10" t="s">
        <v>3</v>
      </c>
      <c r="C58" s="57">
        <v>0</v>
      </c>
    </row>
    <row r="59" spans="1:3" ht="15.75" thickBot="1" x14ac:dyDescent="0.3">
      <c r="A59" s="36" t="s">
        <v>19</v>
      </c>
      <c r="B59" s="10" t="s">
        <v>3</v>
      </c>
      <c r="C59" s="57">
        <v>0</v>
      </c>
    </row>
    <row r="60" spans="1:3" ht="15.75" thickBot="1" x14ac:dyDescent="0.3">
      <c r="A60" s="81"/>
      <c r="B60" s="81"/>
      <c r="C60" s="82"/>
    </row>
    <row r="61" spans="1:3" ht="15.75" thickBot="1" x14ac:dyDescent="0.3">
      <c r="A61" s="76" t="s">
        <v>20</v>
      </c>
      <c r="B61" s="76"/>
      <c r="C61" s="83"/>
    </row>
    <row r="62" spans="1:3" x14ac:dyDescent="0.25">
      <c r="A62" s="84" t="s">
        <v>21</v>
      </c>
      <c r="B62" s="85"/>
      <c r="C62" s="58">
        <v>0</v>
      </c>
    </row>
    <row r="63" spans="1:3" x14ac:dyDescent="0.25">
      <c r="A63" s="77" t="s">
        <v>22</v>
      </c>
      <c r="B63" s="78"/>
      <c r="C63" s="54">
        <v>0</v>
      </c>
    </row>
    <row r="64" spans="1:3" ht="15.75" thickBot="1" x14ac:dyDescent="0.3">
      <c r="A64" s="34" t="s">
        <v>23</v>
      </c>
      <c r="B64" s="11"/>
      <c r="C64" s="55">
        <v>0</v>
      </c>
    </row>
    <row r="65" spans="1:3" ht="15.75" thickTop="1" x14ac:dyDescent="0.25">
      <c r="A65" s="74" t="s">
        <v>87</v>
      </c>
      <c r="B65" s="75"/>
      <c r="C65" s="75"/>
    </row>
    <row r="66" spans="1:3" ht="15.75" customHeight="1" x14ac:dyDescent="0.25">
      <c r="A66" s="38" t="s">
        <v>83</v>
      </c>
    </row>
    <row r="67" spans="1:3" ht="15.75" customHeight="1" thickBot="1" x14ac:dyDescent="0.3">
      <c r="A67" s="39" t="s">
        <v>84</v>
      </c>
    </row>
    <row r="68" spans="1:3" ht="15.75" thickBot="1" x14ac:dyDescent="0.3">
      <c r="A68" s="76" t="s">
        <v>1</v>
      </c>
      <c r="B68" s="76"/>
      <c r="C68" s="52">
        <v>636.94000000000005</v>
      </c>
    </row>
    <row r="69" spans="1:3" x14ac:dyDescent="0.25">
      <c r="A69" s="33" t="s">
        <v>2</v>
      </c>
      <c r="B69" s="8" t="s">
        <v>3</v>
      </c>
      <c r="C69" s="53"/>
    </row>
    <row r="70" spans="1:3" x14ac:dyDescent="0.25">
      <c r="A70" s="77" t="s">
        <v>4</v>
      </c>
      <c r="B70" s="78"/>
      <c r="C70" s="54">
        <v>636.94000000000005</v>
      </c>
    </row>
    <row r="71" spans="1:3" ht="15.75" thickBot="1" x14ac:dyDescent="0.3">
      <c r="A71" s="79" t="s">
        <v>5</v>
      </c>
      <c r="B71" s="80"/>
      <c r="C71" s="55">
        <v>0</v>
      </c>
    </row>
    <row r="72" spans="1:3" ht="15.75" thickBot="1" x14ac:dyDescent="0.3">
      <c r="A72" s="35" t="s">
        <v>6</v>
      </c>
      <c r="B72" s="9" t="s">
        <v>3</v>
      </c>
      <c r="C72" s="56">
        <v>0</v>
      </c>
    </row>
    <row r="73" spans="1:3" ht="15.75" thickBot="1" x14ac:dyDescent="0.3">
      <c r="A73" s="35" t="s">
        <v>7</v>
      </c>
      <c r="B73" s="9" t="s">
        <v>3</v>
      </c>
      <c r="C73" s="56">
        <v>0</v>
      </c>
    </row>
    <row r="74" spans="1:3" ht="15.75" thickBot="1" x14ac:dyDescent="0.3">
      <c r="A74" s="35" t="s">
        <v>8</v>
      </c>
      <c r="B74" s="9" t="s">
        <v>3</v>
      </c>
      <c r="C74" s="56">
        <v>0</v>
      </c>
    </row>
    <row r="75" spans="1:3" ht="15.75" thickBot="1" x14ac:dyDescent="0.3">
      <c r="A75" s="76" t="s">
        <v>9</v>
      </c>
      <c r="B75" s="76"/>
      <c r="C75" s="52">
        <v>0</v>
      </c>
    </row>
    <row r="76" spans="1:3" ht="15.75" thickBot="1" x14ac:dyDescent="0.3">
      <c r="A76" s="35" t="s">
        <v>10</v>
      </c>
      <c r="B76" s="9" t="s">
        <v>3</v>
      </c>
      <c r="C76" s="56">
        <v>0</v>
      </c>
    </row>
    <row r="77" spans="1:3" ht="15.75" thickBot="1" x14ac:dyDescent="0.3">
      <c r="A77" s="35" t="s">
        <v>11</v>
      </c>
      <c r="B77" s="9" t="s">
        <v>3</v>
      </c>
      <c r="C77" s="56">
        <v>0</v>
      </c>
    </row>
    <row r="78" spans="1:3" ht="15.75" thickBot="1" x14ac:dyDescent="0.3">
      <c r="A78" s="76" t="s">
        <v>12</v>
      </c>
      <c r="B78" s="76"/>
      <c r="C78" s="52">
        <v>636.94000000000005</v>
      </c>
    </row>
    <row r="79" spans="1:3" ht="15.75" thickBot="1" x14ac:dyDescent="0.3">
      <c r="A79" s="81"/>
      <c r="B79" s="81"/>
      <c r="C79" s="82"/>
    </row>
    <row r="80" spans="1:3" ht="15.75" thickBot="1" x14ac:dyDescent="0.3">
      <c r="A80" s="76" t="s">
        <v>13</v>
      </c>
      <c r="B80" s="76"/>
      <c r="C80" s="59">
        <v>-345.84</v>
      </c>
    </row>
    <row r="81" spans="1:3" ht="15.75" thickBot="1" x14ac:dyDescent="0.3">
      <c r="A81" s="35" t="s">
        <v>14</v>
      </c>
      <c r="B81" s="7" t="s">
        <v>3</v>
      </c>
      <c r="C81" s="56">
        <v>-343.15</v>
      </c>
    </row>
    <row r="82" spans="1:3" ht="15.75" thickBot="1" x14ac:dyDescent="0.3">
      <c r="A82" s="35" t="s">
        <v>15</v>
      </c>
      <c r="B82" s="7" t="s">
        <v>3</v>
      </c>
      <c r="C82" s="56">
        <v>-2.69</v>
      </c>
    </row>
    <row r="83" spans="1:3" ht="15.75" thickBot="1" x14ac:dyDescent="0.3">
      <c r="A83" s="36" t="s">
        <v>16</v>
      </c>
      <c r="B83" s="10" t="s">
        <v>3</v>
      </c>
      <c r="C83" s="57">
        <v>0</v>
      </c>
    </row>
    <row r="84" spans="1:3" ht="15.75" thickBot="1" x14ac:dyDescent="0.3">
      <c r="A84" s="36" t="s">
        <v>17</v>
      </c>
      <c r="B84" s="10" t="s">
        <v>3</v>
      </c>
      <c r="C84" s="57">
        <v>0</v>
      </c>
    </row>
    <row r="85" spans="1:3" ht="15.75" thickBot="1" x14ac:dyDescent="0.3">
      <c r="A85" s="36" t="s">
        <v>18</v>
      </c>
      <c r="B85" s="10" t="s">
        <v>3</v>
      </c>
      <c r="C85" s="57">
        <v>0</v>
      </c>
    </row>
    <row r="86" spans="1:3" ht="15.75" customHeight="1" thickBot="1" x14ac:dyDescent="0.3">
      <c r="A86" s="36" t="s">
        <v>19</v>
      </c>
      <c r="B86" s="10" t="s">
        <v>3</v>
      </c>
      <c r="C86" s="57">
        <v>0</v>
      </c>
    </row>
    <row r="87" spans="1:3" ht="15.75" thickBot="1" x14ac:dyDescent="0.3">
      <c r="A87" s="81"/>
      <c r="B87" s="81"/>
      <c r="C87" s="82"/>
    </row>
    <row r="88" spans="1:3" ht="15.75" thickBot="1" x14ac:dyDescent="0.3">
      <c r="A88" s="76" t="s">
        <v>20</v>
      </c>
      <c r="B88" s="76"/>
      <c r="C88" s="83"/>
    </row>
    <row r="89" spans="1:3" x14ac:dyDescent="0.25">
      <c r="A89" s="84" t="s">
        <v>21</v>
      </c>
      <c r="B89" s="85"/>
      <c r="C89" s="58">
        <v>0</v>
      </c>
    </row>
    <row r="90" spans="1:3" x14ac:dyDescent="0.25">
      <c r="A90" s="77" t="s">
        <v>22</v>
      </c>
      <c r="B90" s="78"/>
      <c r="C90" s="54">
        <v>0</v>
      </c>
    </row>
    <row r="91" spans="1:3" ht="15.75" thickBot="1" x14ac:dyDescent="0.3">
      <c r="A91" s="34" t="s">
        <v>23</v>
      </c>
      <c r="B91" s="11"/>
      <c r="C91" s="55">
        <v>0</v>
      </c>
    </row>
    <row r="92" spans="1:3" ht="15.75" thickTop="1" x14ac:dyDescent="0.25">
      <c r="A92" s="74" t="s">
        <v>86</v>
      </c>
      <c r="B92" s="75"/>
      <c r="C92" s="75"/>
    </row>
    <row r="93" spans="1:3" x14ac:dyDescent="0.25">
      <c r="A93" s="38" t="s">
        <v>83</v>
      </c>
    </row>
    <row r="94" spans="1:3" ht="15.75" thickBot="1" x14ac:dyDescent="0.3">
      <c r="A94" s="39" t="s">
        <v>84</v>
      </c>
    </row>
    <row r="95" spans="1:3" ht="15.75" thickBot="1" x14ac:dyDescent="0.3">
      <c r="A95" s="76" t="s">
        <v>1</v>
      </c>
      <c r="B95" s="76"/>
      <c r="C95" s="52">
        <v>1406.55</v>
      </c>
    </row>
    <row r="96" spans="1:3" x14ac:dyDescent="0.25">
      <c r="A96" s="33" t="s">
        <v>2</v>
      </c>
      <c r="B96" s="8" t="s">
        <v>3</v>
      </c>
      <c r="C96" s="53"/>
    </row>
    <row r="97" spans="1:3" x14ac:dyDescent="0.25">
      <c r="A97" s="77" t="s">
        <v>4</v>
      </c>
      <c r="B97" s="78"/>
      <c r="C97" s="54">
        <v>1406.55</v>
      </c>
    </row>
    <row r="98" spans="1:3" ht="15.75" thickBot="1" x14ac:dyDescent="0.3">
      <c r="A98" s="79" t="s">
        <v>5</v>
      </c>
      <c r="B98" s="80"/>
      <c r="C98" s="55">
        <v>0</v>
      </c>
    </row>
    <row r="99" spans="1:3" ht="15.75" thickBot="1" x14ac:dyDescent="0.3">
      <c r="A99" s="35" t="s">
        <v>6</v>
      </c>
      <c r="B99" s="9" t="s">
        <v>3</v>
      </c>
      <c r="C99" s="56">
        <v>0</v>
      </c>
    </row>
    <row r="100" spans="1:3" ht="15.75" thickBot="1" x14ac:dyDescent="0.3">
      <c r="A100" s="35" t="s">
        <v>7</v>
      </c>
      <c r="B100" s="9" t="s">
        <v>3</v>
      </c>
      <c r="C100" s="56">
        <v>0</v>
      </c>
    </row>
    <row r="101" spans="1:3" ht="15.75" thickBot="1" x14ac:dyDescent="0.3">
      <c r="A101" s="35" t="s">
        <v>8</v>
      </c>
      <c r="B101" s="9" t="s">
        <v>3</v>
      </c>
      <c r="C101" s="56">
        <v>0</v>
      </c>
    </row>
    <row r="102" spans="1:3" ht="15.75" thickBot="1" x14ac:dyDescent="0.3">
      <c r="A102" s="76" t="s">
        <v>9</v>
      </c>
      <c r="B102" s="76"/>
      <c r="C102" s="52">
        <v>15.05</v>
      </c>
    </row>
    <row r="103" spans="1:3" ht="15.75" thickBot="1" x14ac:dyDescent="0.3">
      <c r="A103" s="35" t="s">
        <v>10</v>
      </c>
      <c r="B103" s="9" t="s">
        <v>3</v>
      </c>
      <c r="C103" s="56">
        <v>15.05</v>
      </c>
    </row>
    <row r="104" spans="1:3" ht="15.75" thickBot="1" x14ac:dyDescent="0.3">
      <c r="A104" s="35" t="s">
        <v>11</v>
      </c>
      <c r="B104" s="9" t="s">
        <v>3</v>
      </c>
      <c r="C104" s="56">
        <v>0</v>
      </c>
    </row>
    <row r="105" spans="1:3" ht="15.75" thickBot="1" x14ac:dyDescent="0.3">
      <c r="A105" s="76" t="s">
        <v>12</v>
      </c>
      <c r="B105" s="76"/>
      <c r="C105" s="52">
        <v>1421.6</v>
      </c>
    </row>
    <row r="106" spans="1:3" ht="15.75" thickBot="1" x14ac:dyDescent="0.3">
      <c r="A106" s="81"/>
      <c r="B106" s="81"/>
      <c r="C106" s="82"/>
    </row>
    <row r="107" spans="1:3" ht="15.75" thickBot="1" x14ac:dyDescent="0.3">
      <c r="A107" s="76" t="s">
        <v>13</v>
      </c>
      <c r="B107" s="76"/>
      <c r="C107" s="59">
        <v>-1352.29</v>
      </c>
    </row>
    <row r="108" spans="1:3" ht="15.75" thickBot="1" x14ac:dyDescent="0.3">
      <c r="A108" s="35" t="s">
        <v>14</v>
      </c>
      <c r="B108" s="7" t="s">
        <v>3</v>
      </c>
      <c r="C108" s="56">
        <v>-1292.49</v>
      </c>
    </row>
    <row r="109" spans="1:3" ht="15.75" customHeight="1" thickBot="1" x14ac:dyDescent="0.3">
      <c r="A109" s="35" t="s">
        <v>15</v>
      </c>
      <c r="B109" s="7" t="s">
        <v>3</v>
      </c>
      <c r="C109" s="56">
        <v>-59.8</v>
      </c>
    </row>
    <row r="110" spans="1:3" ht="15.75" thickBot="1" x14ac:dyDescent="0.3">
      <c r="A110" s="36" t="s">
        <v>16</v>
      </c>
      <c r="B110" s="10" t="s">
        <v>3</v>
      </c>
      <c r="C110" s="57">
        <v>0</v>
      </c>
    </row>
    <row r="111" spans="1:3" ht="15.75" thickBot="1" x14ac:dyDescent="0.3">
      <c r="A111" s="36" t="s">
        <v>17</v>
      </c>
      <c r="B111" s="10" t="s">
        <v>3</v>
      </c>
      <c r="C111" s="57">
        <v>0</v>
      </c>
    </row>
    <row r="112" spans="1:3" ht="15.75" thickBot="1" x14ac:dyDescent="0.3">
      <c r="A112" s="36" t="s">
        <v>18</v>
      </c>
      <c r="B112" s="10" t="s">
        <v>3</v>
      </c>
      <c r="C112" s="57">
        <v>0</v>
      </c>
    </row>
    <row r="113" spans="1:3" ht="15.75" thickBot="1" x14ac:dyDescent="0.3">
      <c r="A113" s="36" t="s">
        <v>19</v>
      </c>
      <c r="B113" s="10" t="s">
        <v>3</v>
      </c>
      <c r="C113" s="57">
        <v>0</v>
      </c>
    </row>
    <row r="114" spans="1:3" ht="15.75" thickBot="1" x14ac:dyDescent="0.3">
      <c r="A114" s="81"/>
      <c r="B114" s="81"/>
      <c r="C114" s="82"/>
    </row>
    <row r="115" spans="1:3" ht="15.75" thickBot="1" x14ac:dyDescent="0.3">
      <c r="A115" s="76" t="s">
        <v>20</v>
      </c>
      <c r="B115" s="76"/>
      <c r="C115" s="83"/>
    </row>
    <row r="116" spans="1:3" x14ac:dyDescent="0.25">
      <c r="A116" s="84" t="s">
        <v>21</v>
      </c>
      <c r="B116" s="85"/>
      <c r="C116" s="58">
        <v>0</v>
      </c>
    </row>
    <row r="117" spans="1:3" x14ac:dyDescent="0.25">
      <c r="A117" s="77" t="s">
        <v>22</v>
      </c>
      <c r="B117" s="78"/>
      <c r="C117" s="54">
        <v>0</v>
      </c>
    </row>
    <row r="118" spans="1:3" ht="15.75" thickBot="1" x14ac:dyDescent="0.3">
      <c r="A118" s="34" t="s">
        <v>23</v>
      </c>
      <c r="B118" s="11"/>
      <c r="C118" s="55">
        <v>0</v>
      </c>
    </row>
    <row r="119" spans="1:3" ht="15.75" thickTop="1" x14ac:dyDescent="0.25">
      <c r="A119" s="74" t="s">
        <v>90</v>
      </c>
      <c r="B119" s="75"/>
      <c r="C119" s="75"/>
    </row>
    <row r="120" spans="1:3" ht="15.75" customHeight="1" x14ac:dyDescent="0.25">
      <c r="A120" s="38" t="s">
        <v>88</v>
      </c>
    </row>
    <row r="121" spans="1:3" ht="15.75" thickBot="1" x14ac:dyDescent="0.3">
      <c r="A121" s="39" t="s">
        <v>89</v>
      </c>
    </row>
    <row r="122" spans="1:3" ht="15.75" thickBot="1" x14ac:dyDescent="0.3">
      <c r="A122" s="72" t="s">
        <v>0</v>
      </c>
      <c r="B122" s="73"/>
      <c r="C122" s="60" t="s">
        <v>25</v>
      </c>
    </row>
    <row r="123" spans="1:3" ht="15.75" thickBot="1" x14ac:dyDescent="0.3">
      <c r="A123" s="37" t="s">
        <v>31</v>
      </c>
      <c r="B123" s="7" t="s">
        <v>3</v>
      </c>
      <c r="C123" s="61">
        <v>2148.12</v>
      </c>
    </row>
    <row r="124" spans="1:3" ht="15.75" thickBot="1" x14ac:dyDescent="0.3">
      <c r="A124" s="37" t="s">
        <v>32</v>
      </c>
      <c r="B124" s="12"/>
      <c r="C124" s="61">
        <v>1176.92</v>
      </c>
    </row>
    <row r="125" spans="1:3" ht="15.75" thickBot="1" x14ac:dyDescent="0.3">
      <c r="A125" s="37" t="s">
        <v>33</v>
      </c>
      <c r="B125" s="12"/>
      <c r="C125" s="61">
        <v>971.2</v>
      </c>
    </row>
    <row r="126" spans="1:3" ht="15.75" thickBot="1" x14ac:dyDescent="0.3">
      <c r="A126" s="37" t="s">
        <v>34</v>
      </c>
      <c r="B126" s="12"/>
      <c r="C126" s="62" t="s">
        <v>35</v>
      </c>
    </row>
    <row r="127" spans="1:3" ht="15.75" thickBot="1" x14ac:dyDescent="0.3">
      <c r="A127" s="37" t="s">
        <v>36</v>
      </c>
      <c r="B127" s="12"/>
      <c r="C127" s="62" t="s">
        <v>35</v>
      </c>
    </row>
    <row r="128" spans="1:3" ht="15.75" thickBot="1" x14ac:dyDescent="0.3">
      <c r="A128" s="37" t="s">
        <v>37</v>
      </c>
      <c r="B128" s="7" t="s">
        <v>3</v>
      </c>
      <c r="C128" s="61">
        <v>0</v>
      </c>
    </row>
    <row r="129" spans="1:3" ht="15.75" thickBot="1" x14ac:dyDescent="0.3">
      <c r="A129" s="37" t="s">
        <v>38</v>
      </c>
      <c r="B129" s="12"/>
      <c r="C129" s="62" t="s">
        <v>35</v>
      </c>
    </row>
    <row r="130" spans="1:3" ht="15.75" thickBot="1" x14ac:dyDescent="0.3">
      <c r="A130" s="37" t="s">
        <v>39</v>
      </c>
      <c r="B130" s="12"/>
      <c r="C130" s="62" t="s">
        <v>35</v>
      </c>
    </row>
    <row r="131" spans="1:3" ht="15.75" thickBot="1" x14ac:dyDescent="0.3">
      <c r="A131" s="37" t="s">
        <v>40</v>
      </c>
      <c r="B131" s="12"/>
      <c r="C131" s="62" t="s">
        <v>35</v>
      </c>
    </row>
    <row r="132" spans="1:3" ht="15.75" thickBot="1" x14ac:dyDescent="0.3">
      <c r="A132" s="37" t="s">
        <v>41</v>
      </c>
      <c r="B132" s="12"/>
      <c r="C132" s="62" t="s">
        <v>35</v>
      </c>
    </row>
    <row r="133" spans="1:3" ht="15.75" thickBot="1" x14ac:dyDescent="0.3">
      <c r="A133" s="37" t="s">
        <v>42</v>
      </c>
      <c r="B133" s="12"/>
      <c r="C133" s="62" t="s">
        <v>35</v>
      </c>
    </row>
    <row r="134" spans="1:3" ht="15.75" customHeight="1" thickBot="1" x14ac:dyDescent="0.3">
      <c r="A134" s="37" t="s">
        <v>10</v>
      </c>
      <c r="B134" s="7" t="s">
        <v>3</v>
      </c>
      <c r="C134" s="61">
        <v>0</v>
      </c>
    </row>
    <row r="135" spans="1:3" ht="15.75" customHeight="1" thickBot="1" x14ac:dyDescent="0.3">
      <c r="A135" s="37" t="s">
        <v>43</v>
      </c>
      <c r="B135" s="7" t="s">
        <v>3</v>
      </c>
      <c r="C135" s="61">
        <v>0</v>
      </c>
    </row>
    <row r="136" spans="1:3" ht="15.75" thickBot="1" x14ac:dyDescent="0.3">
      <c r="A136" s="37" t="s">
        <v>44</v>
      </c>
      <c r="B136" s="12"/>
      <c r="C136" s="61">
        <v>0</v>
      </c>
    </row>
    <row r="137" spans="1:3" ht="15.75" customHeight="1" thickBot="1" x14ac:dyDescent="0.3">
      <c r="A137" s="37" t="s">
        <v>45</v>
      </c>
      <c r="B137" s="7" t="s">
        <v>3</v>
      </c>
      <c r="C137" s="61">
        <v>0</v>
      </c>
    </row>
    <row r="138" spans="1:3" ht="15.75" thickBot="1" x14ac:dyDescent="0.3">
      <c r="A138" s="37" t="s">
        <v>46</v>
      </c>
      <c r="B138" s="12"/>
      <c r="C138" s="62" t="s">
        <v>47</v>
      </c>
    </row>
    <row r="139" spans="1:3" ht="15.75" thickBot="1" x14ac:dyDescent="0.3">
      <c r="A139" s="37" t="s">
        <v>48</v>
      </c>
      <c r="B139" s="12"/>
      <c r="C139" s="61">
        <v>0</v>
      </c>
    </row>
    <row r="140" spans="1:3" ht="15.75" customHeight="1" thickBot="1" x14ac:dyDescent="0.3">
      <c r="A140" s="37" t="s">
        <v>49</v>
      </c>
      <c r="B140" s="12"/>
      <c r="C140" s="61">
        <v>0</v>
      </c>
    </row>
    <row r="141" spans="1:3" ht="15.75" thickBot="1" x14ac:dyDescent="0.3">
      <c r="A141" s="37" t="s">
        <v>50</v>
      </c>
      <c r="B141" s="12"/>
      <c r="C141" s="61">
        <v>0</v>
      </c>
    </row>
    <row r="142" spans="1:3" ht="15.75" thickTop="1" x14ac:dyDescent="0.25">
      <c r="A142" s="74" t="s">
        <v>91</v>
      </c>
      <c r="B142" s="75"/>
      <c r="C142" s="75"/>
    </row>
    <row r="143" spans="1:3" x14ac:dyDescent="0.25">
      <c r="A143" s="38" t="s">
        <v>88</v>
      </c>
    </row>
    <row r="144" spans="1:3" ht="15.75" thickBot="1" x14ac:dyDescent="0.3">
      <c r="A144" s="39" t="s">
        <v>89</v>
      </c>
    </row>
    <row r="145" spans="1:3" ht="15.75" thickBot="1" x14ac:dyDescent="0.3">
      <c r="A145" s="72" t="s">
        <v>0</v>
      </c>
      <c r="B145" s="73"/>
      <c r="C145" s="60" t="s">
        <v>25</v>
      </c>
    </row>
    <row r="146" spans="1:3" ht="15.75" thickBot="1" x14ac:dyDescent="0.3">
      <c r="A146" s="37" t="s">
        <v>31</v>
      </c>
      <c r="B146" s="7" t="s">
        <v>3</v>
      </c>
      <c r="C146" s="61">
        <v>636.92999999999995</v>
      </c>
    </row>
    <row r="147" spans="1:3" ht="15.75" thickBot="1" x14ac:dyDescent="0.3">
      <c r="A147" s="37" t="s">
        <v>32</v>
      </c>
      <c r="B147" s="12"/>
      <c r="C147" s="61">
        <v>69.33</v>
      </c>
    </row>
    <row r="148" spans="1:3" ht="15.75" thickBot="1" x14ac:dyDescent="0.3">
      <c r="A148" s="37" t="s">
        <v>33</v>
      </c>
      <c r="B148" s="12"/>
      <c r="C148" s="61">
        <v>567.6</v>
      </c>
    </row>
    <row r="149" spans="1:3" ht="15.75" customHeight="1" thickBot="1" x14ac:dyDescent="0.3">
      <c r="A149" s="37" t="s">
        <v>34</v>
      </c>
      <c r="B149" s="12"/>
      <c r="C149" s="62" t="s">
        <v>35</v>
      </c>
    </row>
    <row r="150" spans="1:3" ht="15.75" thickBot="1" x14ac:dyDescent="0.3">
      <c r="A150" s="37" t="s">
        <v>36</v>
      </c>
      <c r="B150" s="12"/>
      <c r="C150" s="62" t="s">
        <v>35</v>
      </c>
    </row>
    <row r="151" spans="1:3" ht="15.75" thickBot="1" x14ac:dyDescent="0.3">
      <c r="A151" s="37" t="s">
        <v>37</v>
      </c>
      <c r="B151" s="7" t="s">
        <v>3</v>
      </c>
      <c r="C151" s="61">
        <v>0</v>
      </c>
    </row>
    <row r="152" spans="1:3" ht="15.75" thickBot="1" x14ac:dyDescent="0.3">
      <c r="A152" s="37" t="s">
        <v>38</v>
      </c>
      <c r="B152" s="12"/>
      <c r="C152" s="62" t="s">
        <v>35</v>
      </c>
    </row>
    <row r="153" spans="1:3" ht="15.75" thickBot="1" x14ac:dyDescent="0.3">
      <c r="A153" s="37" t="s">
        <v>39</v>
      </c>
      <c r="B153" s="12"/>
      <c r="C153" s="62" t="s">
        <v>35</v>
      </c>
    </row>
    <row r="154" spans="1:3" ht="15.75" thickBot="1" x14ac:dyDescent="0.3">
      <c r="A154" s="37" t="s">
        <v>40</v>
      </c>
      <c r="B154" s="12"/>
      <c r="C154" s="62" t="s">
        <v>35</v>
      </c>
    </row>
    <row r="155" spans="1:3" ht="15.75" thickBot="1" x14ac:dyDescent="0.3">
      <c r="A155" s="37" t="s">
        <v>41</v>
      </c>
      <c r="B155" s="12"/>
      <c r="C155" s="62" t="s">
        <v>35</v>
      </c>
    </row>
    <row r="156" spans="1:3" ht="15.75" thickBot="1" x14ac:dyDescent="0.3">
      <c r="A156" s="37" t="s">
        <v>42</v>
      </c>
      <c r="B156" s="12"/>
      <c r="C156" s="62" t="s">
        <v>35</v>
      </c>
    </row>
    <row r="157" spans="1:3" ht="15.75" thickBot="1" x14ac:dyDescent="0.3">
      <c r="A157" s="37" t="s">
        <v>10</v>
      </c>
      <c r="B157" s="7" t="s">
        <v>3</v>
      </c>
      <c r="C157" s="61">
        <v>0</v>
      </c>
    </row>
    <row r="158" spans="1:3" ht="15.75" thickBot="1" x14ac:dyDescent="0.3">
      <c r="A158" s="37" t="s">
        <v>43</v>
      </c>
      <c r="B158" s="7" t="s">
        <v>3</v>
      </c>
      <c r="C158" s="61">
        <v>0</v>
      </c>
    </row>
    <row r="159" spans="1:3" ht="15.75" thickBot="1" x14ac:dyDescent="0.3">
      <c r="A159" s="37" t="s">
        <v>44</v>
      </c>
      <c r="B159" s="12"/>
      <c r="C159" s="61">
        <v>0</v>
      </c>
    </row>
    <row r="160" spans="1:3" ht="15.75" thickBot="1" x14ac:dyDescent="0.3">
      <c r="A160" s="37" t="s">
        <v>45</v>
      </c>
      <c r="B160" s="7" t="s">
        <v>3</v>
      </c>
      <c r="C160" s="61">
        <v>0.34</v>
      </c>
    </row>
    <row r="161" spans="1:3" ht="15.75" customHeight="1" thickBot="1" x14ac:dyDescent="0.3">
      <c r="A161" s="37" t="s">
        <v>46</v>
      </c>
      <c r="B161" s="12"/>
      <c r="C161" s="62" t="s">
        <v>51</v>
      </c>
    </row>
    <row r="162" spans="1:3" ht="15.75" thickBot="1" x14ac:dyDescent="0.3">
      <c r="A162" s="37" t="s">
        <v>48</v>
      </c>
      <c r="B162" s="12"/>
      <c r="C162" s="61">
        <v>0</v>
      </c>
    </row>
    <row r="163" spans="1:3" ht="15.75" customHeight="1" thickBot="1" x14ac:dyDescent="0.3">
      <c r="A163" s="37" t="s">
        <v>49</v>
      </c>
      <c r="B163" s="12"/>
      <c r="C163" s="61">
        <v>0</v>
      </c>
    </row>
    <row r="164" spans="1:3" ht="15.75" thickBot="1" x14ac:dyDescent="0.3">
      <c r="A164" s="37" t="s">
        <v>50</v>
      </c>
      <c r="B164" s="12"/>
      <c r="C164" s="61">
        <v>0</v>
      </c>
    </row>
    <row r="165" spans="1:3" ht="15.75" thickTop="1" x14ac:dyDescent="0.25">
      <c r="A165" s="74" t="s">
        <v>92</v>
      </c>
      <c r="B165" s="75"/>
      <c r="C165" s="75"/>
    </row>
    <row r="166" spans="1:3" x14ac:dyDescent="0.25">
      <c r="A166" s="38" t="s">
        <v>88</v>
      </c>
    </row>
    <row r="167" spans="1:3" ht="15.75" thickBot="1" x14ac:dyDescent="0.3">
      <c r="A167" s="39" t="s">
        <v>89</v>
      </c>
    </row>
    <row r="168" spans="1:3" ht="15.75" customHeight="1" thickBot="1" x14ac:dyDescent="0.3">
      <c r="A168" s="72" t="s">
        <v>0</v>
      </c>
      <c r="B168" s="73"/>
      <c r="C168" s="60" t="s">
        <v>25</v>
      </c>
    </row>
    <row r="169" spans="1:3" ht="15.75" thickBot="1" x14ac:dyDescent="0.3">
      <c r="A169" s="37" t="s">
        <v>31</v>
      </c>
      <c r="B169" s="7" t="s">
        <v>3</v>
      </c>
      <c r="C169" s="61">
        <v>1406.55</v>
      </c>
    </row>
    <row r="170" spans="1:3" ht="15.75" thickBot="1" x14ac:dyDescent="0.3">
      <c r="A170" s="37" t="s">
        <v>32</v>
      </c>
      <c r="B170" s="12"/>
      <c r="C170" s="61">
        <v>1406.55</v>
      </c>
    </row>
    <row r="171" spans="1:3" ht="15.75" thickBot="1" x14ac:dyDescent="0.3">
      <c r="A171" s="37" t="s">
        <v>33</v>
      </c>
      <c r="B171" s="12"/>
      <c r="C171" s="61">
        <v>0</v>
      </c>
    </row>
    <row r="172" spans="1:3" ht="15.75" thickBot="1" x14ac:dyDescent="0.3">
      <c r="A172" s="37" t="s">
        <v>34</v>
      </c>
      <c r="B172" s="12"/>
      <c r="C172" s="62" t="s">
        <v>35</v>
      </c>
    </row>
    <row r="173" spans="1:3" ht="15.75" thickBot="1" x14ac:dyDescent="0.3">
      <c r="A173" s="37" t="s">
        <v>36</v>
      </c>
      <c r="B173" s="12"/>
      <c r="C173" s="62" t="s">
        <v>35</v>
      </c>
    </row>
    <row r="174" spans="1:3" ht="15.75" thickBot="1" x14ac:dyDescent="0.3">
      <c r="A174" s="37" t="s">
        <v>37</v>
      </c>
      <c r="B174" s="7" t="s">
        <v>3</v>
      </c>
      <c r="C174" s="61">
        <v>0</v>
      </c>
    </row>
    <row r="175" spans="1:3" ht="15.75" thickBot="1" x14ac:dyDescent="0.3">
      <c r="A175" s="37" t="s">
        <v>38</v>
      </c>
      <c r="B175" s="12"/>
      <c r="C175" s="62" t="s">
        <v>35</v>
      </c>
    </row>
    <row r="176" spans="1:3" ht="15.75" thickBot="1" x14ac:dyDescent="0.3">
      <c r="A176" s="37" t="s">
        <v>39</v>
      </c>
      <c r="B176" s="12"/>
      <c r="C176" s="62" t="s">
        <v>35</v>
      </c>
    </row>
    <row r="177" spans="1:4" ht="15.75" thickBot="1" x14ac:dyDescent="0.3">
      <c r="A177" s="37" t="s">
        <v>40</v>
      </c>
      <c r="B177" s="12"/>
      <c r="C177" s="62" t="s">
        <v>35</v>
      </c>
    </row>
    <row r="178" spans="1:4" ht="15.75" thickBot="1" x14ac:dyDescent="0.3">
      <c r="A178" s="37" t="s">
        <v>41</v>
      </c>
      <c r="B178" s="12"/>
      <c r="C178" s="62" t="s">
        <v>35</v>
      </c>
      <c r="D178" s="1"/>
    </row>
    <row r="179" spans="1:4" ht="15.75" thickBot="1" x14ac:dyDescent="0.3">
      <c r="A179" s="37" t="s">
        <v>42</v>
      </c>
      <c r="B179" s="12"/>
      <c r="C179" s="62" t="s">
        <v>35</v>
      </c>
    </row>
    <row r="180" spans="1:4" ht="15.75" thickBot="1" x14ac:dyDescent="0.3">
      <c r="A180" s="37" t="s">
        <v>10</v>
      </c>
      <c r="B180" s="7" t="s">
        <v>3</v>
      </c>
      <c r="C180" s="61">
        <v>15.05</v>
      </c>
    </row>
    <row r="181" spans="1:4" ht="15.75" thickBot="1" x14ac:dyDescent="0.3">
      <c r="A181" s="37" t="s">
        <v>43</v>
      </c>
      <c r="B181" s="7" t="s">
        <v>3</v>
      </c>
      <c r="C181" s="61">
        <v>0</v>
      </c>
    </row>
    <row r="182" spans="1:4" ht="15.75" thickBot="1" x14ac:dyDescent="0.3">
      <c r="A182" s="37" t="s">
        <v>44</v>
      </c>
      <c r="B182" s="12"/>
      <c r="C182" s="61">
        <v>0</v>
      </c>
    </row>
    <row r="183" spans="1:4" ht="15.75" thickBot="1" x14ac:dyDescent="0.3">
      <c r="A183" s="37" t="s">
        <v>45</v>
      </c>
      <c r="B183" s="7" t="s">
        <v>3</v>
      </c>
      <c r="C183" s="61">
        <v>167.33</v>
      </c>
      <c r="D183" s="1"/>
    </row>
    <row r="184" spans="1:4" ht="15.75" thickBot="1" x14ac:dyDescent="0.3">
      <c r="A184" s="37" t="s">
        <v>46</v>
      </c>
      <c r="B184" s="12"/>
      <c r="C184" s="62" t="s">
        <v>51</v>
      </c>
    </row>
    <row r="185" spans="1:4" ht="15.75" thickBot="1" x14ac:dyDescent="0.3">
      <c r="A185" s="37" t="s">
        <v>48</v>
      </c>
      <c r="B185" s="12"/>
      <c r="C185" s="61">
        <v>0</v>
      </c>
    </row>
    <row r="186" spans="1:4" ht="15.75" thickBot="1" x14ac:dyDescent="0.3">
      <c r="A186" s="37" t="s">
        <v>49</v>
      </c>
      <c r="B186" s="12"/>
      <c r="C186" s="61">
        <v>0</v>
      </c>
    </row>
    <row r="187" spans="1:4" ht="15.75" thickBot="1" x14ac:dyDescent="0.3">
      <c r="A187" s="37" t="s">
        <v>50</v>
      </c>
      <c r="B187" s="12"/>
      <c r="C187" s="61">
        <v>0</v>
      </c>
    </row>
    <row r="188" spans="1:4" ht="15.75" thickTop="1" x14ac:dyDescent="0.25">
      <c r="A188" s="26"/>
      <c r="B188" s="27"/>
      <c r="C188" s="26"/>
    </row>
    <row r="189" spans="1:4" ht="15.75" customHeight="1" x14ac:dyDescent="0.25"/>
    <row r="196" ht="15.75" customHeight="1" x14ac:dyDescent="0.25"/>
    <row r="213" ht="15.75" customHeight="1" x14ac:dyDescent="0.25"/>
    <row r="241" ht="15.75" customHeight="1" x14ac:dyDescent="0.25"/>
  </sheetData>
  <mergeCells count="46">
    <mergeCell ref="A65:C65"/>
    <mergeCell ref="A52:C52"/>
    <mergeCell ref="A1:C1"/>
    <mergeCell ref="A18:C18"/>
    <mergeCell ref="A34:C34"/>
    <mergeCell ref="A36:C36"/>
    <mergeCell ref="A37:C37"/>
    <mergeCell ref="A40:B40"/>
    <mergeCell ref="A42:B42"/>
    <mergeCell ref="A43:B43"/>
    <mergeCell ref="A48:B48"/>
    <mergeCell ref="A51:B51"/>
    <mergeCell ref="A53:B53"/>
    <mergeCell ref="A60:C60"/>
    <mergeCell ref="A61:C61"/>
    <mergeCell ref="A62:B62"/>
    <mergeCell ref="A63:B63"/>
    <mergeCell ref="A117:B117"/>
    <mergeCell ref="A119:C119"/>
    <mergeCell ref="A95:B95"/>
    <mergeCell ref="A97:B97"/>
    <mergeCell ref="A98:B98"/>
    <mergeCell ref="A102:B102"/>
    <mergeCell ref="A105:B105"/>
    <mergeCell ref="A106:C106"/>
    <mergeCell ref="A107:B107"/>
    <mergeCell ref="A114:C114"/>
    <mergeCell ref="A115:C115"/>
    <mergeCell ref="A116:B116"/>
    <mergeCell ref="A92:C92"/>
    <mergeCell ref="A68:B68"/>
    <mergeCell ref="A70:B70"/>
    <mergeCell ref="A71:B71"/>
    <mergeCell ref="A75:B75"/>
    <mergeCell ref="A78:B78"/>
    <mergeCell ref="A80:B80"/>
    <mergeCell ref="A87:C87"/>
    <mergeCell ref="A88:C88"/>
    <mergeCell ref="A89:B89"/>
    <mergeCell ref="A90:B90"/>
    <mergeCell ref="A79:C79"/>
    <mergeCell ref="A122:B122"/>
    <mergeCell ref="A142:C142"/>
    <mergeCell ref="A145:B145"/>
    <mergeCell ref="A165:C165"/>
    <mergeCell ref="A168:B168"/>
  </mergeCells>
  <hyperlinks>
    <hyperlink ref="B41" r:id="rId1" tooltip="Details for Ordinary Dividends and Distributions" display="https://oltx.fidelity.com/ftgw/fbc/ofaccounts/taxInfoL1T1?ACCOUNT=X82865374&amp;TRS_TRAN_TYPE=1099-DIV&amp;SELECTED_YEAR_IND=0&amp;L1T1_INDEX=1&amp;txs=B" xr:uid="{1CD51B58-6A11-4DC5-8A80-9CCAEEF0E29C}"/>
    <hyperlink ref="B44" r:id="rId2" tooltip="Details for Interest Income" display="https://oltx.fidelity.com/ftgw/fbc/ofaccounts/taxInfoL1T1?ACCOUNT=X82865374&amp;TRS_TRAN_TYPE=1099-INT&amp;SELECTED_YEAR_IND=0&amp;L1T1_INDEX=2&amp;txs=C" xr:uid="{1E164B20-4BC7-4A31-89A0-25B5A2BDD0DC}"/>
    <hyperlink ref="B45" r:id="rId3" tooltip="Details for Miscellaneous Income" display="https://oltx.fidelity.com/ftgw/fbc/ofaccounts/taxInfoL1T1?ACCOUNT=X82865374&amp;TRS_TRAN_TYPE=1099-MISC&amp;SELECTED_YEAR_IND=0&amp;L1T1_INDEX=3&amp;txs=D" xr:uid="{0E88321C-3E19-484D-AC02-F09F9943D234}"/>
    <hyperlink ref="B46" r:id="rId4" tooltip="Details for Original Issue Discount" display="https://oltx.fidelity.com/ftgw/fbc/ofaccounts/taxInfoDetails?ACCOUNT=X82865374&amp;SELECTED_YEAR_IND=0&amp;TRS_TRAN_TYPE=1099-OID&amp;pageType=4" xr:uid="{5854D5B2-E85F-427E-86FC-CDF7B1A06F74}"/>
    <hyperlink ref="B47" r:id="rId5" display="https://oltx.fidelity.com/ftgw/fbc/ofaccounts/taxInfoForeignCurrGainLoss?ACCOUNT=X82865374&amp;SELECTED_YEAR_IND=0&amp;FCGL=Y" xr:uid="{15DDAA71-05A2-4BF1-986D-155DA4462084}"/>
    <hyperlink ref="B49" r:id="rId6" tooltip="Details for Nondividend Distributions" display="https://oltx.fidelity.com/ftgw/fbc/ofaccounts/taxInfoL1T1?ACCOUNT=X82865374&amp;TRS_TRAN_TYPE=1099-DIV&amp;SELECTED_YEAR_IND=0&amp;L1T1_INDEX=1&amp;txs=B" xr:uid="{C7AF1BF4-359E-4393-887E-27869A5042E1}"/>
    <hyperlink ref="B50" r:id="rId7" tooltip="Details for Tax-Exempt Income" display="https://oltx.fidelity.com/ftgw/fbc/ofaccounts/taxInfoL2?ACCOUNT=X82865374&amp;L2_TRAN_TYPE=1099-INT&amp;SELECTED_YEAR_IND=0&amp;L1T1_INDEX=0&amp;L2_INDEX=9&amp;txs=9&amp;BOX_N=8&amp;SORT_C=P" xr:uid="{9FADAA9F-7BA5-4927-9F01-BB01F049B381}"/>
    <hyperlink ref="B54" r:id="rId8" tooltip="Details for Net Short-Term" display="https://oltx.fidelity.com/ftgw/fbc/ofaccounts/taxInfoRGL?ACCOUNT=X82865374&amp;SELECTED_YEAR=2024&amp;SELECTED_TERM=SHORT&amp;txs=F" xr:uid="{13810399-5AE3-4F61-8911-3E5A069270B9}"/>
    <hyperlink ref="B55" r:id="rId9" tooltip="Details for Net Long-Term" display="https://oltx.fidelity.com/ftgw/fbc/ofaccounts/taxInfoRGL?ACCOUNT=X82865374&amp;SELECTED_YEAR=2024&amp;SELECTED_TERM=LONG&amp;txs=G" xr:uid="{29F566B1-7312-481E-96CB-D35A4BE33123}"/>
    <hyperlink ref="B56" r:id="rId10" tooltip="Details for Reportable Bond Premium" display="https://oltx.fidelity.com/ftgw/fbc/ofaccounts/taxInfoDetails?ACCOUNT=X82865374&amp;SELECTED_YEAR_IND=0&amp;pageType=0" xr:uid="{759E95EE-49F9-4E8D-AE9A-1D9B505A6390}"/>
    <hyperlink ref="B57" r:id="rId11" tooltip="Details for Realized Accrued Market Discount Income" display="https://oltx.fidelity.com/ftgw/fbc/ofaccounts/taxInfoDetails?ACCOUNT=X82865374&amp;SELECTED_YEAR_IND=0&amp;pageType=1" xr:uid="{A82AF2E5-CC22-4011-B9EC-6BDD973D779A}"/>
    <hyperlink ref="B58" r:id="rId12" tooltip="Details for Ordinary Income or Loss" display="https://oltx.fidelity.com/ftgw/fbc/ofaccounts/taxInfoDetails?ACCOUNT=X82865374&amp;SELECTED_YEAR_IND=0&amp;pageType=2" xr:uid="{01C6184D-BD54-42A1-8F78-62FE13C0EA24}"/>
    <hyperlink ref="B59" r:id="rId13" tooltip="Details for Reportable Acquisition Premium" display="https://oltx.fidelity.com/ftgw/fbc/ofaccounts/taxInfoDetails?ACCOUNT=X82865374&amp;SELECTED_YEAR_IND=0&amp;pageType=3" xr:uid="{F880BD40-9E81-4A20-AE56-95E87C08786E}"/>
    <hyperlink ref="B69" r:id="rId14" tooltip="Details for Ordinary Dividends and Distributions" display="https://oltx.fidelity.com/ftgw/fbc/ofaccounts/taxInfoL1T1?ACCOUNT=Y80817344&amp;TRS_TRAN_TYPE=1099-DIV&amp;SELECTED_YEAR_IND=0&amp;L1T1_INDEX=1&amp;txs=B" xr:uid="{0DA854B3-9B63-4479-B2B2-C84A8C73374C}"/>
    <hyperlink ref="B72" r:id="rId15" tooltip="Details for Interest Income" display="https://oltx.fidelity.com/ftgw/fbc/ofaccounts/taxInfoL1T1?ACCOUNT=Y80817344&amp;TRS_TRAN_TYPE=1099-INT&amp;SELECTED_YEAR_IND=0&amp;L1T1_INDEX=2&amp;txs=C" xr:uid="{69ED6A9E-18FC-4885-AA77-CDEB8DA4B253}"/>
    <hyperlink ref="B73" r:id="rId16" tooltip="Details for Miscellaneous Income" display="https://oltx.fidelity.com/ftgw/fbc/ofaccounts/taxInfoL1T1?ACCOUNT=Y80817344&amp;TRS_TRAN_TYPE=1099-MISC&amp;SELECTED_YEAR_IND=0&amp;L1T1_INDEX=3&amp;txs=D" xr:uid="{2804DB18-0B72-43C2-9C7E-7B3C34932645}"/>
    <hyperlink ref="B74" r:id="rId17" tooltip="Details for Original Issue Discount" display="https://oltx.fidelity.com/ftgw/fbc/ofaccounts/taxInfoDetails?ACCOUNT=Y80817344&amp;SELECTED_YEAR_IND=0&amp;TRS_TRAN_TYPE=1099-OID&amp;pageType=4" xr:uid="{95391B1D-547F-4EC8-BDBA-EA3034A9BC4B}"/>
    <hyperlink ref="B76" r:id="rId18" tooltip="Details for Nondividend Distributions" display="https://oltx.fidelity.com/ftgw/fbc/ofaccounts/taxInfoL1T1?ACCOUNT=Y80817344&amp;TRS_TRAN_TYPE=1099-DIV&amp;SELECTED_YEAR_IND=0&amp;L1T1_INDEX=1&amp;txs=B" xr:uid="{8BB23E09-E493-4388-A1D1-45806B856BD1}"/>
    <hyperlink ref="B77" r:id="rId19" tooltip="Details for Tax-Exempt Income" display="https://oltx.fidelity.com/ftgw/fbc/ofaccounts/taxInfoL2?ACCOUNT=Y80817344&amp;L2_TRAN_TYPE=1099-INT&amp;SELECTED_YEAR_IND=0&amp;L1T1_INDEX=0&amp;L2_INDEX=9&amp;txs=9&amp;BOX_N=8&amp;SORT_C=P" xr:uid="{4A3CB314-292C-45EB-93AA-4DAFA721C823}"/>
    <hyperlink ref="B81" r:id="rId20" tooltip="Details for Net Short-Term" display="https://oltx.fidelity.com/ftgw/fbc/ofaccounts/taxInfoRGL?ACCOUNT=Y80817344&amp;SELECTED_YEAR=2024&amp;SELECTED_TERM=SHORT&amp;txs=F" xr:uid="{CC0BE752-8F22-447F-8354-E3EBBC5E3FA6}"/>
    <hyperlink ref="B82" r:id="rId21" tooltip="Details for Net Long-Term" display="https://oltx.fidelity.com/ftgw/fbc/ofaccounts/taxInfoRGL?ACCOUNT=Y80817344&amp;SELECTED_YEAR=2024&amp;SELECTED_TERM=LONG&amp;txs=G" xr:uid="{BED3D60B-926A-426C-BD5D-D3D8B35CE4C4}"/>
    <hyperlink ref="B83" r:id="rId22" tooltip="Details for Reportable Bond Premium" display="https://oltx.fidelity.com/ftgw/fbc/ofaccounts/taxInfoDetails?ACCOUNT=Y80817344&amp;SELECTED_YEAR_IND=0&amp;pageType=0" xr:uid="{7F9AEC1E-EF1B-4EC6-9D9D-CF3A62E06075}"/>
    <hyperlink ref="B84" r:id="rId23" tooltip="Details for Realized Accrued Market Discount Income" display="https://oltx.fidelity.com/ftgw/fbc/ofaccounts/taxInfoDetails?ACCOUNT=Y80817344&amp;SELECTED_YEAR_IND=0&amp;pageType=1" xr:uid="{EE0BF936-5584-475D-A1AA-164F94B264A9}"/>
    <hyperlink ref="B85" r:id="rId24" tooltip="Details for Ordinary Income or Loss" display="https://oltx.fidelity.com/ftgw/fbc/ofaccounts/taxInfoDetails?ACCOUNT=Y80817344&amp;SELECTED_YEAR_IND=0&amp;pageType=2" xr:uid="{841B448A-3C03-4DFC-9D8C-7D892E4A0A97}"/>
    <hyperlink ref="B86" r:id="rId25" tooltip="Details for Reportable Acquisition Premium" display="https://oltx.fidelity.com/ftgw/fbc/ofaccounts/taxInfoDetails?ACCOUNT=Y80817344&amp;SELECTED_YEAR_IND=0&amp;pageType=3" xr:uid="{F8BC197D-7CEA-4880-B281-06B4540E3B65}"/>
    <hyperlink ref="B96" r:id="rId26" tooltip="Details for Ordinary Dividends and Distributions" display="https://oltx.fidelity.com/ftgw/fbc/ofaccounts/taxInfoL1T1?ACCOUNT=Y80570158&amp;TRS_TRAN_TYPE=1099-DIV&amp;SELECTED_YEAR_IND=0&amp;L1T1_INDEX=1&amp;txs=B" xr:uid="{0DB109E2-371E-443C-8BAC-4682AA2E0F79}"/>
    <hyperlink ref="B99" r:id="rId27" tooltip="Details for Interest Income" display="https://oltx.fidelity.com/ftgw/fbc/ofaccounts/taxInfoL1T1?ACCOUNT=Y80570158&amp;TRS_TRAN_TYPE=1099-INT&amp;SELECTED_YEAR_IND=0&amp;L1T1_INDEX=2&amp;txs=C" xr:uid="{CF9C294B-9FD2-4B63-BB3F-41A532909618}"/>
    <hyperlink ref="B100" r:id="rId28" tooltip="Details for Miscellaneous Income" display="https://oltx.fidelity.com/ftgw/fbc/ofaccounts/taxInfoL1T1?ACCOUNT=Y80570158&amp;TRS_TRAN_TYPE=1099-MISC&amp;SELECTED_YEAR_IND=0&amp;L1T1_INDEX=3&amp;txs=D" xr:uid="{62BEE76E-98E5-4127-B552-403018E2B7EA}"/>
    <hyperlink ref="B101" r:id="rId29" tooltip="Details for Original Issue Discount" display="https://oltx.fidelity.com/ftgw/fbc/ofaccounts/taxInfoDetails?ACCOUNT=Y80570158&amp;SELECTED_YEAR_IND=0&amp;TRS_TRAN_TYPE=1099-OID&amp;pageType=4" xr:uid="{30E6A617-5E69-4A9E-B624-6406B91B0C13}"/>
    <hyperlink ref="B103" r:id="rId30" tooltip="Details for Nondividend Distributions" display="https://oltx.fidelity.com/ftgw/fbc/ofaccounts/taxInfoL1T1?ACCOUNT=Y80570158&amp;TRS_TRAN_TYPE=1099-DIV&amp;SELECTED_YEAR_IND=0&amp;L1T1_INDEX=1&amp;txs=B" xr:uid="{5679FA83-6181-41BA-8625-5DA302D35D9A}"/>
    <hyperlink ref="B104" r:id="rId31" tooltip="Details for Tax-Exempt Income" display="https://oltx.fidelity.com/ftgw/fbc/ofaccounts/taxInfoL2?ACCOUNT=Y80570158&amp;L2_TRAN_TYPE=1099-INT&amp;SELECTED_YEAR_IND=0&amp;L1T1_INDEX=0&amp;L2_INDEX=9&amp;txs=9&amp;BOX_N=8&amp;SORT_C=P" xr:uid="{9CB0D3DD-C1C9-4ADB-BD4C-0E166CBC7BFA}"/>
    <hyperlink ref="B108" r:id="rId32" tooltip="Details for Net Short-Term" display="https://oltx.fidelity.com/ftgw/fbc/ofaccounts/taxInfoRGL?ACCOUNT=Y80570158&amp;SELECTED_YEAR=2024&amp;SELECTED_TERM=SHORT&amp;txs=F" xr:uid="{8BAECF83-8613-44AD-AF6D-DC55F92C7B11}"/>
    <hyperlink ref="B109" r:id="rId33" tooltip="Details for Net Long-Term" display="https://oltx.fidelity.com/ftgw/fbc/ofaccounts/taxInfoRGL?ACCOUNT=Y80570158&amp;SELECTED_YEAR=2024&amp;SELECTED_TERM=LONG&amp;txs=G" xr:uid="{99A6E161-3391-4135-929C-89DAC6A433D1}"/>
    <hyperlink ref="B110" r:id="rId34" tooltip="Details for Reportable Bond Premium" display="https://oltx.fidelity.com/ftgw/fbc/ofaccounts/taxInfoDetails?ACCOUNT=Y80570158&amp;SELECTED_YEAR_IND=0&amp;pageType=0" xr:uid="{B93F1FD8-E6F8-481F-9631-42279C53E67C}"/>
    <hyperlink ref="B111" r:id="rId35" tooltip="Details for Realized Accrued Market Discount Income" display="https://oltx.fidelity.com/ftgw/fbc/ofaccounts/taxInfoDetails?ACCOUNT=Y80570158&amp;SELECTED_YEAR_IND=0&amp;pageType=1" xr:uid="{2FC3E058-865D-4CC3-95AA-9221C943B67D}"/>
    <hyperlink ref="B112" r:id="rId36" tooltip="Details for Ordinary Income or Loss" display="https://oltx.fidelity.com/ftgw/fbc/ofaccounts/taxInfoDetails?ACCOUNT=Y80570158&amp;SELECTED_YEAR_IND=0&amp;pageType=2" xr:uid="{3FFF1721-3540-4716-9089-C450A20C6C0A}"/>
    <hyperlink ref="B113" r:id="rId37" tooltip="Details for Reportable Acquisition Premium" display="https://oltx.fidelity.com/ftgw/fbc/ofaccounts/taxInfoDetails?ACCOUNT=Y80570158&amp;SELECTED_YEAR_IND=0&amp;pageType=3" xr:uid="{CFBB5C71-EFC4-4759-83D4-AECC43A24260}"/>
    <hyperlink ref="B123" r:id="rId38" tooltip="Details for Ordinary Dividends" display="https://oltx.fidelity.com/ftgw/fbc/ofaccounts/taxInfoL2?ACCOUNT=X82865374&amp;L2_TRAN_TYPE=1099-DIV&amp;txn=1099-DIV&amp;L1T1_INDEX=1&amp;SELECTED_YEAR_IND=0&amp;SORT_C=A&amp;BOX_N=1A&amp;L2_INDEX=1&amp;txs=1" xr:uid="{816E74BB-52DE-45A7-A987-126D37562630}"/>
    <hyperlink ref="B128" r:id="rId39" tooltip="Details for Capital Gain Distributions" display="https://oltx.fidelity.com/ftgw/fbc/ofaccounts/taxInfoL2?ACCOUNT=X82865374&amp;L2_TRAN_TYPE=1099-DIV&amp;txn=1099-DIV&amp;L1T1_INDEX=1&amp;SELECTED_YEAR_IND=0&amp;SORT_C=F&amp;BOX_N=2&amp;L2_INDEX=2&amp;txs=2" xr:uid="{833EC093-47F0-4293-B452-464724672034}"/>
    <hyperlink ref="B134" r:id="rId40" tooltip="Details for Nondividend Distributions" display="https://oltx.fidelity.com/ftgw/fbc/ofaccounts/taxInfoL2?ACCOUNT=X82865374&amp;L2_TRAN_TYPE=1099-DIV&amp;txn=1099-DIV&amp;L1T1_INDEX=1&amp;SELECTED_YEAR_IND=0&amp;SORT_C=L&amp;BOX_N=3&amp;L2_INDEX=3&amp;txs=3" xr:uid="{8D9797F1-3204-43AD-8E90-5806B6B41C85}"/>
    <hyperlink ref="B135" r:id="rId41" tooltip="Details for Federal Income Tax Withheld" display="https://oltx.fidelity.com/ftgw/fbc/ofaccounts/taxInfoL2?ACCOUNT=X82865374&amp;L2_TRAN_TYPE=1099-DIV&amp;txn=1099-DIV&amp;L1T1_INDEX=1&amp;SELECTED_YEAR_IND=0&amp;SORT_C=M&amp;BOX_N=4&amp;L2_INDEX=4&amp;txs=4" xr:uid="{7CE2251A-9174-4D35-AE38-A904E2B26138}"/>
    <hyperlink ref="B137" r:id="rId42" tooltip="Details for Foreign Tax Paid" display="https://oltx.fidelity.com/ftgw/fbc/ofaccounts/taxInfoL2?ACCOUNT=X82865374&amp;L2_TRAN_TYPE=1099-DIV&amp;txn=1099-DIV&amp;L1T1_INDEX=1&amp;SELECTED_YEAR_IND=0&amp;SORT_C=P&amp;BOX_N=7&amp;L2_INDEX=5&amp;txs=5" xr:uid="{8F3EEB72-7626-4054-9489-E9E35256DE42}"/>
    <hyperlink ref="B146" r:id="rId43" tooltip="Details for Ordinary Dividends" display="https://oltx.fidelity.com/ftgw/fbc/ofaccounts/taxInfoL2?ACCOUNT=Y80817344&amp;L2_TRAN_TYPE=1099-DIV&amp;txn=1099-DIV&amp;L1T1_INDEX=1&amp;SELECTED_YEAR_IND=0&amp;SORT_C=A&amp;BOX_N=1A&amp;L2_INDEX=1&amp;txs=1" xr:uid="{62AB7FAA-9720-4807-B77C-3F1F9D30478A}"/>
    <hyperlink ref="B151" r:id="rId44" tooltip="Details for Capital Gain Distributions" display="https://oltx.fidelity.com/ftgw/fbc/ofaccounts/taxInfoL2?ACCOUNT=Y80817344&amp;L2_TRAN_TYPE=1099-DIV&amp;txn=1099-DIV&amp;L1T1_INDEX=1&amp;SELECTED_YEAR_IND=0&amp;SORT_C=F&amp;BOX_N=2&amp;L2_INDEX=2&amp;txs=2" xr:uid="{82BE3218-8100-4136-B1AE-4D74D2D59F01}"/>
    <hyperlink ref="B157" r:id="rId45" tooltip="Details for Nondividend Distributions" display="https://oltx.fidelity.com/ftgw/fbc/ofaccounts/taxInfoL2?ACCOUNT=Y80817344&amp;L2_TRAN_TYPE=1099-DIV&amp;txn=1099-DIV&amp;L1T1_INDEX=1&amp;SELECTED_YEAR_IND=0&amp;SORT_C=L&amp;BOX_N=3&amp;L2_INDEX=3&amp;txs=3" xr:uid="{EF28B0E3-1772-4834-8306-0E14BC98A26F}"/>
    <hyperlink ref="B158" r:id="rId46" tooltip="Details for Federal Income Tax Withheld" display="https://oltx.fidelity.com/ftgw/fbc/ofaccounts/taxInfoL2?ACCOUNT=Y80817344&amp;L2_TRAN_TYPE=1099-DIV&amp;txn=1099-DIV&amp;L1T1_INDEX=1&amp;SELECTED_YEAR_IND=0&amp;SORT_C=M&amp;BOX_N=4&amp;L2_INDEX=4&amp;txs=4" xr:uid="{314C3CE7-76D3-4C4C-AD01-8B1B9687FAA5}"/>
    <hyperlink ref="B160" r:id="rId47" tooltip="Details for Foreign Tax Paid" display="https://oltx.fidelity.com/ftgw/fbc/ofaccounts/taxInfoL2?ACCOUNT=Y80817344&amp;L2_TRAN_TYPE=1099-DIV&amp;txn=1099-DIV&amp;L1T1_INDEX=1&amp;SELECTED_YEAR_IND=0&amp;SORT_C=P&amp;BOX_N=7&amp;L2_INDEX=5&amp;txs=5" xr:uid="{D2CBACEE-6F3A-4DC3-AD07-42F80111CA14}"/>
    <hyperlink ref="B169" r:id="rId48" tooltip="Details for Ordinary Dividends" display="https://oltx.fidelity.com/ftgw/fbc/ofaccounts/taxInfoL2?ACCOUNT=Y80570158&amp;L2_TRAN_TYPE=1099-DIV&amp;txn=1099-DIV&amp;L1T1_INDEX=1&amp;SELECTED_YEAR_IND=0&amp;SORT_C=A&amp;BOX_N=1A&amp;L2_INDEX=1&amp;txs=1" xr:uid="{BED4F7FF-BEB0-49C3-8DE7-35A8F8A7EEC6}"/>
    <hyperlink ref="B174" r:id="rId49" tooltip="Details for Capital Gain Distributions" display="https://oltx.fidelity.com/ftgw/fbc/ofaccounts/taxInfoL2?ACCOUNT=Y80570158&amp;L2_TRAN_TYPE=1099-DIV&amp;txn=1099-DIV&amp;L1T1_INDEX=1&amp;SELECTED_YEAR_IND=0&amp;SORT_C=F&amp;BOX_N=2&amp;L2_INDEX=2&amp;txs=2" xr:uid="{A49860B3-E5C2-4376-A22D-0A5C70ED69BE}"/>
    <hyperlink ref="B180" r:id="rId50" tooltip="Details for Nondividend Distributions" display="https://oltx.fidelity.com/ftgw/fbc/ofaccounts/taxInfoL2?ACCOUNT=Y80570158&amp;L2_TRAN_TYPE=1099-DIV&amp;txn=1099-DIV&amp;L1T1_INDEX=1&amp;SELECTED_YEAR_IND=0&amp;SORT_C=L&amp;BOX_N=3&amp;L2_INDEX=3&amp;txs=3" xr:uid="{25FCAE72-040E-4F23-8BE3-E3FDDC0876D0}"/>
    <hyperlink ref="B181" r:id="rId51" tooltip="Details for Federal Income Tax Withheld" display="https://oltx.fidelity.com/ftgw/fbc/ofaccounts/taxInfoL2?ACCOUNT=Y80570158&amp;L2_TRAN_TYPE=1099-DIV&amp;txn=1099-DIV&amp;L1T1_INDEX=1&amp;SELECTED_YEAR_IND=0&amp;SORT_C=M&amp;BOX_N=4&amp;L2_INDEX=4&amp;txs=4" xr:uid="{556503F8-053C-4DCA-AC00-EB8D0C2C068E}"/>
    <hyperlink ref="B183" r:id="rId52" tooltip="Details for Foreign Tax Paid" display="https://oltx.fidelity.com/ftgw/fbc/ofaccounts/taxInfoL2?ACCOUNT=Y80570158&amp;L2_TRAN_TYPE=1099-DIV&amp;txn=1099-DIV&amp;L1T1_INDEX=1&amp;SELECTED_YEAR_IND=0&amp;SORT_C=P&amp;BOX_N=7&amp;L2_INDEX=5&amp;txs=5" xr:uid="{B0E0CC07-D9BC-481E-95E6-A28F9AFEA5E3}"/>
  </hyperlinks>
  <pageMargins left="0.7" right="0.7" top="0.75" bottom="0.75" header="0.3" footer="0.3"/>
  <pageSetup orientation="portrait" r:id="rId5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5784B-1E8B-4652-A9BF-C867CB4E7FB3}">
  <dimension ref="A1:D26"/>
  <sheetViews>
    <sheetView workbookViewId="0">
      <selection activeCell="H6" sqref="H6"/>
    </sheetView>
  </sheetViews>
  <sheetFormatPr defaultRowHeight="15" x14ac:dyDescent="0.25"/>
  <cols>
    <col min="1" max="1" width="20.42578125" bestFit="1" customWidth="1"/>
    <col min="2" max="2" width="5" bestFit="1" customWidth="1"/>
    <col min="3" max="3" width="7.140625" bestFit="1" customWidth="1"/>
    <col min="4" max="4" width="12.7109375" bestFit="1" customWidth="1"/>
  </cols>
  <sheetData>
    <row r="1" spans="1:4" ht="15.75" thickTop="1" x14ac:dyDescent="0.25">
      <c r="A1" s="68" t="s">
        <v>101</v>
      </c>
      <c r="B1" s="69"/>
      <c r="C1" s="70"/>
      <c r="D1" s="96">
        <v>1600000</v>
      </c>
    </row>
    <row r="2" spans="1:4" x14ac:dyDescent="0.25">
      <c r="A2">
        <v>72</v>
      </c>
      <c r="B2">
        <v>27.4</v>
      </c>
      <c r="C2" s="95">
        <f t="shared" ref="C2:C25" si="0">1/B2</f>
        <v>3.6496350364963508E-2</v>
      </c>
      <c r="D2" s="96">
        <f t="shared" ref="D2:D25" si="1">1/B2*D$1</f>
        <v>58394.160583941615</v>
      </c>
    </row>
    <row r="3" spans="1:4" x14ac:dyDescent="0.25">
      <c r="A3">
        <v>73</v>
      </c>
      <c r="B3">
        <v>26.5</v>
      </c>
      <c r="C3" s="95">
        <f t="shared" si="0"/>
        <v>3.7735849056603772E-2</v>
      </c>
      <c r="D3" s="96">
        <f t="shared" si="1"/>
        <v>60377.358490566032</v>
      </c>
    </row>
    <row r="4" spans="1:4" x14ac:dyDescent="0.25">
      <c r="A4">
        <v>74</v>
      </c>
      <c r="B4">
        <v>25.5</v>
      </c>
      <c r="C4" s="95">
        <f t="shared" si="0"/>
        <v>3.9215686274509803E-2</v>
      </c>
      <c r="D4" s="96">
        <f t="shared" si="1"/>
        <v>62745.098039215685</v>
      </c>
    </row>
    <row r="5" spans="1:4" x14ac:dyDescent="0.25">
      <c r="A5">
        <v>75</v>
      </c>
      <c r="B5">
        <v>24.6</v>
      </c>
      <c r="C5" s="95">
        <f t="shared" si="0"/>
        <v>4.065040650406504E-2</v>
      </c>
      <c r="D5" s="96">
        <f t="shared" si="1"/>
        <v>65040.650406504064</v>
      </c>
    </row>
    <row r="6" spans="1:4" x14ac:dyDescent="0.25">
      <c r="A6">
        <v>76</v>
      </c>
      <c r="B6">
        <v>23.7</v>
      </c>
      <c r="C6" s="95">
        <f t="shared" si="0"/>
        <v>4.2194092827004218E-2</v>
      </c>
      <c r="D6" s="96">
        <f t="shared" si="1"/>
        <v>67510.548523206744</v>
      </c>
    </row>
    <row r="7" spans="1:4" x14ac:dyDescent="0.25">
      <c r="A7">
        <v>77</v>
      </c>
      <c r="B7">
        <v>22.9</v>
      </c>
      <c r="C7" s="95">
        <f t="shared" si="0"/>
        <v>4.3668122270742363E-2</v>
      </c>
      <c r="D7" s="96">
        <f t="shared" si="1"/>
        <v>69868.995633187777</v>
      </c>
    </row>
    <row r="8" spans="1:4" x14ac:dyDescent="0.25">
      <c r="A8">
        <v>78</v>
      </c>
      <c r="B8">
        <v>22</v>
      </c>
      <c r="C8" s="95">
        <f t="shared" si="0"/>
        <v>4.5454545454545456E-2</v>
      </c>
      <c r="D8" s="96">
        <f t="shared" si="1"/>
        <v>72727.272727272735</v>
      </c>
    </row>
    <row r="9" spans="1:4" x14ac:dyDescent="0.25">
      <c r="A9">
        <v>79</v>
      </c>
      <c r="B9">
        <v>21.1</v>
      </c>
      <c r="C9" s="95">
        <f t="shared" si="0"/>
        <v>4.7393364928909949E-2</v>
      </c>
      <c r="D9" s="96">
        <f t="shared" si="1"/>
        <v>75829.383886255921</v>
      </c>
    </row>
    <row r="10" spans="1:4" x14ac:dyDescent="0.25">
      <c r="A10">
        <v>80</v>
      </c>
      <c r="B10">
        <v>20.2</v>
      </c>
      <c r="C10" s="95">
        <f t="shared" si="0"/>
        <v>4.9504950495049507E-2</v>
      </c>
      <c r="D10" s="96">
        <f t="shared" si="1"/>
        <v>79207.920792079211</v>
      </c>
    </row>
    <row r="11" spans="1:4" x14ac:dyDescent="0.25">
      <c r="A11">
        <v>81</v>
      </c>
      <c r="B11">
        <v>19.399999999999999</v>
      </c>
      <c r="C11" s="95">
        <f t="shared" si="0"/>
        <v>5.1546391752577324E-2</v>
      </c>
      <c r="D11" s="96">
        <f t="shared" si="1"/>
        <v>82474.226804123711</v>
      </c>
    </row>
    <row r="12" spans="1:4" x14ac:dyDescent="0.25">
      <c r="A12">
        <v>82</v>
      </c>
      <c r="B12">
        <v>18.5</v>
      </c>
      <c r="C12" s="95">
        <f t="shared" si="0"/>
        <v>5.4054054054054057E-2</v>
      </c>
      <c r="D12" s="96">
        <f t="shared" si="1"/>
        <v>86486.486486486494</v>
      </c>
    </row>
    <row r="13" spans="1:4" x14ac:dyDescent="0.25">
      <c r="A13">
        <v>83</v>
      </c>
      <c r="B13">
        <v>17.7</v>
      </c>
      <c r="C13" s="95">
        <f t="shared" si="0"/>
        <v>5.6497175141242938E-2</v>
      </c>
      <c r="D13" s="96">
        <f t="shared" si="1"/>
        <v>90395.480225988707</v>
      </c>
    </row>
    <row r="14" spans="1:4" x14ac:dyDescent="0.25">
      <c r="A14">
        <v>84</v>
      </c>
      <c r="B14">
        <v>16.8</v>
      </c>
      <c r="C14" s="95">
        <f t="shared" si="0"/>
        <v>5.9523809523809521E-2</v>
      </c>
      <c r="D14" s="96">
        <f t="shared" si="1"/>
        <v>95238.095238095237</v>
      </c>
    </row>
    <row r="15" spans="1:4" x14ac:dyDescent="0.25">
      <c r="A15">
        <v>85</v>
      </c>
      <c r="B15">
        <v>16</v>
      </c>
      <c r="C15" s="95">
        <f t="shared" si="0"/>
        <v>6.25E-2</v>
      </c>
      <c r="D15" s="96">
        <f t="shared" si="1"/>
        <v>100000</v>
      </c>
    </row>
    <row r="16" spans="1:4" x14ac:dyDescent="0.25">
      <c r="A16">
        <v>86</v>
      </c>
      <c r="B16">
        <v>15.2</v>
      </c>
      <c r="C16" s="95">
        <f t="shared" si="0"/>
        <v>6.5789473684210523E-2</v>
      </c>
      <c r="D16" s="96">
        <f t="shared" si="1"/>
        <v>105263.15789473684</v>
      </c>
    </row>
    <row r="17" spans="1:4" x14ac:dyDescent="0.25">
      <c r="A17">
        <v>87</v>
      </c>
      <c r="B17">
        <v>14.4</v>
      </c>
      <c r="C17" s="95">
        <f t="shared" si="0"/>
        <v>6.9444444444444448E-2</v>
      </c>
      <c r="D17" s="96">
        <f t="shared" si="1"/>
        <v>111111.11111111111</v>
      </c>
    </row>
    <row r="18" spans="1:4" x14ac:dyDescent="0.25">
      <c r="A18">
        <v>88</v>
      </c>
      <c r="B18">
        <v>13.7</v>
      </c>
      <c r="C18" s="95">
        <f t="shared" si="0"/>
        <v>7.2992700729927015E-2</v>
      </c>
      <c r="D18" s="96">
        <f t="shared" si="1"/>
        <v>116788.32116788323</v>
      </c>
    </row>
    <row r="19" spans="1:4" x14ac:dyDescent="0.25">
      <c r="A19">
        <v>89</v>
      </c>
      <c r="B19">
        <v>12.9</v>
      </c>
      <c r="C19" s="95">
        <f t="shared" si="0"/>
        <v>7.7519379844961239E-2</v>
      </c>
      <c r="D19" s="96">
        <f t="shared" si="1"/>
        <v>124031.00775193798</v>
      </c>
    </row>
    <row r="20" spans="1:4" x14ac:dyDescent="0.25">
      <c r="A20">
        <v>90</v>
      </c>
      <c r="B20">
        <v>12.2</v>
      </c>
      <c r="C20" s="95">
        <f t="shared" si="0"/>
        <v>8.1967213114754106E-2</v>
      </c>
      <c r="D20" s="96">
        <f t="shared" si="1"/>
        <v>131147.54098360657</v>
      </c>
    </row>
    <row r="21" spans="1:4" x14ac:dyDescent="0.25">
      <c r="A21">
        <v>91</v>
      </c>
      <c r="B21">
        <v>11.5</v>
      </c>
      <c r="C21" s="95">
        <f t="shared" si="0"/>
        <v>8.6956521739130432E-2</v>
      </c>
      <c r="D21" s="96">
        <f t="shared" si="1"/>
        <v>139130.4347826087</v>
      </c>
    </row>
    <row r="22" spans="1:4" x14ac:dyDescent="0.25">
      <c r="A22">
        <v>92</v>
      </c>
      <c r="B22">
        <v>10.8</v>
      </c>
      <c r="C22" s="95">
        <f t="shared" si="0"/>
        <v>9.2592592592592587E-2</v>
      </c>
      <c r="D22" s="96">
        <f t="shared" si="1"/>
        <v>148148.14814814815</v>
      </c>
    </row>
    <row r="23" spans="1:4" x14ac:dyDescent="0.25">
      <c r="A23">
        <v>93</v>
      </c>
      <c r="B23">
        <v>10.1</v>
      </c>
      <c r="C23" s="95">
        <f t="shared" si="0"/>
        <v>9.9009900990099015E-2</v>
      </c>
      <c r="D23" s="96">
        <f t="shared" si="1"/>
        <v>158415.84158415842</v>
      </c>
    </row>
    <row r="24" spans="1:4" x14ac:dyDescent="0.25">
      <c r="A24">
        <v>94</v>
      </c>
      <c r="B24">
        <v>9.5</v>
      </c>
      <c r="C24" s="95">
        <f t="shared" si="0"/>
        <v>0.10526315789473684</v>
      </c>
      <c r="D24" s="96">
        <f t="shared" si="1"/>
        <v>168421.05263157893</v>
      </c>
    </row>
    <row r="25" spans="1:4" ht="15.75" thickBot="1" x14ac:dyDescent="0.3">
      <c r="A25">
        <v>95</v>
      </c>
      <c r="B25">
        <v>8.9</v>
      </c>
      <c r="C25" s="95">
        <f t="shared" si="0"/>
        <v>0.11235955056179775</v>
      </c>
      <c r="D25" s="96">
        <f t="shared" si="1"/>
        <v>179775.2808988764</v>
      </c>
    </row>
    <row r="26" spans="1:4" ht="15.75" thickTop="1" x14ac:dyDescent="0.25">
      <c r="A26" s="97" t="s">
        <v>76</v>
      </c>
      <c r="B26" s="98"/>
      <c r="C26" s="99"/>
    </row>
  </sheetData>
  <mergeCells count="2">
    <mergeCell ref="A1:C1"/>
    <mergeCell ref="A26:C2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D A A B Q S w M E F A A C A A g A b D t C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G w 7 Q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O 0 J S I 3 v e G I 4 A A A D b A A A A E w A c A E Z v c m 1 1 b G F z L 1 N l Y 3 R p b 2 4 x L m 0 g o h g A K K A U A A A A A A A A A A A A A A A A A A A A A A A A A A A A h c 2 x C o M w E A b g P Z B 3 O O y i S 4 J r R T o 4 d K w 0 Q 2 e b H i a g O c m d f f 4 q h V K 6 9 J b / O L j / Y / Q S K Y F 7 Z 9 1 o p R W H I e M D D k U Q W f h o L a N f M 4 L w A i M 9 r a d 5 o Y R J 2 H a X q 7 M j i t t f + h w 9 M g S Z p 9 O 5 r Q t o Y U L R C r Z x t G a P 2 + W G d 9 M P I 5 b 7 0 l G S v a f 8 o c x G m f + U + V B V p V V M 3 1 T z A l B L A Q I t A B Q A A g A I A G w 7 Q l L t X n 4 q o g A A A P U A A A A S A A A A A A A A A A A A A A A A A A A A A A B D b 2 5 m a W c v U G F j a 2 F n Z S 5 4 b W x Q S w E C L Q A U A A I A C A B s O 0 J S D 8 r p q 6 Q A A A D p A A A A E w A A A A A A A A A A A A A A A A D u A A A A W 0 N v b n R l b n R f V H l w Z X N d L n h t b F B L A Q I t A B Q A A g A I A G w 7 Q l I j e 9 4 Y j g A A A N s A A A A T A A A A A A A A A A A A A A A A A N 8 B A A B G b 3 J t d W x h c y 9 T Z W N 0 a W 9 u M S 5 t U E s F B g A A A A A D A A M A w g A A A L o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L A A A A A A A A Z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T I 6 M j c 6 M D Y u O D A z M z Y y O F o i I C 8 + P E V u d H J 5 I F R 5 c G U 9 I k Z p b G x D b 2 x 1 b W 5 U e X B l c y I g V m F s d W U 9 I n N C Z 1 l H Q m c 9 P S I g L z 4 8 R W 5 0 c n k g V H l w Z T 0 i R m l s b E N v b H V t b k 5 h b W V z I i B W Y W x 1 Z T 0 i c 1 s m c X V v d D t D Y X B 0 a W 9 u J n F 1 b 3 Q 7 L C Z x d W 9 0 O 1 N v d X J j Z S Z x d W 9 0 O y w m c X V v d D t D b G F z c 0 5 h b W U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Q 2 F w d G l v b i w w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U 2 9 1 c m N l L D F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b G F z c 0 5 h b W U s M n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Y X B 0 a W 9 u L D B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T b 3 V y Y 2 U s M X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N s Y X N z T m F t Z S w y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S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c P g j I J d 1 k 6 R D V b m A w a t m w A A A A A C A A A A A A A Q Z g A A A A E A A C A A A A A d A 4 1 n k 7 J 9 h K Q F p J e z A I X W l R E a e J B + K / P Q 1 u D L N w d U C Q A A A A A O g A A A A A I A A C A A A A B m 1 g 8 f / e s K 4 o m Q C v q D 3 U x b b B T p E u P + m T n L 2 k c 7 X k / S y F A A A A D c 4 r u S S 6 0 Y O t 1 6 5 g m o l C c 1 S a g q z G o t F 2 B 5 j f Z F h G Z k 4 i f v b w 4 T z m G f F i C I k J N 6 H f 2 h A c F D 7 r v O 1 i g X A 1 f l Y H e b j l y a B L e H F + U b R 4 G S t H S 1 p k A A A A B G O Z r X o l N 7 / p 4 h e e r 7 Q a O c 5 m 8 z j q P P W z h I a k B o 2 W Y P O Q e Y O s + 1 I p X m h 7 j R G z s p 4 h H 5 c 5 h x t 7 w m t 6 n Y q + 0 y B x S V < / D a t a M a s h u p > 
</file>

<file path=customXml/itemProps1.xml><?xml version="1.0" encoding="utf-8"?>
<ds:datastoreItem xmlns:ds="http://schemas.openxmlformats.org/officeDocument/2006/customXml" ds:itemID="{622D7915-6FB4-4A25-9CD9-D1BDFCF51E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Statics</vt:lpstr>
      <vt:lpstr>Brackets</vt:lpstr>
      <vt:lpstr>Investments</vt:lpstr>
      <vt:lpstr>Life Expectancies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Diem Kratzke</dc:creator>
  <cp:lastModifiedBy>Thomas Kratzke</cp:lastModifiedBy>
  <cp:lastPrinted>2022-04-11T14:20:11Z</cp:lastPrinted>
  <dcterms:created xsi:type="dcterms:W3CDTF">2018-04-21T14:42:01Z</dcterms:created>
  <dcterms:modified xsi:type="dcterms:W3CDTF">2024-05-22T12:31:16Z</dcterms:modified>
</cp:coreProperties>
</file>