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01307913-42DD-436D-8866-854AD326430D}" xr6:coauthVersionLast="47" xr6:coauthVersionMax="47" xr10:uidLastSave="{00000000-0000-0000-0000-000000000000}"/>
  <bookViews>
    <workbookView xWindow="-120" yWindow="-120" windowWidth="29040" windowHeight="16440" tabRatio="735" activeTab="1" xr2:uid="{61290AE9-9247-4055-A5C3-1005466886B7}"/>
  </bookViews>
  <sheets>
    <sheet name="Current Year Parameters" sheetId="39" r:id="rId1"/>
    <sheet name="Owners and Accounts" sheetId="38" r:id="rId2"/>
  </sheets>
  <definedNames>
    <definedName name="OI_ROW" localSheetId="0">_xlfn.XMATCH(#REF!,'Current Year Parameters'!#REF!,-1,2)</definedName>
    <definedName name="OI_ROW" localSheetId="1">_xlfn.XMATCH(#REF!,'Owners and Accounts'!#REF!,-1,2)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38" l="1"/>
  <c r="B61" i="38"/>
  <c r="B40" i="38" s="1"/>
  <c r="B233" i="38"/>
  <c r="B232" i="38"/>
  <c r="B231" i="38"/>
  <c r="B183" i="38"/>
  <c r="B182" i="38"/>
  <c r="B181" i="38"/>
  <c r="B131" i="38"/>
  <c r="B133" i="38"/>
  <c r="B132" i="38"/>
  <c r="B16" i="38"/>
  <c r="B17" i="38"/>
  <c r="B11" i="38"/>
  <c r="B10" i="38"/>
  <c r="A20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<sst xmlns="http://schemas.openxmlformats.org/spreadsheetml/2006/main" count="421" uniqueCount="97">
  <si>
    <t>Interest Income</t>
  </si>
  <si>
    <t>Miscellaneous Income</t>
  </si>
  <si>
    <t>Original Issue Discount</t>
  </si>
  <si>
    <t>Nondividend Distributions</t>
  </si>
  <si>
    <t>Tax-Exempt Income</t>
  </si>
  <si>
    <t>Net Short-Term</t>
  </si>
  <si>
    <t>Net Long-Term</t>
  </si>
  <si>
    <t>Reportable Bond Premium</t>
  </si>
  <si>
    <t>Realized Accrued Market Discount Income</t>
  </si>
  <si>
    <t>Reportable Acquisition Premium</t>
  </si>
  <si>
    <t>Margin Interest Paid</t>
  </si>
  <si>
    <t>Foreign Currency Gain/Loss</t>
  </si>
  <si>
    <t>- Non-Qualified Dividends</t>
  </si>
  <si>
    <t>- Qualified Dividends</t>
  </si>
  <si>
    <t>- Section 897 Ordinary Dividends</t>
  </si>
  <si>
    <t>- Section 199A Dividends</t>
  </si>
  <si>
    <t>Capital Gain Distributions</t>
  </si>
  <si>
    <t>Investment Expenses</t>
  </si>
  <si>
    <t>Foreign Tax Paid</t>
  </si>
  <si>
    <t>Cash Liquidation Distributions</t>
  </si>
  <si>
    <t>Non-cash Liquidation Distributions</t>
  </si>
  <si>
    <t>Thomas</t>
  </si>
  <si>
    <t>Diem-Tran</t>
  </si>
  <si>
    <t>End Data</t>
  </si>
  <si>
    <t>Final Year</t>
  </si>
  <si>
    <t>Inflation</t>
  </si>
  <si>
    <t>IRMAA Multipliers</t>
  </si>
  <si>
    <t>Additional Medicare Tax</t>
  </si>
  <si>
    <t>Additional Medicare Tax on Investments</t>
  </si>
  <si>
    <t>Tax Adv US SMA (Y80817344)</t>
  </si>
  <si>
    <t>Tax Adv Intl SMA (Y80570158)</t>
  </si>
  <si>
    <t>Fixed Income</t>
  </si>
  <si>
    <t>Ordinary Income or Loss on Contingent Debt Instruments</t>
  </si>
  <si>
    <t>Specified Private Activity Bond Int Dividends</t>
  </si>
  <si>
    <t>Current Date</t>
  </si>
  <si>
    <t>Life Expectancies</t>
  </si>
  <si>
    <t>Ordinary Rates</t>
  </si>
  <si>
    <t>Long Term Rates</t>
  </si>
  <si>
    <t>Social Security AGI Rates</t>
  </si>
  <si>
    <t>Owners and Birth Dates</t>
  </si>
  <si>
    <t>Owners and Outside Incomes</t>
  </si>
  <si>
    <t>Outside Incomes and Amounts</t>
  </si>
  <si>
    <t>Owners and Accounts</t>
  </si>
  <si>
    <t>Accounts and Use to Pay Priorities</t>
  </si>
  <si>
    <t>Outside Incomes and Years</t>
  </si>
  <si>
    <t>Owners and Social Security Incomes</t>
  </si>
  <si>
    <t>Accounts and Ages of First RMD</t>
  </si>
  <si>
    <t>Accounts and Divisors for Current Year</t>
  </si>
  <si>
    <t>Accounts and Bases</t>
  </si>
  <si>
    <t>TMK-Inh</t>
  </si>
  <si>
    <t>TMK-R/O</t>
  </si>
  <si>
    <t>DTK-TSP</t>
  </si>
  <si>
    <t>DTK-OPM</t>
  </si>
  <si>
    <t>TMK-Ann</t>
  </si>
  <si>
    <t>TMK-Roth</t>
  </si>
  <si>
    <t>DTK-Roth</t>
  </si>
  <si>
    <t>Accounts and Balances</t>
  </si>
  <si>
    <t>Current Short-Term</t>
  </si>
  <si>
    <t>Current Long-Term</t>
  </si>
  <si>
    <t>Total Taxable Income</t>
  </si>
  <si>
    <t>Ordinary Dividends and Distributions</t>
  </si>
  <si>
    <t>Ordinary Dividends</t>
  </si>
  <si>
    <t>Total Nondividend &amp; Tax-Exempt Income</t>
  </si>
  <si>
    <t>Total Realized Gain/Loss</t>
  </si>
  <si>
    <t>--</t>
  </si>
  <si>
    <t>Other Information</t>
  </si>
  <si>
    <t>$0.00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</si>
  <si>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</si>
  <si>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</si>
  <si>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</si>
  <si>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</si>
  <si>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</si>
  <si>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</si>
  <si>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Foreign Country or U.S. Possession</t>
  </si>
  <si>
    <t>N/A</t>
  </si>
  <si>
    <t>Tax Exempt Interest Dividends</t>
  </si>
  <si>
    <t>Current Tax-Exempt</t>
  </si>
  <si>
    <t>Total Income</t>
  </si>
  <si>
    <t>Various</t>
  </si>
  <si>
    <t>Miscellaneous Data</t>
  </si>
  <si>
    <t>Short-Term Carry Forward</t>
  </si>
  <si>
    <t>Long-Term Carry Forward</t>
  </si>
  <si>
    <t>Current Year</t>
  </si>
  <si>
    <t>Miscellaneous Constants</t>
  </si>
  <si>
    <t>Miscellaneous Dollar Amounts</t>
  </si>
  <si>
    <t>Standard Deduction</t>
  </si>
  <si>
    <t>Part B Standard Premium</t>
  </si>
  <si>
    <t>Max Capital Gains Loss</t>
  </si>
  <si>
    <t>Medicare Tax Threshold</t>
  </si>
  <si>
    <t>Accounts and RMD Taken Current Year</t>
  </si>
  <si>
    <t>Non-Cash Joint WROS - TOD (X82865374)</t>
  </si>
  <si>
    <t>Cash</t>
  </si>
  <si>
    <t>Accounts and Growth Rates</t>
  </si>
  <si>
    <t>Accounts and Balances Beginning of Current Year</t>
  </si>
  <si>
    <t>Accounts and % That is Long</t>
  </si>
  <si>
    <t>Accounts and Project Capital Gains</t>
  </si>
  <si>
    <t>Current Living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</si>
</sst>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164" formatCode="yyyy\-mm\-dd;@"/>
    <numFmt numFmtId="165" formatCode="0.0%"/>
    <numFmt numFmtId="166" formatCode="&quot;$&quot;#,##0.00"/>
    <numFmt numFmtId="167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D41118"/>
      <name val="Arial"/>
      <family val="2"/>
    </font>
    <font>
      <sz val="11"/>
      <color rgb="FFD4111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11" xfId="0" applyBorder="1"/>
    <xf numFmtId="8" fontId="0" fillId="0" borderId="10" xfId="0" applyNumberFormat="1" applyBorder="1"/>
    <xf numFmtId="8" fontId="0" fillId="0" borderId="10" xfId="0" applyNumberFormat="1" applyBorder="1" applyAlignment="1">
      <alignment horizontal="right"/>
    </xf>
    <xf numFmtId="165" fontId="0" fillId="0" borderId="10" xfId="0" applyNumberFormat="1" applyBorder="1"/>
    <xf numFmtId="164" fontId="0" fillId="0" borderId="10" xfId="0" applyNumberFormat="1" applyBorder="1"/>
    <xf numFmtId="1" fontId="0" fillId="0" borderId="10" xfId="0" applyNumberFormat="1" applyBorder="1"/>
    <xf numFmtId="9" fontId="0" fillId="0" borderId="10" xfId="0" applyNumberFormat="1" applyBorder="1"/>
    <xf numFmtId="166" fontId="0" fillId="0" borderId="10" xfId="0" applyNumberFormat="1" applyBorder="1"/>
    <xf numFmtId="0" fontId="0" fillId="0" borderId="10" xfId="0" quotePrefix="1" applyBorder="1"/>
    <xf numFmtId="167" fontId="0" fillId="0" borderId="10" xfId="0" applyNumberForma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21" fillId="33" borderId="10" xfId="0" applyFont="1" applyFill="1" applyBorder="1" applyAlignment="1">
      <alignment horizontal="left" vertical="top"/>
    </xf>
    <xf numFmtId="8" fontId="21" fillId="33" borderId="10" xfId="0" applyNumberFormat="1" applyFont="1" applyFill="1" applyBorder="1" applyAlignment="1">
      <alignment horizontal="right" vertical="center"/>
    </xf>
    <xf numFmtId="0" fontId="19" fillId="33" borderId="10" xfId="44" applyFill="1" applyBorder="1" applyAlignment="1">
      <alignment horizontal="left" vertical="top"/>
    </xf>
    <xf numFmtId="0" fontId="22" fillId="33" borderId="10" xfId="0" applyFont="1" applyFill="1" applyBorder="1" applyAlignment="1">
      <alignment horizontal="right" vertical="center"/>
    </xf>
    <xf numFmtId="0" fontId="22" fillId="34" borderId="10" xfId="0" applyFont="1" applyFill="1" applyBorder="1" applyAlignment="1">
      <alignment horizontal="left" vertical="top"/>
    </xf>
    <xf numFmtId="8" fontId="22" fillId="34" borderId="10" xfId="0" applyNumberFormat="1" applyFont="1" applyFill="1" applyBorder="1" applyAlignment="1">
      <alignment horizontal="right" vertical="center"/>
    </xf>
    <xf numFmtId="8" fontId="22" fillId="33" borderId="10" xfId="0" applyNumberFormat="1" applyFont="1" applyFill="1" applyBorder="1" applyAlignment="1">
      <alignment horizontal="right" vertical="center"/>
    </xf>
    <xf numFmtId="0" fontId="22" fillId="33" borderId="10" xfId="0" applyFont="1" applyFill="1" applyBorder="1" applyAlignment="1">
      <alignment horizontal="left" vertical="top"/>
    </xf>
    <xf numFmtId="0" fontId="0" fillId="33" borderId="10" xfId="0" applyFill="1" applyBorder="1"/>
    <xf numFmtId="0" fontId="26" fillId="0" borderId="10" xfId="0" applyFont="1" applyBorder="1" applyAlignment="1">
      <alignment vertical="center"/>
    </xf>
    <xf numFmtId="8" fontId="27" fillId="0" borderId="10" xfId="0" applyNumberFormat="1" applyFont="1" applyBorder="1" applyAlignment="1">
      <alignment vertical="center"/>
    </xf>
    <xf numFmtId="0" fontId="19" fillId="33" borderId="10" xfId="44" applyFill="1" applyBorder="1" applyAlignment="1">
      <alignment horizontal="left" vertical="top" wrapText="1"/>
    </xf>
    <xf numFmtId="8" fontId="22" fillId="33" borderId="10" xfId="0" applyNumberFormat="1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left" vertical="top" wrapText="1"/>
    </xf>
    <xf numFmtId="8" fontId="22" fillId="34" borderId="10" xfId="0" applyNumberFormat="1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left" vertical="top" wrapText="1"/>
    </xf>
    <xf numFmtId="0" fontId="22" fillId="33" borderId="10" xfId="0" applyFont="1" applyFill="1" applyBorder="1" applyAlignment="1">
      <alignment horizontal="right" vertical="center" wrapText="1"/>
    </xf>
    <xf numFmtId="0" fontId="19" fillId="33" borderId="0" xfId="44" applyFill="1" applyBorder="1" applyAlignment="1">
      <alignment horizontal="left" vertical="top" wrapText="1"/>
    </xf>
    <xf numFmtId="8" fontId="22" fillId="33" borderId="0" xfId="0" applyNumberFormat="1" applyFont="1" applyFill="1" applyAlignment="1">
      <alignment horizontal="right" vertical="center" wrapText="1"/>
    </xf>
    <xf numFmtId="0" fontId="20" fillId="0" borderId="10" xfId="0" applyFont="1" applyBorder="1" applyAlignment="1">
      <alignment vertical="center" wrapText="1"/>
    </xf>
    <xf numFmtId="8" fontId="23" fillId="0" borderId="10" xfId="0" applyNumberFormat="1" applyFont="1" applyBorder="1" applyAlignment="1">
      <alignment vertical="center" wrapText="1"/>
    </xf>
    <xf numFmtId="0" fontId="21" fillId="33" borderId="10" xfId="0" applyFont="1" applyFill="1" applyBorder="1" applyAlignment="1">
      <alignment horizontal="left" vertical="top" wrapText="1"/>
    </xf>
    <xf numFmtId="8" fontId="21" fillId="33" borderId="10" xfId="0" applyNumberFormat="1" applyFont="1" applyFill="1" applyBorder="1" applyAlignment="1">
      <alignment horizontal="right" vertical="center" wrapText="1"/>
    </xf>
    <xf numFmtId="8" fontId="24" fillId="0" borderId="10" xfId="0" applyNumberFormat="1" applyFont="1" applyBorder="1" applyAlignment="1">
      <alignment vertical="center" wrapText="1"/>
    </xf>
    <xf numFmtId="8" fontId="25" fillId="33" borderId="10" xfId="0" applyNumberFormat="1" applyFont="1" applyFill="1" applyBorder="1" applyAlignment="1">
      <alignment horizontal="right" vertical="center" wrapText="1"/>
    </xf>
    <xf numFmtId="0" fontId="0" fillId="0" borderId="10" xfId="0" applyBorder="1" applyAlignment="1">
      <alignment horizontal="right"/>
    </xf>
    <xf numFmtId="0" fontId="8" fillId="4" borderId="10" xfId="8" applyBorder="1" applyAlignment="1">
      <alignment horizontal="center"/>
    </xf>
    <xf numFmtId="0" fontId="8" fillId="4" borderId="13" xfId="8" applyBorder="1" applyAlignment="1">
      <alignment horizontal="center"/>
    </xf>
    <xf numFmtId="0" fontId="8" fillId="4" borderId="12" xfId="8" applyBorder="1" applyAlignment="1">
      <alignment horizontal="center"/>
    </xf>
    <xf numFmtId="0" fontId="8" fillId="4" borderId="13" xfId="8" quotePrefix="1" applyBorder="1" applyAlignment="1">
      <alignment horizontal="center"/>
    </xf>
    <xf numFmtId="0" fontId="8" fillId="4" borderId="12" xfId="8" quotePrefix="1" applyBorder="1" applyAlignment="1">
      <alignment horizontal="center"/>
    </xf>
    <xf numFmtId="0" fontId="8" fillId="4" borderId="10" xfId="8" quotePrefix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39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34" Type="http://schemas.openxmlformats.org/officeDocument/2006/relationships/hyperlink" Target="javascript:void(0)" TargetMode="External"/><Relationship Id="rId42" Type="http://schemas.openxmlformats.org/officeDocument/2006/relationships/hyperlink" Target="javascript:void(0)" TargetMode="External"/><Relationship Id="rId47" Type="http://schemas.openxmlformats.org/officeDocument/2006/relationships/hyperlink" Target="javascript:void(0)" TargetMode="External"/><Relationship Id="rId50" Type="http://schemas.openxmlformats.org/officeDocument/2006/relationships/hyperlink" Target="javascript:void(0)" TargetMode="External"/><Relationship Id="rId55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32" Type="http://schemas.openxmlformats.org/officeDocument/2006/relationships/hyperlink" Target="javascript:void(0)" TargetMode="External"/><Relationship Id="rId37" Type="http://schemas.openxmlformats.org/officeDocument/2006/relationships/hyperlink" Target="javascript:void(0)" TargetMode="External"/><Relationship Id="rId40" Type="http://schemas.openxmlformats.org/officeDocument/2006/relationships/hyperlink" Target="javascript:void(0)" TargetMode="External"/><Relationship Id="rId45" Type="http://schemas.openxmlformats.org/officeDocument/2006/relationships/hyperlink" Target="javascript:void(0)" TargetMode="External"/><Relationship Id="rId53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31" Type="http://schemas.openxmlformats.org/officeDocument/2006/relationships/hyperlink" Target="javascript:void(0)" TargetMode="External"/><Relationship Id="rId44" Type="http://schemas.openxmlformats.org/officeDocument/2006/relationships/hyperlink" Target="javascript:void(0)" TargetMode="External"/><Relationship Id="rId52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javascript:void(0)" TargetMode="External"/><Relationship Id="rId38" Type="http://schemas.openxmlformats.org/officeDocument/2006/relationships/hyperlink" Target="javascript:void(0)" TargetMode="External"/><Relationship Id="rId4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javascript:void(0)" TargetMode="External"/><Relationship Id="rId54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javascript:void(0)" TargetMode="External"/><Relationship Id="rId49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H235"/>
  <sheetViews>
    <sheetView topLeftCell="A22" zoomScaleNormal="100" workbookViewId="0">
      <selection activeCell="B6" sqref="B6"/>
    </sheetView>
  </sheetViews>
  <sheetFormatPr defaultRowHeight="15" x14ac:dyDescent="0.25"/>
  <cols>
    <col min="1" max="1" width="37.42578125" bestFit="1" customWidth="1"/>
    <col min="2" max="2" width="11.85546875" bestFit="1" customWidth="1"/>
    <col min="3" max="3" width="36.28515625" bestFit="1" customWidth="1"/>
    <col min="4" max="4" width="10.42578125" bestFit="1" customWidth="1"/>
    <col min="5" max="5" width="11.85546875" bestFit="1" customWidth="1"/>
    <col min="6" max="6" width="14.140625" bestFit="1" customWidth="1"/>
    <col min="7" max="7" width="36.28515625" bestFit="1" customWidth="1"/>
    <col min="8" max="8" width="10.42578125" bestFit="1" customWidth="1"/>
    <col min="9" max="9" width="11.85546875" bestFit="1" customWidth="1"/>
    <col min="11" max="11" width="36.28515625" bestFit="1" customWidth="1"/>
    <col min="12" max="12" width="7.140625" bestFit="1" customWidth="1"/>
    <col min="13" max="13" width="11.85546875" bestFit="1" customWidth="1"/>
  </cols>
  <sheetData>
    <row r="1" spans="1:2" x14ac:dyDescent="0.25">
      <c r="A1" s="44" t="s">
        <v>83</v>
      </c>
      <c r="B1" s="44"/>
    </row>
    <row r="2" spans="1:2" x14ac:dyDescent="0.25">
      <c r="A2" s="2" t="s">
        <v>82</v>
      </c>
      <c r="B2" s="43">
        <v>2024</v>
      </c>
    </row>
    <row r="3" spans="1:2" x14ac:dyDescent="0.25">
      <c r="A3" s="2" t="s">
        <v>24</v>
      </c>
      <c r="B3" s="43">
        <v>2027</v>
      </c>
    </row>
    <row r="4" spans="1:2" x14ac:dyDescent="0.25">
      <c r="A4" s="13" t="s">
        <v>27</v>
      </c>
      <c r="B4" s="8">
        <v>8.9999999999999993E-3</v>
      </c>
    </row>
    <row r="5" spans="1:2" x14ac:dyDescent="0.25">
      <c r="A5" s="13" t="s">
        <v>28</v>
      </c>
      <c r="B5" s="8">
        <v>3.7999999999999999E-2</v>
      </c>
    </row>
    <row r="6" spans="1:2" x14ac:dyDescent="0.25">
      <c r="A6" s="11" t="s">
        <v>25</v>
      </c>
      <c r="B6" s="8">
        <v>0.05</v>
      </c>
    </row>
    <row r="7" spans="1:2" x14ac:dyDescent="0.25">
      <c r="A7" s="44" t="s">
        <v>84</v>
      </c>
      <c r="B7" s="44"/>
    </row>
    <row r="8" spans="1:2" x14ac:dyDescent="0.25">
      <c r="A8" s="2" t="s">
        <v>85</v>
      </c>
      <c r="B8" s="6">
        <v>29200</v>
      </c>
    </row>
    <row r="9" spans="1:2" x14ac:dyDescent="0.25">
      <c r="A9" s="11" t="s">
        <v>86</v>
      </c>
      <c r="B9" s="6">
        <v>174.7</v>
      </c>
    </row>
    <row r="10" spans="1:2" x14ac:dyDescent="0.25">
      <c r="A10" s="8" t="s">
        <v>87</v>
      </c>
      <c r="B10" s="6">
        <v>3000</v>
      </c>
    </row>
    <row r="11" spans="1:2" x14ac:dyDescent="0.25">
      <c r="A11" s="11" t="s">
        <v>88</v>
      </c>
      <c r="B11" s="12">
        <v>250000</v>
      </c>
    </row>
    <row r="12" spans="1:2" x14ac:dyDescent="0.25">
      <c r="A12" s="45" t="s">
        <v>36</v>
      </c>
      <c r="B12" s="46"/>
    </row>
    <row r="13" spans="1:2" x14ac:dyDescent="0.25">
      <c r="A13" s="16">
        <v>0.1</v>
      </c>
      <c r="B13" s="6">
        <v>23200</v>
      </c>
    </row>
    <row r="14" spans="1:2" x14ac:dyDescent="0.25">
      <c r="A14" s="16">
        <v>0.12</v>
      </c>
      <c r="B14" s="6">
        <v>94300</v>
      </c>
    </row>
    <row r="15" spans="1:2" x14ac:dyDescent="0.25">
      <c r="A15" s="16">
        <v>0.22</v>
      </c>
      <c r="B15" s="6">
        <v>201050</v>
      </c>
    </row>
    <row r="16" spans="1:2" x14ac:dyDescent="0.25">
      <c r="A16" s="16">
        <v>0.24</v>
      </c>
      <c r="B16" s="6">
        <v>383900</v>
      </c>
    </row>
    <row r="17" spans="1:2" x14ac:dyDescent="0.25">
      <c r="A17" s="16">
        <v>0.32</v>
      </c>
      <c r="B17" s="6">
        <v>487450</v>
      </c>
    </row>
    <row r="18" spans="1:2" x14ac:dyDescent="0.25">
      <c r="A18" s="16">
        <v>0.35</v>
      </c>
      <c r="B18" s="6">
        <v>731200</v>
      </c>
    </row>
    <row r="19" spans="1:2" x14ac:dyDescent="0.25">
      <c r="A19" s="16">
        <v>0.37</v>
      </c>
      <c r="B19" s="6"/>
    </row>
    <row r="20" spans="1:2" x14ac:dyDescent="0.25">
      <c r="A20" s="45" t="str">
        <f>_xlfn.CONCAT(A12," 2026")</f>
        <v>Ordinary Rates 2026</v>
      </c>
      <c r="B20" s="46"/>
    </row>
    <row r="21" spans="1:2" x14ac:dyDescent="0.25">
      <c r="A21" s="16">
        <v>0.1</v>
      </c>
      <c r="B21" s="6"/>
    </row>
    <row r="22" spans="1:2" x14ac:dyDescent="0.25">
      <c r="A22" s="16">
        <v>0.15</v>
      </c>
      <c r="B22" s="6"/>
    </row>
    <row r="23" spans="1:2" x14ac:dyDescent="0.25">
      <c r="A23" s="16">
        <v>0.25</v>
      </c>
      <c r="B23" s="6"/>
    </row>
    <row r="24" spans="1:2" x14ac:dyDescent="0.25">
      <c r="A24" s="16">
        <v>0.28000000000000003</v>
      </c>
      <c r="B24" s="6"/>
    </row>
    <row r="25" spans="1:2" x14ac:dyDescent="0.25">
      <c r="A25" s="16">
        <v>0.33</v>
      </c>
      <c r="B25" s="6"/>
    </row>
    <row r="26" spans="1:2" x14ac:dyDescent="0.25">
      <c r="A26" s="16">
        <v>0.35</v>
      </c>
      <c r="B26" s="6"/>
    </row>
    <row r="27" spans="1:2" x14ac:dyDescent="0.25">
      <c r="A27" s="16">
        <v>0.39600000000000002</v>
      </c>
      <c r="B27" s="6"/>
    </row>
    <row r="28" spans="1:2" x14ac:dyDescent="0.25">
      <c r="A28" s="45" t="s">
        <v>37</v>
      </c>
      <c r="B28" s="46"/>
    </row>
    <row r="29" spans="1:2" x14ac:dyDescent="0.25">
      <c r="A29" s="16">
        <v>0</v>
      </c>
      <c r="B29" s="6">
        <v>94050</v>
      </c>
    </row>
    <row r="30" spans="1:2" x14ac:dyDescent="0.25">
      <c r="A30" s="16">
        <v>0.15</v>
      </c>
      <c r="B30" s="6">
        <v>583750</v>
      </c>
    </row>
    <row r="31" spans="1:2" x14ac:dyDescent="0.25">
      <c r="A31" s="16">
        <v>0.2</v>
      </c>
      <c r="B31" s="6"/>
    </row>
    <row r="32" spans="1:2" x14ac:dyDescent="0.25">
      <c r="A32" s="45" t="s">
        <v>38</v>
      </c>
      <c r="B32" s="46"/>
    </row>
    <row r="33" spans="1:8" x14ac:dyDescent="0.25">
      <c r="A33" s="16">
        <v>0</v>
      </c>
      <c r="B33" s="6">
        <v>32000</v>
      </c>
    </row>
    <row r="34" spans="1:8" x14ac:dyDescent="0.25">
      <c r="A34" s="16">
        <v>0.5</v>
      </c>
      <c r="B34" s="6">
        <v>44000</v>
      </c>
    </row>
    <row r="35" spans="1:8" x14ac:dyDescent="0.25">
      <c r="A35" s="16">
        <v>0.85</v>
      </c>
      <c r="B35" s="6"/>
    </row>
    <row r="36" spans="1:8" x14ac:dyDescent="0.25">
      <c r="A36" s="45" t="s">
        <v>26</v>
      </c>
      <c r="B36" s="46"/>
    </row>
    <row r="37" spans="1:8" x14ac:dyDescent="0.25">
      <c r="A37" s="16">
        <v>1</v>
      </c>
      <c r="B37" s="6">
        <v>210000</v>
      </c>
      <c r="H37" s="3"/>
    </row>
    <row r="38" spans="1:8" x14ac:dyDescent="0.25">
      <c r="A38" s="16">
        <v>1.4</v>
      </c>
      <c r="B38" s="6">
        <v>264000</v>
      </c>
    </row>
    <row r="39" spans="1:8" x14ac:dyDescent="0.25">
      <c r="A39" s="16">
        <v>2</v>
      </c>
      <c r="B39" s="6">
        <v>330000</v>
      </c>
    </row>
    <row r="40" spans="1:8" x14ac:dyDescent="0.25">
      <c r="A40" s="16">
        <v>2.6</v>
      </c>
      <c r="B40" s="6">
        <v>394000</v>
      </c>
    </row>
    <row r="41" spans="1:8" x14ac:dyDescent="0.25">
      <c r="A41" s="16">
        <v>3.2</v>
      </c>
      <c r="B41" s="6">
        <v>750000</v>
      </c>
    </row>
    <row r="42" spans="1:8" x14ac:dyDescent="0.25">
      <c r="A42" s="16">
        <v>3.4</v>
      </c>
      <c r="B42" s="6"/>
    </row>
    <row r="43" spans="1:8" x14ac:dyDescent="0.25">
      <c r="A43" s="45" t="s">
        <v>35</v>
      </c>
      <c r="B43" s="46"/>
    </row>
    <row r="44" spans="1:8" x14ac:dyDescent="0.25">
      <c r="A44" s="15">
        <v>72</v>
      </c>
      <c r="B44" s="14">
        <v>27.4</v>
      </c>
    </row>
    <row r="45" spans="1:8" x14ac:dyDescent="0.25">
      <c r="A45" s="15">
        <v>73</v>
      </c>
      <c r="B45" s="14">
        <v>26.5</v>
      </c>
    </row>
    <row r="46" spans="1:8" x14ac:dyDescent="0.25">
      <c r="A46" s="15">
        <v>74</v>
      </c>
      <c r="B46" s="14">
        <v>25.5</v>
      </c>
    </row>
    <row r="47" spans="1:8" x14ac:dyDescent="0.25">
      <c r="A47" s="15">
        <v>75</v>
      </c>
      <c r="B47" s="14">
        <v>24.6</v>
      </c>
      <c r="H47" s="4"/>
    </row>
    <row r="48" spans="1:8" x14ac:dyDescent="0.25">
      <c r="A48" s="15">
        <v>76</v>
      </c>
      <c r="B48" s="14">
        <v>23.7</v>
      </c>
      <c r="H48" s="4"/>
    </row>
    <row r="49" spans="1:2" x14ac:dyDescent="0.25">
      <c r="A49" s="15">
        <v>77</v>
      </c>
      <c r="B49" s="14">
        <v>22.9</v>
      </c>
    </row>
    <row r="50" spans="1:2" x14ac:dyDescent="0.25">
      <c r="A50" s="15">
        <v>78</v>
      </c>
      <c r="B50" s="14">
        <v>22</v>
      </c>
    </row>
    <row r="51" spans="1:2" x14ac:dyDescent="0.25">
      <c r="A51" s="15">
        <v>79</v>
      </c>
      <c r="B51" s="14">
        <v>21.1</v>
      </c>
    </row>
    <row r="52" spans="1:2" x14ac:dyDescent="0.25">
      <c r="A52" s="15">
        <v>80</v>
      </c>
      <c r="B52" s="14">
        <v>20.2</v>
      </c>
    </row>
    <row r="53" spans="1:2" x14ac:dyDescent="0.25">
      <c r="A53" s="15">
        <v>81</v>
      </c>
      <c r="B53" s="14">
        <v>19.399999999999999</v>
      </c>
    </row>
    <row r="54" spans="1:2" x14ac:dyDescent="0.25">
      <c r="A54" s="15">
        <v>82</v>
      </c>
      <c r="B54" s="14">
        <v>18.5</v>
      </c>
    </row>
    <row r="55" spans="1:2" x14ac:dyDescent="0.25">
      <c r="A55" s="15">
        <v>83</v>
      </c>
      <c r="B55" s="14">
        <v>17.7</v>
      </c>
    </row>
    <row r="56" spans="1:2" x14ac:dyDescent="0.25">
      <c r="A56" s="15">
        <v>84</v>
      </c>
      <c r="B56" s="14">
        <v>16.8</v>
      </c>
    </row>
    <row r="57" spans="1:2" x14ac:dyDescent="0.25">
      <c r="A57" s="15">
        <v>85</v>
      </c>
      <c r="B57" s="14">
        <v>16</v>
      </c>
    </row>
    <row r="58" spans="1:2" x14ac:dyDescent="0.25">
      <c r="A58" s="15">
        <v>86</v>
      </c>
      <c r="B58" s="14">
        <v>15.2</v>
      </c>
    </row>
    <row r="59" spans="1:2" x14ac:dyDescent="0.25">
      <c r="A59" s="15">
        <v>87</v>
      </c>
      <c r="B59" s="14">
        <v>14.4</v>
      </c>
    </row>
    <row r="60" spans="1:2" x14ac:dyDescent="0.25">
      <c r="A60" s="15">
        <v>88</v>
      </c>
      <c r="B60" s="14">
        <v>13.7</v>
      </c>
    </row>
    <row r="61" spans="1:2" x14ac:dyDescent="0.25">
      <c r="A61" s="15">
        <v>89</v>
      </c>
      <c r="B61" s="14">
        <v>12.9</v>
      </c>
    </row>
    <row r="62" spans="1:2" x14ac:dyDescent="0.25">
      <c r="A62" s="15">
        <v>90</v>
      </c>
      <c r="B62" s="14">
        <v>12.2</v>
      </c>
    </row>
    <row r="63" spans="1:2" x14ac:dyDescent="0.25">
      <c r="A63" s="15">
        <v>91</v>
      </c>
      <c r="B63" s="14">
        <v>11.5</v>
      </c>
    </row>
    <row r="64" spans="1:2" x14ac:dyDescent="0.25">
      <c r="A64" s="15">
        <v>92</v>
      </c>
      <c r="B64" s="14">
        <v>10.8</v>
      </c>
    </row>
    <row r="65" spans="1:2" x14ac:dyDescent="0.25">
      <c r="A65" s="15">
        <v>93</v>
      </c>
      <c r="B65" s="14">
        <v>10.1</v>
      </c>
    </row>
    <row r="66" spans="1:2" x14ac:dyDescent="0.25">
      <c r="A66" s="15">
        <v>94</v>
      </c>
      <c r="B66" s="14">
        <v>9.5</v>
      </c>
    </row>
    <row r="67" spans="1:2" ht="15.75" customHeight="1" x14ac:dyDescent="0.25">
      <c r="A67" s="15">
        <v>95</v>
      </c>
      <c r="B67" s="14">
        <v>8.9</v>
      </c>
    </row>
    <row r="68" spans="1:2" x14ac:dyDescent="0.25">
      <c r="A68" s="47" t="s">
        <v>23</v>
      </c>
      <c r="B68" s="48"/>
    </row>
    <row r="80" spans="1:2" ht="15.75" customHeight="1" x14ac:dyDescent="0.25"/>
    <row r="103" ht="15.75" customHeight="1" x14ac:dyDescent="0.25"/>
    <row r="114" ht="15.75" customHeight="1" x14ac:dyDescent="0.25"/>
    <row r="128" ht="15.75" customHeight="1" x14ac:dyDescent="0.25"/>
    <row r="129" ht="15.75" customHeight="1" x14ac:dyDescent="0.25"/>
    <row r="131" ht="15.75" customHeight="1" x14ac:dyDescent="0.25"/>
    <row r="134" ht="15.75" customHeight="1" x14ac:dyDescent="0.25"/>
    <row r="143" ht="15.75" customHeight="1" x14ac:dyDescent="0.25"/>
    <row r="155" ht="15.75" customHeight="1" x14ac:dyDescent="0.25"/>
    <row r="157" ht="15.75" customHeight="1" x14ac:dyDescent="0.25"/>
    <row r="162" spans="3:3" ht="15.75" customHeight="1" x14ac:dyDescent="0.25"/>
    <row r="172" spans="3:3" x14ac:dyDescent="0.25">
      <c r="C172" s="1"/>
    </row>
    <row r="177" spans="3:3" x14ac:dyDescent="0.25">
      <c r="C177" s="1"/>
    </row>
    <row r="183" spans="3:3" ht="15.75" customHeight="1" x14ac:dyDescent="0.25"/>
    <row r="190" spans="3:3" ht="15.75" customHeight="1" x14ac:dyDescent="0.25"/>
    <row r="207" ht="15.75" customHeight="1" x14ac:dyDescent="0.25"/>
    <row r="235" ht="15.75" customHeight="1" x14ac:dyDescent="0.25"/>
  </sheetData>
  <mergeCells count="9">
    <mergeCell ref="A1:B1"/>
    <mergeCell ref="A43:B43"/>
    <mergeCell ref="A7:B7"/>
    <mergeCell ref="A68:B68"/>
    <mergeCell ref="A12:B12"/>
    <mergeCell ref="A20:B20"/>
    <mergeCell ref="A28:B28"/>
    <mergeCell ref="A32:B32"/>
    <mergeCell ref="A36:B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E278"/>
  <sheetViews>
    <sheetView tabSelected="1" zoomScaleNormal="100" workbookViewId="0">
      <selection activeCell="A5" sqref="A5"/>
    </sheetView>
  </sheetViews>
  <sheetFormatPr defaultRowHeight="15" x14ac:dyDescent="0.25"/>
  <cols>
    <col min="1" max="1" width="52.42578125" bestFit="1" customWidth="1"/>
    <col min="2" max="2" width="37.28515625" bestFit="1" customWidth="1"/>
    <col min="3" max="3" width="52.42578125" bestFit="1" customWidth="1"/>
    <col min="4" max="4" width="11.28515625" bestFit="1" customWidth="1"/>
    <col min="5" max="5" width="10.140625" bestFit="1" customWidth="1"/>
    <col min="6" max="6" width="11.28515625" bestFit="1" customWidth="1"/>
    <col min="7" max="7" width="11.85546875" bestFit="1" customWidth="1"/>
    <col min="9" max="9" width="36.28515625" bestFit="1" customWidth="1"/>
    <col min="10" max="10" width="7.140625" bestFit="1" customWidth="1"/>
    <col min="11" max="11" width="11.85546875" bestFit="1" customWidth="1"/>
  </cols>
  <sheetData>
    <row r="1" spans="1:5" x14ac:dyDescent="0.25">
      <c r="A1" s="44" t="s">
        <v>79</v>
      </c>
      <c r="B1" s="44"/>
      <c r="D1" s="3"/>
      <c r="E1" s="3"/>
    </row>
    <row r="2" spans="1:5" x14ac:dyDescent="0.25">
      <c r="A2" s="9" t="s">
        <v>34</v>
      </c>
      <c r="B2" s="9">
        <v>45459</v>
      </c>
    </row>
    <row r="3" spans="1:5" x14ac:dyDescent="0.25">
      <c r="A3" s="2" t="s">
        <v>80</v>
      </c>
      <c r="B3" s="6">
        <v>-10950</v>
      </c>
      <c r="D3" s="3"/>
      <c r="E3" s="3"/>
    </row>
    <row r="4" spans="1:5" x14ac:dyDescent="0.25">
      <c r="A4" s="2" t="s">
        <v>81</v>
      </c>
      <c r="B4" s="6">
        <v>-17755</v>
      </c>
    </row>
    <row r="5" spans="1:5" x14ac:dyDescent="0.25">
      <c r="A5" s="2" t="s">
        <v>96</v>
      </c>
      <c r="B5" s="6">
        <v>80000</v>
      </c>
    </row>
    <row r="6" spans="1:5" x14ac:dyDescent="0.25">
      <c r="A6" s="44" t="s">
        <v>39</v>
      </c>
      <c r="B6" s="44"/>
    </row>
    <row r="7" spans="1:5" x14ac:dyDescent="0.25">
      <c r="A7" s="2" t="s">
        <v>21</v>
      </c>
      <c r="B7" s="9">
        <v>19661</v>
      </c>
    </row>
    <row r="8" spans="1:5" x14ac:dyDescent="0.25">
      <c r="A8" s="2" t="s">
        <v>22</v>
      </c>
      <c r="B8" s="9">
        <v>20859</v>
      </c>
    </row>
    <row r="9" spans="1:5" x14ac:dyDescent="0.25">
      <c r="A9" s="44" t="s">
        <v>45</v>
      </c>
      <c r="B9" s="44"/>
    </row>
    <row r="10" spans="1:5" x14ac:dyDescent="0.25">
      <c r="A10" s="2" t="s">
        <v>21</v>
      </c>
      <c r="B10" s="6">
        <f>12*4505.6</f>
        <v>54067.200000000004</v>
      </c>
      <c r="C10" s="5"/>
    </row>
    <row r="11" spans="1:5" x14ac:dyDescent="0.25">
      <c r="A11" s="2" t="s">
        <v>22</v>
      </c>
      <c r="B11" s="6">
        <f>12*2661.6</f>
        <v>31939.199999999997</v>
      </c>
      <c r="D11" s="3"/>
      <c r="E11" s="3"/>
    </row>
    <row r="12" spans="1:5" x14ac:dyDescent="0.25">
      <c r="A12" s="44" t="s">
        <v>40</v>
      </c>
      <c r="B12" s="44"/>
      <c r="D12" s="3"/>
      <c r="E12" s="3"/>
    </row>
    <row r="13" spans="1:5" x14ac:dyDescent="0.25">
      <c r="A13" s="2" t="s">
        <v>22</v>
      </c>
      <c r="B13" s="7" t="s">
        <v>52</v>
      </c>
      <c r="D13" s="3"/>
      <c r="E13" s="3"/>
    </row>
    <row r="14" spans="1:5" x14ac:dyDescent="0.25">
      <c r="A14" s="2" t="s">
        <v>21</v>
      </c>
      <c r="B14" s="7" t="s">
        <v>53</v>
      </c>
    </row>
    <row r="15" spans="1:5" x14ac:dyDescent="0.25">
      <c r="A15" s="45" t="s">
        <v>41</v>
      </c>
      <c r="B15" s="46"/>
      <c r="D15" s="3"/>
      <c r="E15" s="3"/>
    </row>
    <row r="16" spans="1:5" x14ac:dyDescent="0.25">
      <c r="A16" s="2" t="s">
        <v>52</v>
      </c>
      <c r="B16" s="6">
        <f>2634*12</f>
        <v>31608</v>
      </c>
    </row>
    <row r="17" spans="1:2" x14ac:dyDescent="0.25">
      <c r="A17" s="2" t="s">
        <v>53</v>
      </c>
      <c r="B17" s="6">
        <f>71065.98-50692.01</f>
        <v>20373.969999999994</v>
      </c>
    </row>
    <row r="18" spans="1:2" x14ac:dyDescent="0.25">
      <c r="A18" s="44" t="s">
        <v>44</v>
      </c>
      <c r="B18" s="44"/>
    </row>
    <row r="19" spans="1:2" x14ac:dyDescent="0.25">
      <c r="A19" s="2" t="s">
        <v>53</v>
      </c>
      <c r="B19" s="10">
        <v>2025</v>
      </c>
    </row>
    <row r="20" spans="1:2" x14ac:dyDescent="0.25">
      <c r="A20" s="44" t="s">
        <v>42</v>
      </c>
      <c r="B20" s="44"/>
    </row>
    <row r="21" spans="1:2" x14ac:dyDescent="0.25">
      <c r="A21" s="2"/>
      <c r="B21" s="7" t="s">
        <v>91</v>
      </c>
    </row>
    <row r="22" spans="1:2" x14ac:dyDescent="0.25">
      <c r="A22" s="2"/>
      <c r="B22" s="7" t="s">
        <v>90</v>
      </c>
    </row>
    <row r="23" spans="1:2" x14ac:dyDescent="0.25">
      <c r="A23" s="2"/>
      <c r="B23" s="7" t="s">
        <v>29</v>
      </c>
    </row>
    <row r="24" spans="1:2" x14ac:dyDescent="0.25">
      <c r="A24" s="2"/>
      <c r="B24" s="7" t="s">
        <v>30</v>
      </c>
    </row>
    <row r="25" spans="1:2" x14ac:dyDescent="0.25">
      <c r="A25" s="2" t="s">
        <v>21</v>
      </c>
      <c r="B25" s="7" t="s">
        <v>49</v>
      </c>
    </row>
    <row r="26" spans="1:2" x14ac:dyDescent="0.25">
      <c r="A26" s="2" t="s">
        <v>21</v>
      </c>
      <c r="B26" s="7" t="s">
        <v>50</v>
      </c>
    </row>
    <row r="27" spans="1:2" x14ac:dyDescent="0.25">
      <c r="A27" s="2" t="s">
        <v>22</v>
      </c>
      <c r="B27" s="7" t="s">
        <v>51</v>
      </c>
    </row>
    <row r="28" spans="1:2" x14ac:dyDescent="0.25">
      <c r="A28" s="2" t="s">
        <v>21</v>
      </c>
      <c r="B28" s="7" t="s">
        <v>54</v>
      </c>
    </row>
    <row r="29" spans="1:2" x14ac:dyDescent="0.25">
      <c r="A29" s="2" t="s">
        <v>22</v>
      </c>
      <c r="B29" s="7" t="s">
        <v>55</v>
      </c>
    </row>
    <row r="30" spans="1:2" x14ac:dyDescent="0.25">
      <c r="A30" s="44" t="s">
        <v>47</v>
      </c>
      <c r="B30" s="44"/>
    </row>
    <row r="31" spans="1:2" x14ac:dyDescent="0.25">
      <c r="A31" s="2" t="s">
        <v>49</v>
      </c>
      <c r="B31" s="2">
        <v>17.2</v>
      </c>
    </row>
    <row r="32" spans="1:2" x14ac:dyDescent="0.25">
      <c r="A32" s="44" t="s">
        <v>89</v>
      </c>
      <c r="B32" s="44"/>
    </row>
    <row r="33" spans="1:3" x14ac:dyDescent="0.25">
      <c r="A33" s="2" t="s">
        <v>49</v>
      </c>
      <c r="B33" s="43" t="b">
        <v>1</v>
      </c>
    </row>
    <row r="34" spans="1:3" x14ac:dyDescent="0.25">
      <c r="A34" s="44" t="s">
        <v>93</v>
      </c>
      <c r="B34" s="44"/>
    </row>
    <row r="35" spans="1:3" x14ac:dyDescent="0.25">
      <c r="A35" s="2" t="s">
        <v>49</v>
      </c>
      <c r="B35" s="6">
        <v>41925.5</v>
      </c>
    </row>
    <row r="36" spans="1:3" x14ac:dyDescent="0.25">
      <c r="A36" s="44" t="s">
        <v>46</v>
      </c>
      <c r="B36" s="44"/>
    </row>
    <row r="37" spans="1:3" x14ac:dyDescent="0.25">
      <c r="A37" s="2" t="s">
        <v>50</v>
      </c>
      <c r="B37" s="2">
        <v>73</v>
      </c>
    </row>
    <row r="38" spans="1:3" x14ac:dyDescent="0.25">
      <c r="A38" s="2" t="s">
        <v>51</v>
      </c>
      <c r="B38" s="2">
        <v>73</v>
      </c>
    </row>
    <row r="39" spans="1:3" x14ac:dyDescent="0.25">
      <c r="A39" s="44" t="s">
        <v>48</v>
      </c>
      <c r="B39" s="44"/>
    </row>
    <row r="40" spans="1:3" x14ac:dyDescent="0.25">
      <c r="A40" s="2" t="s">
        <v>91</v>
      </c>
      <c r="B40" s="6">
        <f>0.99*B61</f>
        <v>111182.23710000001</v>
      </c>
    </row>
    <row r="41" spans="1:3" x14ac:dyDescent="0.25">
      <c r="A41" s="2" t="s">
        <v>90</v>
      </c>
      <c r="B41" s="6">
        <f>B60-193342.75</f>
        <v>-193342.75</v>
      </c>
      <c r="C41" s="1"/>
    </row>
    <row r="42" spans="1:3" x14ac:dyDescent="0.25">
      <c r="A42" s="2" t="s">
        <v>29</v>
      </c>
      <c r="B42" s="6">
        <v>130000</v>
      </c>
    </row>
    <row r="43" spans="1:3" x14ac:dyDescent="0.25">
      <c r="A43" s="2" t="s">
        <v>30</v>
      </c>
      <c r="B43" s="6">
        <v>130000</v>
      </c>
    </row>
    <row r="44" spans="1:3" x14ac:dyDescent="0.25">
      <c r="A44" s="44" t="s">
        <v>94</v>
      </c>
      <c r="B44" s="44"/>
    </row>
    <row r="45" spans="1:3" x14ac:dyDescent="0.25">
      <c r="A45" s="2" t="s">
        <v>91</v>
      </c>
      <c r="B45" s="8">
        <v>0.01</v>
      </c>
    </row>
    <row r="46" spans="1:3" x14ac:dyDescent="0.25">
      <c r="A46" s="2" t="s">
        <v>90</v>
      </c>
      <c r="B46" s="8">
        <v>0.99</v>
      </c>
    </row>
    <row r="47" spans="1:3" x14ac:dyDescent="0.25">
      <c r="A47" s="2" t="s">
        <v>29</v>
      </c>
      <c r="B47" s="8">
        <v>0.2</v>
      </c>
    </row>
    <row r="48" spans="1:3" x14ac:dyDescent="0.25">
      <c r="A48" s="2" t="s">
        <v>30</v>
      </c>
      <c r="B48" s="8">
        <v>0.2</v>
      </c>
    </row>
    <row r="49" spans="1:3" x14ac:dyDescent="0.25">
      <c r="A49" s="44" t="s">
        <v>95</v>
      </c>
      <c r="B49" s="44"/>
    </row>
    <row r="50" spans="1:3" x14ac:dyDescent="0.25">
      <c r="A50" s="2" t="s">
        <v>91</v>
      </c>
      <c r="B50" s="7" t="b">
        <v>1</v>
      </c>
    </row>
    <row r="51" spans="1:3" x14ac:dyDescent="0.25">
      <c r="A51" s="2" t="s">
        <v>90</v>
      </c>
      <c r="B51" s="7" t="b">
        <v>0</v>
      </c>
    </row>
    <row r="52" spans="1:3" x14ac:dyDescent="0.25">
      <c r="A52" s="2" t="s">
        <v>29</v>
      </c>
      <c r="B52" s="7" t="b">
        <v>1</v>
      </c>
    </row>
    <row r="53" spans="1:3" x14ac:dyDescent="0.25">
      <c r="A53" s="2" t="s">
        <v>30</v>
      </c>
      <c r="B53" s="7" t="b">
        <v>1</v>
      </c>
    </row>
    <row r="54" spans="1:3" x14ac:dyDescent="0.25">
      <c r="A54" s="44" t="s">
        <v>43</v>
      </c>
      <c r="B54" s="44"/>
      <c r="C54" s="1"/>
    </row>
    <row r="55" spans="1:3" x14ac:dyDescent="0.25">
      <c r="A55" s="2" t="s">
        <v>91</v>
      </c>
      <c r="B55" s="2">
        <v>0</v>
      </c>
    </row>
    <row r="56" spans="1:3" x14ac:dyDescent="0.25">
      <c r="A56" s="2" t="s">
        <v>90</v>
      </c>
      <c r="B56" s="2">
        <v>1</v>
      </c>
    </row>
    <row r="57" spans="1:3" x14ac:dyDescent="0.25">
      <c r="A57" s="2" t="s">
        <v>29</v>
      </c>
      <c r="B57" s="2">
        <v>2</v>
      </c>
    </row>
    <row r="58" spans="1:3" x14ac:dyDescent="0.25">
      <c r="A58" s="2" t="s">
        <v>30</v>
      </c>
      <c r="B58" s="2">
        <v>3</v>
      </c>
    </row>
    <row r="59" spans="1:3" x14ac:dyDescent="0.25">
      <c r="A59" s="2" t="s">
        <v>49</v>
      </c>
      <c r="B59" s="2">
        <v>4</v>
      </c>
    </row>
    <row r="60" spans="1:3" x14ac:dyDescent="0.25">
      <c r="A60" s="44" t="s">
        <v>56</v>
      </c>
      <c r="B60" s="44"/>
    </row>
    <row r="61" spans="1:3" x14ac:dyDescent="0.25">
      <c r="A61" s="2" t="s">
        <v>91</v>
      </c>
      <c r="B61" s="6">
        <f>22395.01+124910.28-35000</f>
        <v>112305.29000000001</v>
      </c>
    </row>
    <row r="62" spans="1:3" x14ac:dyDescent="0.25">
      <c r="A62" s="2" t="s">
        <v>49</v>
      </c>
      <c r="B62" s="6">
        <v>40610.959999999999</v>
      </c>
    </row>
    <row r="63" spans="1:3" x14ac:dyDescent="0.25">
      <c r="A63" s="2" t="s">
        <v>50</v>
      </c>
      <c r="B63" s="6">
        <v>1970046.2100000002</v>
      </c>
    </row>
    <row r="64" spans="1:3" x14ac:dyDescent="0.25">
      <c r="A64" s="2" t="s">
        <v>51</v>
      </c>
      <c r="B64" s="6">
        <v>1009000</v>
      </c>
      <c r="C64" s="6"/>
    </row>
    <row r="65" spans="1:2" x14ac:dyDescent="0.25">
      <c r="A65" s="2" t="s">
        <v>90</v>
      </c>
      <c r="B65" s="6">
        <v>310024.56999999995</v>
      </c>
    </row>
    <row r="66" spans="1:2" x14ac:dyDescent="0.25">
      <c r="A66" s="2" t="s">
        <v>29</v>
      </c>
      <c r="B66" s="6">
        <v>185222.04</v>
      </c>
    </row>
    <row r="67" spans="1:2" x14ac:dyDescent="0.25">
      <c r="A67" s="2" t="s">
        <v>30</v>
      </c>
      <c r="B67" s="6">
        <v>162612.93</v>
      </c>
    </row>
    <row r="68" spans="1:2" x14ac:dyDescent="0.25">
      <c r="A68" s="2" t="s">
        <v>54</v>
      </c>
      <c r="B68" s="7">
        <v>259136.76</v>
      </c>
    </row>
    <row r="69" spans="1:2" x14ac:dyDescent="0.25">
      <c r="A69" s="2" t="s">
        <v>55</v>
      </c>
      <c r="B69" s="7">
        <v>390591.31</v>
      </c>
    </row>
    <row r="70" spans="1:2" x14ac:dyDescent="0.25">
      <c r="A70" s="44" t="s">
        <v>92</v>
      </c>
      <c r="B70" s="44"/>
    </row>
    <row r="71" spans="1:2" x14ac:dyDescent="0.25">
      <c r="A71" s="2" t="s">
        <v>91</v>
      </c>
      <c r="B71" s="8">
        <v>5.0000000000000001E-3</v>
      </c>
    </row>
    <row r="72" spans="1:2" x14ac:dyDescent="0.25">
      <c r="A72" s="2" t="s">
        <v>49</v>
      </c>
      <c r="B72" s="8">
        <v>7.0000000000000007E-2</v>
      </c>
    </row>
    <row r="73" spans="1:2" x14ac:dyDescent="0.25">
      <c r="A73" s="2" t="s">
        <v>50</v>
      </c>
      <c r="B73" s="8">
        <v>0.08</v>
      </c>
    </row>
    <row r="74" spans="1:2" x14ac:dyDescent="0.25">
      <c r="A74" s="2" t="s">
        <v>51</v>
      </c>
      <c r="B74" s="8">
        <v>0.08</v>
      </c>
    </row>
    <row r="75" spans="1:2" x14ac:dyDescent="0.25">
      <c r="A75" s="2" t="s">
        <v>90</v>
      </c>
      <c r="B75" s="8">
        <v>7.4999999999999997E-2</v>
      </c>
    </row>
    <row r="76" spans="1:2" x14ac:dyDescent="0.25">
      <c r="A76" s="2" t="s">
        <v>29</v>
      </c>
      <c r="B76" s="8">
        <v>7.7499999999999999E-2</v>
      </c>
    </row>
    <row r="77" spans="1:2" x14ac:dyDescent="0.25">
      <c r="A77" s="2" t="s">
        <v>30</v>
      </c>
      <c r="B77" s="8">
        <v>7.7499999999999999E-2</v>
      </c>
    </row>
    <row r="78" spans="1:2" x14ac:dyDescent="0.25">
      <c r="A78" s="2" t="s">
        <v>54</v>
      </c>
      <c r="B78" s="8">
        <v>8.5000000000000006E-2</v>
      </c>
    </row>
    <row r="79" spans="1:2" x14ac:dyDescent="0.25">
      <c r="A79" s="2" t="s">
        <v>55</v>
      </c>
      <c r="B79" s="8">
        <v>8.5000000000000006E-2</v>
      </c>
    </row>
    <row r="80" spans="1:2" x14ac:dyDescent="0.25">
      <c r="A80" s="44" t="s">
        <v>91</v>
      </c>
      <c r="B80" s="44"/>
    </row>
    <row r="81" spans="1:4" x14ac:dyDescent="0.25">
      <c r="A81" s="2" t="s">
        <v>76</v>
      </c>
      <c r="B81" s="6">
        <v>0</v>
      </c>
    </row>
    <row r="82" spans="1:4" x14ac:dyDescent="0.25">
      <c r="A82" s="2" t="s">
        <v>57</v>
      </c>
      <c r="B82" s="6">
        <v>0</v>
      </c>
    </row>
    <row r="83" spans="1:4" x14ac:dyDescent="0.25">
      <c r="A83" s="2" t="s">
        <v>58</v>
      </c>
      <c r="B83" s="6">
        <v>0</v>
      </c>
    </row>
    <row r="84" spans="1:4" x14ac:dyDescent="0.25">
      <c r="A84" s="44" t="s">
        <v>90</v>
      </c>
      <c r="B84" s="44"/>
    </row>
    <row r="85" spans="1:4" x14ac:dyDescent="0.25">
      <c r="A85" s="2" t="s">
        <v>77</v>
      </c>
      <c r="B85" s="6"/>
    </row>
    <row r="86" spans="1:4" x14ac:dyDescent="0.25">
      <c r="A86" s="2">
        <v>2825.26</v>
      </c>
      <c r="B86" s="6"/>
    </row>
    <row r="87" spans="1:4" x14ac:dyDescent="0.25">
      <c r="A87" s="2" t="s">
        <v>59</v>
      </c>
      <c r="B87" s="6">
        <v>2825.26</v>
      </c>
    </row>
    <row r="88" spans="1:4" x14ac:dyDescent="0.25">
      <c r="A88" s="2" t="s">
        <v>60</v>
      </c>
      <c r="B88" s="6"/>
      <c r="C88" s="26" t="s">
        <v>77</v>
      </c>
      <c r="D88" s="2"/>
    </row>
    <row r="89" spans="1:4" x14ac:dyDescent="0.25">
      <c r="A89" s="2" t="s">
        <v>61</v>
      </c>
      <c r="B89" s="6">
        <v>2825.26</v>
      </c>
      <c r="C89" s="27">
        <v>2825.26</v>
      </c>
      <c r="D89" s="2"/>
    </row>
    <row r="90" spans="1:4" x14ac:dyDescent="0.25">
      <c r="A90" s="2" t="s">
        <v>16</v>
      </c>
      <c r="B90" s="6">
        <v>0</v>
      </c>
      <c r="C90" s="17" t="s">
        <v>59</v>
      </c>
      <c r="D90" s="18">
        <v>2825.26</v>
      </c>
    </row>
    <row r="91" spans="1:4" ht="15.75" customHeight="1" x14ac:dyDescent="0.25">
      <c r="A91" s="2" t="s">
        <v>0</v>
      </c>
      <c r="B91" s="6">
        <v>0</v>
      </c>
      <c r="C91" s="19" t="s">
        <v>60</v>
      </c>
      <c r="D91" s="20"/>
    </row>
    <row r="92" spans="1:4" x14ac:dyDescent="0.25">
      <c r="A92" s="2" t="s">
        <v>1</v>
      </c>
      <c r="B92" s="6">
        <v>0</v>
      </c>
      <c r="C92" s="21" t="s">
        <v>61</v>
      </c>
      <c r="D92" s="22">
        <v>2825.26</v>
      </c>
    </row>
    <row r="93" spans="1:4" x14ac:dyDescent="0.25">
      <c r="A93" s="2" t="s">
        <v>2</v>
      </c>
      <c r="B93" s="6">
        <v>0</v>
      </c>
      <c r="C93" s="21" t="s">
        <v>16</v>
      </c>
      <c r="D93" s="22">
        <v>0</v>
      </c>
    </row>
    <row r="94" spans="1:4" x14ac:dyDescent="0.25">
      <c r="A94" s="2" t="s">
        <v>62</v>
      </c>
      <c r="B94" s="6">
        <v>0</v>
      </c>
      <c r="C94" s="19" t="s">
        <v>0</v>
      </c>
      <c r="D94" s="23">
        <v>0</v>
      </c>
    </row>
    <row r="95" spans="1:4" x14ac:dyDescent="0.25">
      <c r="A95" s="2" t="s">
        <v>3</v>
      </c>
      <c r="B95" s="6">
        <v>0</v>
      </c>
      <c r="C95" s="19" t="s">
        <v>1</v>
      </c>
      <c r="D95" s="23">
        <v>0</v>
      </c>
    </row>
    <row r="96" spans="1:4" x14ac:dyDescent="0.25">
      <c r="A96" s="2" t="s">
        <v>4</v>
      </c>
      <c r="B96" s="6">
        <v>0</v>
      </c>
      <c r="C96" s="19" t="s">
        <v>2</v>
      </c>
      <c r="D96" s="23">
        <v>0</v>
      </c>
    </row>
    <row r="97" spans="1:4" x14ac:dyDescent="0.25">
      <c r="A97" s="2" t="s">
        <v>63</v>
      </c>
      <c r="B97" s="6"/>
      <c r="C97" s="17" t="s">
        <v>62</v>
      </c>
      <c r="D97" s="18">
        <v>0</v>
      </c>
    </row>
    <row r="98" spans="1:4" x14ac:dyDescent="0.25">
      <c r="A98" s="2">
        <v>75436.960000000006</v>
      </c>
      <c r="B98" s="6"/>
      <c r="C98" s="19" t="s">
        <v>3</v>
      </c>
      <c r="D98" s="23">
        <v>0</v>
      </c>
    </row>
    <row r="99" spans="1:4" x14ac:dyDescent="0.25">
      <c r="A99" s="2" t="s">
        <v>5</v>
      </c>
      <c r="B99" s="6" t="s">
        <v>64</v>
      </c>
      <c r="C99" s="19" t="s">
        <v>4</v>
      </c>
      <c r="D99" s="23">
        <v>0</v>
      </c>
    </row>
    <row r="100" spans="1:4" x14ac:dyDescent="0.25">
      <c r="A100" s="2" t="s">
        <v>6</v>
      </c>
      <c r="B100" s="6">
        <v>75436.960000000006</v>
      </c>
      <c r="C100" s="26" t="s">
        <v>63</v>
      </c>
      <c r="D100" s="2"/>
    </row>
    <row r="101" spans="1:4" x14ac:dyDescent="0.25">
      <c r="A101" s="2" t="s">
        <v>31</v>
      </c>
      <c r="B101" s="6"/>
      <c r="C101" s="27">
        <v>75436.960000000006</v>
      </c>
      <c r="D101" s="2"/>
    </row>
    <row r="102" spans="1:4" x14ac:dyDescent="0.25">
      <c r="A102" s="2" t="s">
        <v>7</v>
      </c>
      <c r="B102" s="6" t="s">
        <v>64</v>
      </c>
      <c r="C102" s="19" t="s">
        <v>5</v>
      </c>
      <c r="D102" s="20" t="s">
        <v>64</v>
      </c>
    </row>
    <row r="103" spans="1:4" x14ac:dyDescent="0.25">
      <c r="A103" s="2" t="s">
        <v>8</v>
      </c>
      <c r="B103" s="6" t="s">
        <v>64</v>
      </c>
      <c r="C103" s="19" t="s">
        <v>6</v>
      </c>
      <c r="D103" s="23">
        <v>75436.960000000006</v>
      </c>
    </row>
    <row r="104" spans="1:4" x14ac:dyDescent="0.25">
      <c r="A104" s="2" t="s">
        <v>32</v>
      </c>
      <c r="B104" s="6" t="s">
        <v>64</v>
      </c>
      <c r="C104" s="26" t="s">
        <v>31</v>
      </c>
      <c r="D104" s="2"/>
    </row>
    <row r="105" spans="1:4" x14ac:dyDescent="0.25">
      <c r="A105" s="2" t="s">
        <v>9</v>
      </c>
      <c r="B105" s="6" t="s">
        <v>64</v>
      </c>
      <c r="C105" s="19" t="s">
        <v>7</v>
      </c>
      <c r="D105" s="20" t="s">
        <v>64</v>
      </c>
    </row>
    <row r="106" spans="1:4" x14ac:dyDescent="0.25">
      <c r="A106" s="2" t="s">
        <v>65</v>
      </c>
      <c r="B106" s="6"/>
      <c r="C106" s="19" t="s">
        <v>8</v>
      </c>
      <c r="D106" s="20" t="s">
        <v>64</v>
      </c>
    </row>
    <row r="107" spans="1:4" x14ac:dyDescent="0.25">
      <c r="A107" s="2" t="s">
        <v>10</v>
      </c>
      <c r="B107" s="6">
        <v>0</v>
      </c>
      <c r="C107" s="19" t="s">
        <v>32</v>
      </c>
      <c r="D107" s="20" t="s">
        <v>64</v>
      </c>
    </row>
    <row r="108" spans="1:4" x14ac:dyDescent="0.25">
      <c r="A108" s="2" t="s">
        <v>11</v>
      </c>
      <c r="B108" s="6"/>
      <c r="C108" s="19" t="s">
        <v>9</v>
      </c>
      <c r="D108" s="20" t="s">
        <v>64</v>
      </c>
    </row>
    <row r="109" spans="1:4" x14ac:dyDescent="0.25">
      <c r="A109" s="2"/>
      <c r="B109" s="6"/>
      <c r="C109" s="26" t="s">
        <v>65</v>
      </c>
      <c r="D109" s="2"/>
    </row>
    <row r="110" spans="1:4" x14ac:dyDescent="0.25">
      <c r="A110" s="2" t="s">
        <v>61</v>
      </c>
      <c r="B110" s="6">
        <v>2825.26</v>
      </c>
      <c r="C110" s="24" t="s">
        <v>10</v>
      </c>
      <c r="D110" s="23">
        <v>0</v>
      </c>
    </row>
    <row r="111" spans="1:4" x14ac:dyDescent="0.25">
      <c r="A111" s="2" t="s">
        <v>12</v>
      </c>
      <c r="B111" s="6">
        <v>1493.86</v>
      </c>
      <c r="C111" s="19" t="s">
        <v>11</v>
      </c>
      <c r="D111" s="25"/>
    </row>
    <row r="112" spans="1:4" x14ac:dyDescent="0.25">
      <c r="A112" s="2" t="s">
        <v>13</v>
      </c>
      <c r="B112" s="6">
        <v>1331.4</v>
      </c>
      <c r="C112" s="2"/>
      <c r="D112" s="2"/>
    </row>
    <row r="113" spans="1:4" x14ac:dyDescent="0.25">
      <c r="A113" s="2" t="s">
        <v>14</v>
      </c>
      <c r="B113" s="6">
        <v>0</v>
      </c>
      <c r="C113" s="28" t="s">
        <v>61</v>
      </c>
      <c r="D113" s="29">
        <v>2825.26</v>
      </c>
    </row>
    <row r="114" spans="1:4" x14ac:dyDescent="0.25">
      <c r="A114" s="2" t="s">
        <v>15</v>
      </c>
      <c r="B114" s="6">
        <v>0</v>
      </c>
      <c r="C114" s="30" t="s">
        <v>12</v>
      </c>
      <c r="D114" s="31">
        <v>1493.86</v>
      </c>
    </row>
    <row r="115" spans="1:4" x14ac:dyDescent="0.25">
      <c r="A115" s="2" t="s">
        <v>16</v>
      </c>
      <c r="B115" s="6">
        <v>0</v>
      </c>
      <c r="C115" s="30" t="s">
        <v>13</v>
      </c>
      <c r="D115" s="31">
        <v>1331.4</v>
      </c>
    </row>
    <row r="116" spans="1:4" x14ac:dyDescent="0.25">
      <c r="A116" s="2" t="s">
        <v>67</v>
      </c>
      <c r="B116" s="6">
        <v>0</v>
      </c>
      <c r="C116" s="30" t="s">
        <v>14</v>
      </c>
      <c r="D116" s="32" t="s">
        <v>66</v>
      </c>
    </row>
    <row r="117" spans="1:4" x14ac:dyDescent="0.25">
      <c r="A117" s="2" t="s">
        <v>68</v>
      </c>
      <c r="B117" s="6">
        <v>0</v>
      </c>
      <c r="C117" s="30" t="s">
        <v>15</v>
      </c>
      <c r="D117" s="32" t="s">
        <v>66</v>
      </c>
    </row>
    <row r="118" spans="1:4" ht="15.75" customHeight="1" x14ac:dyDescent="0.25">
      <c r="A118" s="2" t="s">
        <v>69</v>
      </c>
      <c r="B118" s="6">
        <v>0</v>
      </c>
      <c r="C118" s="28" t="s">
        <v>16</v>
      </c>
      <c r="D118" s="29">
        <v>0</v>
      </c>
    </row>
    <row r="119" spans="1:4" ht="15.75" customHeight="1" x14ac:dyDescent="0.25">
      <c r="A119" s="2" t="s">
        <v>70</v>
      </c>
      <c r="B119" s="6">
        <v>0</v>
      </c>
      <c r="C119" s="30" t="s">
        <v>67</v>
      </c>
      <c r="D119" s="32" t="s">
        <v>66</v>
      </c>
    </row>
    <row r="120" spans="1:4" x14ac:dyDescent="0.25">
      <c r="A120" s="2" t="s">
        <v>71</v>
      </c>
      <c r="B120" s="6">
        <v>0</v>
      </c>
      <c r="C120" s="30" t="s">
        <v>68</v>
      </c>
      <c r="D120" s="32" t="s">
        <v>66</v>
      </c>
    </row>
    <row r="121" spans="1:4" x14ac:dyDescent="0.25">
      <c r="A121" s="2" t="s">
        <v>3</v>
      </c>
      <c r="B121" s="6">
        <v>0</v>
      </c>
      <c r="C121" s="30" t="s">
        <v>69</v>
      </c>
      <c r="D121" s="32" t="s">
        <v>66</v>
      </c>
    </row>
    <row r="122" spans="1:4" x14ac:dyDescent="0.25">
      <c r="A122" s="2" t="s">
        <v>72</v>
      </c>
      <c r="B122" s="6">
        <v>0</v>
      </c>
      <c r="C122" s="30" t="s">
        <v>70</v>
      </c>
      <c r="D122" s="32" t="s">
        <v>66</v>
      </c>
    </row>
    <row r="123" spans="1:4" x14ac:dyDescent="0.25">
      <c r="A123" s="2" t="s">
        <v>17</v>
      </c>
      <c r="B123" s="6">
        <v>0</v>
      </c>
      <c r="C123" s="30" t="s">
        <v>71</v>
      </c>
      <c r="D123" s="32" t="s">
        <v>66</v>
      </c>
    </row>
    <row r="124" spans="1:4" x14ac:dyDescent="0.25">
      <c r="A124" s="2" t="s">
        <v>18</v>
      </c>
      <c r="B124" s="6">
        <v>0</v>
      </c>
      <c r="C124" s="28" t="s">
        <v>3</v>
      </c>
      <c r="D124" s="29">
        <v>0</v>
      </c>
    </row>
    <row r="125" spans="1:4" x14ac:dyDescent="0.25">
      <c r="A125" s="2" t="s">
        <v>73</v>
      </c>
      <c r="B125" s="7" t="s">
        <v>74</v>
      </c>
      <c r="C125" s="28" t="s">
        <v>72</v>
      </c>
      <c r="D125" s="29">
        <v>0</v>
      </c>
    </row>
    <row r="126" spans="1:4" x14ac:dyDescent="0.25">
      <c r="A126" s="2" t="s">
        <v>19</v>
      </c>
      <c r="B126" s="6">
        <v>0</v>
      </c>
      <c r="C126" s="33" t="s">
        <v>17</v>
      </c>
      <c r="D126" s="29">
        <v>0</v>
      </c>
    </row>
    <row r="127" spans="1:4" x14ac:dyDescent="0.25">
      <c r="A127" s="2" t="s">
        <v>20</v>
      </c>
      <c r="B127" s="6">
        <v>0</v>
      </c>
      <c r="C127" s="28" t="s">
        <v>18</v>
      </c>
      <c r="D127" s="29">
        <v>0</v>
      </c>
    </row>
    <row r="128" spans="1:4" x14ac:dyDescent="0.25">
      <c r="A128" s="2" t="s">
        <v>75</v>
      </c>
      <c r="B128" s="6">
        <v>0</v>
      </c>
      <c r="C128" s="33" t="s">
        <v>73</v>
      </c>
      <c r="D128" s="34" t="s">
        <v>74</v>
      </c>
    </row>
    <row r="129" spans="1:4" x14ac:dyDescent="0.25">
      <c r="A129" s="2" t="s">
        <v>33</v>
      </c>
      <c r="B129" s="6">
        <v>0</v>
      </c>
      <c r="C129" s="33" t="s">
        <v>19</v>
      </c>
      <c r="D129" s="29">
        <v>0</v>
      </c>
    </row>
    <row r="130" spans="1:4" x14ac:dyDescent="0.25">
      <c r="A130" s="2"/>
      <c r="B130" s="6"/>
      <c r="C130" s="33" t="s">
        <v>20</v>
      </c>
      <c r="D130" s="29">
        <v>0</v>
      </c>
    </row>
    <row r="131" spans="1:4" x14ac:dyDescent="0.25">
      <c r="A131" s="2" t="s">
        <v>76</v>
      </c>
      <c r="B131" s="6">
        <f>B96+B128</f>
        <v>0</v>
      </c>
      <c r="C131" s="33" t="s">
        <v>75</v>
      </c>
      <c r="D131" s="29">
        <v>0</v>
      </c>
    </row>
    <row r="132" spans="1:4" x14ac:dyDescent="0.25">
      <c r="A132" s="2" t="s">
        <v>57</v>
      </c>
      <c r="B132" s="6">
        <f>SUM(B91:B93)+B111+B121-B123-B124+B126+B127+B129</f>
        <v>1493.86</v>
      </c>
      <c r="C132" s="28" t="s">
        <v>33</v>
      </c>
      <c r="D132" s="29">
        <v>0</v>
      </c>
    </row>
    <row r="133" spans="1:4" x14ac:dyDescent="0.25">
      <c r="A133" s="2" t="s">
        <v>58</v>
      </c>
      <c r="B133" s="6">
        <f>B100+B112+B115</f>
        <v>76768.36</v>
      </c>
      <c r="C133" s="35"/>
      <c r="D133" s="36"/>
    </row>
    <row r="134" spans="1:4" x14ac:dyDescent="0.25">
      <c r="A134" s="45" t="s">
        <v>29</v>
      </c>
      <c r="B134" s="46"/>
    </row>
    <row r="135" spans="1:4" ht="15.75" customHeight="1" x14ac:dyDescent="0.25">
      <c r="A135" s="2" t="s">
        <v>77</v>
      </c>
      <c r="B135" s="6"/>
    </row>
    <row r="136" spans="1:4" x14ac:dyDescent="0.25">
      <c r="A136" s="2">
        <v>959.88</v>
      </c>
      <c r="B136" s="6"/>
    </row>
    <row r="137" spans="1:4" x14ac:dyDescent="0.25">
      <c r="A137" s="2" t="s">
        <v>59</v>
      </c>
      <c r="B137" s="6">
        <v>959.88</v>
      </c>
    </row>
    <row r="138" spans="1:4" ht="18" x14ac:dyDescent="0.25">
      <c r="A138" s="2" t="s">
        <v>60</v>
      </c>
      <c r="B138" s="6"/>
      <c r="C138" s="37" t="s">
        <v>77</v>
      </c>
      <c r="D138" s="2"/>
    </row>
    <row r="139" spans="1:4" ht="18" x14ac:dyDescent="0.25">
      <c r="A139" s="2" t="s">
        <v>61</v>
      </c>
      <c r="B139" s="6">
        <v>959.88</v>
      </c>
      <c r="C139" s="38">
        <v>959.88</v>
      </c>
      <c r="D139" s="2"/>
    </row>
    <row r="140" spans="1:4" x14ac:dyDescent="0.25">
      <c r="A140" s="2" t="s">
        <v>16</v>
      </c>
      <c r="B140" s="6">
        <v>0</v>
      </c>
      <c r="C140" s="39" t="s">
        <v>59</v>
      </c>
      <c r="D140" s="40">
        <v>959.88</v>
      </c>
    </row>
    <row r="141" spans="1:4" x14ac:dyDescent="0.25">
      <c r="A141" s="2" t="s">
        <v>0</v>
      </c>
      <c r="B141" s="6">
        <v>0</v>
      </c>
      <c r="C141" s="28" t="s">
        <v>60</v>
      </c>
      <c r="D141" s="34"/>
    </row>
    <row r="142" spans="1:4" x14ac:dyDescent="0.25">
      <c r="A142" s="2" t="s">
        <v>1</v>
      </c>
      <c r="B142" s="6">
        <v>0</v>
      </c>
      <c r="C142" s="30" t="s">
        <v>61</v>
      </c>
      <c r="D142" s="31">
        <v>959.88</v>
      </c>
    </row>
    <row r="143" spans="1:4" x14ac:dyDescent="0.25">
      <c r="A143" s="2" t="s">
        <v>2</v>
      </c>
      <c r="B143" s="6">
        <v>0</v>
      </c>
      <c r="C143" s="30" t="s">
        <v>16</v>
      </c>
      <c r="D143" s="31">
        <v>0</v>
      </c>
    </row>
    <row r="144" spans="1:4" x14ac:dyDescent="0.25">
      <c r="A144" s="2" t="s">
        <v>62</v>
      </c>
      <c r="B144" s="6">
        <v>0</v>
      </c>
      <c r="C144" s="28" t="s">
        <v>0</v>
      </c>
      <c r="D144" s="29">
        <v>0</v>
      </c>
    </row>
    <row r="145" spans="1:4" x14ac:dyDescent="0.25">
      <c r="A145" s="2" t="s">
        <v>3</v>
      </c>
      <c r="B145" s="6">
        <v>0</v>
      </c>
      <c r="C145" s="28" t="s">
        <v>1</v>
      </c>
      <c r="D145" s="29">
        <v>0</v>
      </c>
    </row>
    <row r="146" spans="1:4" x14ac:dyDescent="0.25">
      <c r="A146" s="2" t="s">
        <v>4</v>
      </c>
      <c r="B146" s="6">
        <v>0</v>
      </c>
      <c r="C146" s="28" t="s">
        <v>2</v>
      </c>
      <c r="D146" s="29">
        <v>0</v>
      </c>
    </row>
    <row r="147" spans="1:4" x14ac:dyDescent="0.25">
      <c r="A147" s="2" t="s">
        <v>63</v>
      </c>
      <c r="B147" s="6"/>
      <c r="C147" s="39" t="s">
        <v>62</v>
      </c>
      <c r="D147" s="40">
        <v>0</v>
      </c>
    </row>
    <row r="148" spans="1:4" x14ac:dyDescent="0.25">
      <c r="A148" s="2">
        <v>-793.79</v>
      </c>
      <c r="B148" s="6"/>
      <c r="C148" s="28" t="s">
        <v>3</v>
      </c>
      <c r="D148" s="29">
        <v>0</v>
      </c>
    </row>
    <row r="149" spans="1:4" x14ac:dyDescent="0.25">
      <c r="A149" s="2" t="s">
        <v>5</v>
      </c>
      <c r="B149" s="6">
        <v>-778.09</v>
      </c>
      <c r="C149" s="28" t="s">
        <v>4</v>
      </c>
      <c r="D149" s="29">
        <v>0</v>
      </c>
    </row>
    <row r="150" spans="1:4" ht="18" x14ac:dyDescent="0.25">
      <c r="A150" s="2" t="s">
        <v>6</v>
      </c>
      <c r="B150" s="6">
        <v>-15.7</v>
      </c>
      <c r="C150" s="37" t="s">
        <v>63</v>
      </c>
      <c r="D150" s="2"/>
    </row>
    <row r="151" spans="1:4" ht="18" x14ac:dyDescent="0.25">
      <c r="A151" s="2" t="s">
        <v>31</v>
      </c>
      <c r="B151" s="6"/>
      <c r="C151" s="41">
        <v>-793.79</v>
      </c>
      <c r="D151" s="2"/>
    </row>
    <row r="152" spans="1:4" x14ac:dyDescent="0.25">
      <c r="A152" s="2" t="s">
        <v>7</v>
      </c>
      <c r="B152" s="6" t="s">
        <v>64</v>
      </c>
      <c r="C152" s="28" t="s">
        <v>5</v>
      </c>
      <c r="D152" s="42">
        <v>-778.09</v>
      </c>
    </row>
    <row r="153" spans="1:4" x14ac:dyDescent="0.25">
      <c r="A153" s="2" t="s">
        <v>8</v>
      </c>
      <c r="B153" s="6" t="s">
        <v>64</v>
      </c>
      <c r="C153" s="28" t="s">
        <v>6</v>
      </c>
      <c r="D153" s="42">
        <v>-15.7</v>
      </c>
    </row>
    <row r="154" spans="1:4" ht="18" x14ac:dyDescent="0.25">
      <c r="A154" s="2" t="s">
        <v>32</v>
      </c>
      <c r="B154" s="6" t="s">
        <v>64</v>
      </c>
      <c r="C154" s="37" t="s">
        <v>31</v>
      </c>
      <c r="D154" s="2"/>
    </row>
    <row r="155" spans="1:4" x14ac:dyDescent="0.25">
      <c r="A155" s="2" t="s">
        <v>9</v>
      </c>
      <c r="B155" s="6" t="s">
        <v>64</v>
      </c>
      <c r="C155" s="28" t="s">
        <v>7</v>
      </c>
      <c r="D155" s="20" t="s">
        <v>64</v>
      </c>
    </row>
    <row r="156" spans="1:4" x14ac:dyDescent="0.25">
      <c r="A156" s="2" t="s">
        <v>65</v>
      </c>
      <c r="B156" s="6"/>
      <c r="C156" s="28" t="s">
        <v>8</v>
      </c>
      <c r="D156" s="20" t="s">
        <v>64</v>
      </c>
    </row>
    <row r="157" spans="1:4" x14ac:dyDescent="0.25">
      <c r="A157" s="2" t="s">
        <v>10</v>
      </c>
      <c r="B157" s="6">
        <v>0</v>
      </c>
      <c r="C157" s="28" t="s">
        <v>32</v>
      </c>
      <c r="D157" s="20" t="s">
        <v>64</v>
      </c>
    </row>
    <row r="158" spans="1:4" ht="15.75" customHeight="1" x14ac:dyDescent="0.25">
      <c r="A158" s="2"/>
      <c r="B158" s="6"/>
      <c r="C158" s="28" t="s">
        <v>9</v>
      </c>
      <c r="D158" s="20" t="s">
        <v>64</v>
      </c>
    </row>
    <row r="159" spans="1:4" ht="18" x14ac:dyDescent="0.25">
      <c r="A159" s="2"/>
      <c r="B159" s="6"/>
      <c r="C159" s="37" t="s">
        <v>65</v>
      </c>
      <c r="D159" s="2"/>
    </row>
    <row r="160" spans="1:4" x14ac:dyDescent="0.25">
      <c r="A160" s="2" t="s">
        <v>61</v>
      </c>
      <c r="B160" s="6">
        <v>959.88</v>
      </c>
      <c r="C160" s="33" t="s">
        <v>10</v>
      </c>
      <c r="D160" s="29">
        <v>0</v>
      </c>
    </row>
    <row r="161" spans="1:4" x14ac:dyDescent="0.25">
      <c r="A161" s="2" t="s">
        <v>12</v>
      </c>
      <c r="B161" s="6">
        <v>110.77</v>
      </c>
    </row>
    <row r="162" spans="1:4" x14ac:dyDescent="0.25">
      <c r="A162" s="2" t="s">
        <v>13</v>
      </c>
      <c r="B162" s="6">
        <v>849.11</v>
      </c>
    </row>
    <row r="163" spans="1:4" x14ac:dyDescent="0.25">
      <c r="A163" s="2" t="s">
        <v>14</v>
      </c>
      <c r="B163" s="6">
        <v>0</v>
      </c>
      <c r="C163" s="28" t="s">
        <v>61</v>
      </c>
      <c r="D163" s="29">
        <v>959.88</v>
      </c>
    </row>
    <row r="164" spans="1:4" x14ac:dyDescent="0.25">
      <c r="A164" s="2" t="s">
        <v>15</v>
      </c>
      <c r="B164" s="6">
        <v>0</v>
      </c>
      <c r="C164" s="30" t="s">
        <v>12</v>
      </c>
      <c r="D164" s="31">
        <v>110.77</v>
      </c>
    </row>
    <row r="165" spans="1:4" x14ac:dyDescent="0.25">
      <c r="A165" s="2" t="s">
        <v>16</v>
      </c>
      <c r="B165" s="6">
        <v>0</v>
      </c>
      <c r="C165" s="30" t="s">
        <v>13</v>
      </c>
      <c r="D165" s="31">
        <v>849.11</v>
      </c>
    </row>
    <row r="166" spans="1:4" x14ac:dyDescent="0.25">
      <c r="A166" s="2" t="s">
        <v>67</v>
      </c>
      <c r="B166" s="6">
        <v>0</v>
      </c>
      <c r="C166" s="30" t="s">
        <v>14</v>
      </c>
      <c r="D166" s="32" t="s">
        <v>66</v>
      </c>
    </row>
    <row r="167" spans="1:4" x14ac:dyDescent="0.25">
      <c r="A167" s="2" t="s">
        <v>68</v>
      </c>
      <c r="B167" s="6">
        <v>0</v>
      </c>
      <c r="C167" s="30" t="s">
        <v>15</v>
      </c>
      <c r="D167" s="32" t="s">
        <v>66</v>
      </c>
    </row>
    <row r="168" spans="1:4" ht="15.75" customHeight="1" x14ac:dyDescent="0.25">
      <c r="A168" s="2" t="s">
        <v>69</v>
      </c>
      <c r="B168" s="6">
        <v>0</v>
      </c>
      <c r="C168" s="28" t="s">
        <v>16</v>
      </c>
      <c r="D168" s="29">
        <v>0</v>
      </c>
    </row>
    <row r="169" spans="1:4" x14ac:dyDescent="0.25">
      <c r="A169" s="2" t="s">
        <v>70</v>
      </c>
      <c r="B169" s="6">
        <v>0</v>
      </c>
      <c r="C169" s="30" t="s">
        <v>67</v>
      </c>
      <c r="D169" s="32" t="s">
        <v>66</v>
      </c>
    </row>
    <row r="170" spans="1:4" x14ac:dyDescent="0.25">
      <c r="A170" s="2" t="s">
        <v>71</v>
      </c>
      <c r="B170" s="6">
        <v>0</v>
      </c>
      <c r="C170" s="30" t="s">
        <v>68</v>
      </c>
      <c r="D170" s="32" t="s">
        <v>66</v>
      </c>
    </row>
    <row r="171" spans="1:4" x14ac:dyDescent="0.25">
      <c r="A171" s="2" t="s">
        <v>3</v>
      </c>
      <c r="B171" s="6">
        <v>0</v>
      </c>
      <c r="C171" s="30" t="s">
        <v>69</v>
      </c>
      <c r="D171" s="32" t="s">
        <v>66</v>
      </c>
    </row>
    <row r="172" spans="1:4" x14ac:dyDescent="0.25">
      <c r="A172" s="2" t="s">
        <v>72</v>
      </c>
      <c r="B172" s="6">
        <v>0</v>
      </c>
      <c r="C172" s="30" t="s">
        <v>70</v>
      </c>
      <c r="D172" s="32" t="s">
        <v>66</v>
      </c>
    </row>
    <row r="173" spans="1:4" x14ac:dyDescent="0.25">
      <c r="A173" s="2" t="s">
        <v>17</v>
      </c>
      <c r="B173" s="6">
        <v>0</v>
      </c>
      <c r="C173" s="30" t="s">
        <v>71</v>
      </c>
      <c r="D173" s="32" t="s">
        <v>66</v>
      </c>
    </row>
    <row r="174" spans="1:4" x14ac:dyDescent="0.25">
      <c r="A174" s="2" t="s">
        <v>18</v>
      </c>
      <c r="B174" s="6">
        <v>0.34</v>
      </c>
      <c r="C174" s="28" t="s">
        <v>3</v>
      </c>
      <c r="D174" s="29">
        <v>0</v>
      </c>
    </row>
    <row r="175" spans="1:4" x14ac:dyDescent="0.25">
      <c r="A175" s="2" t="s">
        <v>73</v>
      </c>
      <c r="B175" s="7" t="s">
        <v>78</v>
      </c>
      <c r="C175" s="28" t="s">
        <v>72</v>
      </c>
      <c r="D175" s="29">
        <v>0</v>
      </c>
    </row>
    <row r="176" spans="1:4" x14ac:dyDescent="0.25">
      <c r="A176" s="2" t="s">
        <v>19</v>
      </c>
      <c r="B176" s="6">
        <v>0</v>
      </c>
      <c r="C176" s="33" t="s">
        <v>17</v>
      </c>
      <c r="D176" s="29">
        <v>0</v>
      </c>
    </row>
    <row r="177" spans="1:4" x14ac:dyDescent="0.25">
      <c r="A177" s="2" t="s">
        <v>20</v>
      </c>
      <c r="B177" s="6">
        <v>0</v>
      </c>
      <c r="C177" s="28" t="s">
        <v>18</v>
      </c>
      <c r="D177" s="29">
        <v>0.34</v>
      </c>
    </row>
    <row r="178" spans="1:4" x14ac:dyDescent="0.25">
      <c r="A178" s="2" t="s">
        <v>75</v>
      </c>
      <c r="B178" s="6">
        <v>0</v>
      </c>
      <c r="C178" s="33" t="s">
        <v>73</v>
      </c>
      <c r="D178" s="34" t="s">
        <v>78</v>
      </c>
    </row>
    <row r="179" spans="1:4" x14ac:dyDescent="0.25">
      <c r="A179" s="2" t="s">
        <v>33</v>
      </c>
      <c r="B179" s="6">
        <v>0</v>
      </c>
      <c r="C179" s="33" t="s">
        <v>19</v>
      </c>
      <c r="D179" s="29">
        <v>0</v>
      </c>
    </row>
    <row r="180" spans="1:4" x14ac:dyDescent="0.25">
      <c r="A180" s="2"/>
      <c r="B180" s="6"/>
      <c r="C180" s="33" t="s">
        <v>20</v>
      </c>
      <c r="D180" s="29">
        <v>0</v>
      </c>
    </row>
    <row r="181" spans="1:4" x14ac:dyDescent="0.25">
      <c r="A181" s="2" t="s">
        <v>76</v>
      </c>
      <c r="B181" s="6">
        <f>B146+B178</f>
        <v>0</v>
      </c>
      <c r="C181" s="33" t="s">
        <v>75</v>
      </c>
      <c r="D181" s="29">
        <v>0</v>
      </c>
    </row>
    <row r="182" spans="1:4" ht="15.75" customHeight="1" x14ac:dyDescent="0.25">
      <c r="A182" s="2" t="s">
        <v>57</v>
      </c>
      <c r="B182" s="6">
        <f>SUM(B141:B143)+B161+B171-B173-B174+B176+B177+B179</f>
        <v>110.42999999999999</v>
      </c>
      <c r="C182" s="28" t="s">
        <v>33</v>
      </c>
      <c r="D182" s="29">
        <v>0</v>
      </c>
    </row>
    <row r="183" spans="1:4" x14ac:dyDescent="0.25">
      <c r="A183" s="2" t="s">
        <v>58</v>
      </c>
      <c r="B183" s="6">
        <f>B150+B162+B165</f>
        <v>833.41</v>
      </c>
    </row>
    <row r="184" spans="1:4" x14ac:dyDescent="0.25">
      <c r="A184" s="44" t="s">
        <v>30</v>
      </c>
      <c r="B184" s="44"/>
    </row>
    <row r="185" spans="1:4" x14ac:dyDescent="0.25">
      <c r="A185" s="2" t="s">
        <v>77</v>
      </c>
      <c r="B185" s="6"/>
    </row>
    <row r="186" spans="1:4" x14ac:dyDescent="0.25">
      <c r="A186" s="2">
        <v>2726.86</v>
      </c>
      <c r="B186" s="6"/>
    </row>
    <row r="187" spans="1:4" x14ac:dyDescent="0.25">
      <c r="A187" s="2" t="s">
        <v>59</v>
      </c>
      <c r="B187" s="6">
        <v>2697.68</v>
      </c>
    </row>
    <row r="188" spans="1:4" ht="18" x14ac:dyDescent="0.25">
      <c r="A188" s="2" t="s">
        <v>60</v>
      </c>
      <c r="B188" s="6"/>
      <c r="C188" s="37" t="s">
        <v>77</v>
      </c>
      <c r="D188" s="2"/>
    </row>
    <row r="189" spans="1:4" ht="18" x14ac:dyDescent="0.25">
      <c r="A189" s="2" t="s">
        <v>61</v>
      </c>
      <c r="B189" s="6">
        <v>2697.68</v>
      </c>
      <c r="C189" s="38">
        <v>2726.86</v>
      </c>
      <c r="D189" s="2"/>
    </row>
    <row r="190" spans="1:4" x14ac:dyDescent="0.25">
      <c r="A190" s="2" t="s">
        <v>16</v>
      </c>
      <c r="B190" s="6">
        <v>0</v>
      </c>
      <c r="C190" s="39" t="s">
        <v>59</v>
      </c>
      <c r="D190" s="40">
        <v>2697.68</v>
      </c>
    </row>
    <row r="191" spans="1:4" x14ac:dyDescent="0.25">
      <c r="A191" s="2" t="s">
        <v>0</v>
      </c>
      <c r="B191" s="6">
        <v>0</v>
      </c>
      <c r="C191" s="28" t="s">
        <v>60</v>
      </c>
      <c r="D191" s="34"/>
    </row>
    <row r="192" spans="1:4" ht="15.75" customHeight="1" x14ac:dyDescent="0.25">
      <c r="A192" s="2" t="s">
        <v>1</v>
      </c>
      <c r="B192" s="6">
        <v>0</v>
      </c>
      <c r="C192" s="30" t="s">
        <v>61</v>
      </c>
      <c r="D192" s="31">
        <v>2697.68</v>
      </c>
    </row>
    <row r="193" spans="1:4" x14ac:dyDescent="0.25">
      <c r="A193" s="2" t="s">
        <v>2</v>
      </c>
      <c r="B193" s="6">
        <v>0</v>
      </c>
      <c r="C193" s="30" t="s">
        <v>16</v>
      </c>
      <c r="D193" s="31">
        <v>0</v>
      </c>
    </row>
    <row r="194" spans="1:4" x14ac:dyDescent="0.25">
      <c r="A194" s="2" t="s">
        <v>62</v>
      </c>
      <c r="B194" s="6">
        <v>29.18</v>
      </c>
      <c r="C194" s="28" t="s">
        <v>0</v>
      </c>
      <c r="D194" s="29">
        <v>0</v>
      </c>
    </row>
    <row r="195" spans="1:4" x14ac:dyDescent="0.25">
      <c r="A195" s="2" t="s">
        <v>3</v>
      </c>
      <c r="B195" s="6">
        <v>29.18</v>
      </c>
      <c r="C195" s="28" t="s">
        <v>1</v>
      </c>
      <c r="D195" s="29">
        <v>0</v>
      </c>
    </row>
    <row r="196" spans="1:4" x14ac:dyDescent="0.25">
      <c r="A196" s="2" t="s">
        <v>4</v>
      </c>
      <c r="B196" s="6">
        <v>0</v>
      </c>
      <c r="C196" s="28" t="s">
        <v>2</v>
      </c>
      <c r="D196" s="29">
        <v>0</v>
      </c>
    </row>
    <row r="197" spans="1:4" x14ac:dyDescent="0.25">
      <c r="A197" s="2" t="s">
        <v>63</v>
      </c>
      <c r="B197" s="6"/>
      <c r="C197" s="39" t="s">
        <v>62</v>
      </c>
      <c r="D197" s="40">
        <v>29.18</v>
      </c>
    </row>
    <row r="198" spans="1:4" x14ac:dyDescent="0.25">
      <c r="A198" s="2">
        <v>-1597.81</v>
      </c>
      <c r="B198" s="6"/>
      <c r="C198" s="28" t="s">
        <v>3</v>
      </c>
      <c r="D198" s="29">
        <v>29.18</v>
      </c>
    </row>
    <row r="199" spans="1:4" x14ac:dyDescent="0.25">
      <c r="A199" s="2" t="s">
        <v>5</v>
      </c>
      <c r="B199" s="6">
        <v>-1447.99</v>
      </c>
      <c r="C199" s="28" t="s">
        <v>4</v>
      </c>
      <c r="D199" s="29">
        <v>0</v>
      </c>
    </row>
    <row r="200" spans="1:4" ht="18" x14ac:dyDescent="0.25">
      <c r="A200" s="2" t="s">
        <v>6</v>
      </c>
      <c r="B200" s="6">
        <v>-149.82</v>
      </c>
      <c r="C200" s="37" t="s">
        <v>63</v>
      </c>
      <c r="D200" s="2"/>
    </row>
    <row r="201" spans="1:4" ht="18" x14ac:dyDescent="0.25">
      <c r="A201" s="2" t="s">
        <v>31</v>
      </c>
      <c r="B201" s="6"/>
      <c r="C201" s="41">
        <v>-1597.81</v>
      </c>
      <c r="D201" s="2"/>
    </row>
    <row r="202" spans="1:4" x14ac:dyDescent="0.25">
      <c r="A202" s="2" t="s">
        <v>7</v>
      </c>
      <c r="B202" s="6" t="s">
        <v>64</v>
      </c>
      <c r="C202" s="28" t="s">
        <v>5</v>
      </c>
      <c r="D202" s="42">
        <v>-1447.99</v>
      </c>
    </row>
    <row r="203" spans="1:4" x14ac:dyDescent="0.25">
      <c r="A203" s="2" t="s">
        <v>8</v>
      </c>
      <c r="B203" s="6" t="s">
        <v>64</v>
      </c>
      <c r="C203" s="28" t="s">
        <v>6</v>
      </c>
      <c r="D203" s="42">
        <v>-149.82</v>
      </c>
    </row>
    <row r="204" spans="1:4" ht="15.75" customHeight="1" x14ac:dyDescent="0.25">
      <c r="A204" s="2" t="s">
        <v>32</v>
      </c>
      <c r="B204" s="6" t="s">
        <v>64</v>
      </c>
      <c r="C204" s="37" t="s">
        <v>31</v>
      </c>
      <c r="D204" s="2"/>
    </row>
    <row r="205" spans="1:4" x14ac:dyDescent="0.25">
      <c r="A205" s="2" t="s">
        <v>9</v>
      </c>
      <c r="B205" s="6" t="s">
        <v>64</v>
      </c>
      <c r="C205" s="28" t="s">
        <v>7</v>
      </c>
      <c r="D205" s="20" t="s">
        <v>64</v>
      </c>
    </row>
    <row r="206" spans="1:4" ht="15.75" customHeight="1" x14ac:dyDescent="0.25">
      <c r="A206" s="2" t="s">
        <v>65</v>
      </c>
      <c r="B206" s="6"/>
      <c r="C206" s="28" t="s">
        <v>8</v>
      </c>
      <c r="D206" s="20" t="s">
        <v>64</v>
      </c>
    </row>
    <row r="207" spans="1:4" x14ac:dyDescent="0.25">
      <c r="A207" s="2" t="s">
        <v>10</v>
      </c>
      <c r="B207" s="6">
        <v>0</v>
      </c>
      <c r="C207" s="28" t="s">
        <v>32</v>
      </c>
      <c r="D207" s="20" t="s">
        <v>64</v>
      </c>
    </row>
    <row r="208" spans="1:4" x14ac:dyDescent="0.25">
      <c r="A208" s="2"/>
      <c r="B208" s="6"/>
      <c r="C208" s="28" t="s">
        <v>9</v>
      </c>
      <c r="D208" s="20" t="s">
        <v>64</v>
      </c>
    </row>
    <row r="209" spans="1:4" ht="18" x14ac:dyDescent="0.25">
      <c r="A209" s="2"/>
      <c r="B209" s="6"/>
      <c r="C209" s="37" t="s">
        <v>65</v>
      </c>
      <c r="D209" s="2"/>
    </row>
    <row r="210" spans="1:4" ht="15.75" customHeight="1" x14ac:dyDescent="0.25">
      <c r="A210" s="2" t="s">
        <v>61</v>
      </c>
      <c r="B210" s="6">
        <v>2697.68</v>
      </c>
      <c r="C210" s="33" t="s">
        <v>10</v>
      </c>
      <c r="D210" s="29">
        <v>0</v>
      </c>
    </row>
    <row r="211" spans="1:4" x14ac:dyDescent="0.25">
      <c r="A211" s="2" t="s">
        <v>12</v>
      </c>
      <c r="B211" s="6">
        <v>2697.68</v>
      </c>
    </row>
    <row r="212" spans="1:4" x14ac:dyDescent="0.25">
      <c r="A212" s="2" t="s">
        <v>13</v>
      </c>
      <c r="B212" s="6">
        <v>0</v>
      </c>
    </row>
    <row r="213" spans="1:4" x14ac:dyDescent="0.25">
      <c r="A213" s="2" t="s">
        <v>14</v>
      </c>
      <c r="B213" s="6">
        <v>0</v>
      </c>
      <c r="C213" s="28" t="s">
        <v>61</v>
      </c>
      <c r="D213" s="29">
        <v>2697.68</v>
      </c>
    </row>
    <row r="214" spans="1:4" x14ac:dyDescent="0.25">
      <c r="A214" s="2" t="s">
        <v>15</v>
      </c>
      <c r="B214" s="6">
        <v>0</v>
      </c>
      <c r="C214" s="30" t="s">
        <v>12</v>
      </c>
      <c r="D214" s="31">
        <v>2697.68</v>
      </c>
    </row>
    <row r="215" spans="1:4" x14ac:dyDescent="0.25">
      <c r="A215" s="2" t="s">
        <v>16</v>
      </c>
      <c r="B215" s="6">
        <v>0</v>
      </c>
      <c r="C215" s="30" t="s">
        <v>13</v>
      </c>
      <c r="D215" s="31">
        <v>0</v>
      </c>
    </row>
    <row r="216" spans="1:4" x14ac:dyDescent="0.25">
      <c r="A216" s="2" t="s">
        <v>67</v>
      </c>
      <c r="B216" s="6">
        <v>0</v>
      </c>
      <c r="C216" s="30" t="s">
        <v>14</v>
      </c>
      <c r="D216" s="32" t="s">
        <v>66</v>
      </c>
    </row>
    <row r="217" spans="1:4" x14ac:dyDescent="0.25">
      <c r="A217" s="2" t="s">
        <v>68</v>
      </c>
      <c r="B217" s="6">
        <v>0</v>
      </c>
      <c r="C217" s="30" t="s">
        <v>15</v>
      </c>
      <c r="D217" s="32" t="s">
        <v>66</v>
      </c>
    </row>
    <row r="218" spans="1:4" x14ac:dyDescent="0.25">
      <c r="A218" s="2" t="s">
        <v>69</v>
      </c>
      <c r="B218" s="6">
        <v>0</v>
      </c>
      <c r="C218" s="28" t="s">
        <v>16</v>
      </c>
      <c r="D218" s="29">
        <v>0</v>
      </c>
    </row>
    <row r="219" spans="1:4" x14ac:dyDescent="0.25">
      <c r="A219" s="2" t="s">
        <v>70</v>
      </c>
      <c r="B219" s="6">
        <v>0</v>
      </c>
      <c r="C219" s="30" t="s">
        <v>67</v>
      </c>
      <c r="D219" s="32" t="s">
        <v>66</v>
      </c>
    </row>
    <row r="220" spans="1:4" x14ac:dyDescent="0.25">
      <c r="A220" s="2" t="s">
        <v>71</v>
      </c>
      <c r="B220" s="6">
        <v>0</v>
      </c>
      <c r="C220" s="30" t="s">
        <v>68</v>
      </c>
      <c r="D220" s="32" t="s">
        <v>66</v>
      </c>
    </row>
    <row r="221" spans="1:4" x14ac:dyDescent="0.25">
      <c r="A221" s="2" t="s">
        <v>3</v>
      </c>
      <c r="B221" s="6">
        <v>29.18</v>
      </c>
      <c r="C221" s="30" t="s">
        <v>69</v>
      </c>
      <c r="D221" s="32" t="s">
        <v>66</v>
      </c>
    </row>
    <row r="222" spans="1:4" x14ac:dyDescent="0.25">
      <c r="A222" s="2" t="s">
        <v>72</v>
      </c>
      <c r="B222" s="6">
        <v>0</v>
      </c>
      <c r="C222" s="30" t="s">
        <v>70</v>
      </c>
      <c r="D222" s="32" t="s">
        <v>66</v>
      </c>
    </row>
    <row r="223" spans="1:4" x14ac:dyDescent="0.25">
      <c r="A223" s="2" t="s">
        <v>17</v>
      </c>
      <c r="B223" s="6">
        <v>0</v>
      </c>
      <c r="C223" s="30" t="s">
        <v>71</v>
      </c>
      <c r="D223" s="32" t="s">
        <v>66</v>
      </c>
    </row>
    <row r="224" spans="1:4" x14ac:dyDescent="0.25">
      <c r="A224" s="2" t="s">
        <v>18</v>
      </c>
      <c r="B224" s="6">
        <v>400.99</v>
      </c>
      <c r="C224" s="28" t="s">
        <v>3</v>
      </c>
      <c r="D224" s="29">
        <v>29.18</v>
      </c>
    </row>
    <row r="225" spans="1:4" x14ac:dyDescent="0.25">
      <c r="A225" s="2" t="s">
        <v>73</v>
      </c>
      <c r="B225" s="7" t="s">
        <v>78</v>
      </c>
      <c r="C225" s="28" t="s">
        <v>72</v>
      </c>
      <c r="D225" s="29">
        <v>0</v>
      </c>
    </row>
    <row r="226" spans="1:4" x14ac:dyDescent="0.25">
      <c r="A226" s="2" t="s">
        <v>19</v>
      </c>
      <c r="B226" s="6">
        <v>0</v>
      </c>
      <c r="C226" s="33" t="s">
        <v>17</v>
      </c>
      <c r="D226" s="29">
        <v>0</v>
      </c>
    </row>
    <row r="227" spans="1:4" x14ac:dyDescent="0.25">
      <c r="A227" s="2" t="s">
        <v>20</v>
      </c>
      <c r="B227" s="6">
        <v>0</v>
      </c>
      <c r="C227" s="28" t="s">
        <v>18</v>
      </c>
      <c r="D227" s="29">
        <v>400.99</v>
      </c>
    </row>
    <row r="228" spans="1:4" x14ac:dyDescent="0.25">
      <c r="A228" s="2" t="s">
        <v>75</v>
      </c>
      <c r="B228" s="6">
        <v>0</v>
      </c>
      <c r="C228" s="33" t="s">
        <v>73</v>
      </c>
      <c r="D228" s="34" t="s">
        <v>78</v>
      </c>
    </row>
    <row r="229" spans="1:4" x14ac:dyDescent="0.25">
      <c r="A229" s="2" t="s">
        <v>33</v>
      </c>
      <c r="B229" s="6">
        <v>0</v>
      </c>
      <c r="C229" s="33" t="s">
        <v>19</v>
      </c>
      <c r="D229" s="29">
        <v>0</v>
      </c>
    </row>
    <row r="230" spans="1:4" ht="15.75" customHeight="1" x14ac:dyDescent="0.25">
      <c r="A230" s="2"/>
      <c r="B230" s="6"/>
      <c r="C230" s="33" t="s">
        <v>20</v>
      </c>
      <c r="D230" s="29">
        <v>0</v>
      </c>
    </row>
    <row r="231" spans="1:4" x14ac:dyDescent="0.25">
      <c r="A231" s="2" t="s">
        <v>76</v>
      </c>
      <c r="B231" s="6">
        <f>B196+B228</f>
        <v>0</v>
      </c>
      <c r="C231" s="33" t="s">
        <v>75</v>
      </c>
      <c r="D231" s="29">
        <v>0</v>
      </c>
    </row>
    <row r="232" spans="1:4" x14ac:dyDescent="0.25">
      <c r="A232" s="2" t="s">
        <v>57</v>
      </c>
      <c r="B232" s="6">
        <f>SUM(B191:B193)+B211+B221-B223-B224+B226+B227+B229</f>
        <v>2325.87</v>
      </c>
      <c r="C232" s="28" t="s">
        <v>33</v>
      </c>
      <c r="D232" s="29">
        <v>0</v>
      </c>
    </row>
    <row r="233" spans="1:4" x14ac:dyDescent="0.25">
      <c r="A233" s="2" t="s">
        <v>58</v>
      </c>
      <c r="B233" s="6">
        <f>B200+B212+B215</f>
        <v>-149.82</v>
      </c>
    </row>
    <row r="234" spans="1:4" x14ac:dyDescent="0.25">
      <c r="A234" s="49" t="s">
        <v>23</v>
      </c>
      <c r="B234" s="49"/>
    </row>
    <row r="250" ht="15.75" customHeight="1" x14ac:dyDescent="0.25"/>
    <row r="278" ht="15.75" customHeight="1" x14ac:dyDescent="0.25"/>
  </sheetData>
  <mergeCells count="22">
    <mergeCell ref="A1:B1"/>
    <mergeCell ref="A30:B30"/>
    <mergeCell ref="A44:B44"/>
    <mergeCell ref="A18:B18"/>
    <mergeCell ref="A9:B9"/>
    <mergeCell ref="A12:B12"/>
    <mergeCell ref="A15:B15"/>
    <mergeCell ref="A80:B80"/>
    <mergeCell ref="A39:B39"/>
    <mergeCell ref="A70:B70"/>
    <mergeCell ref="A60:B60"/>
    <mergeCell ref="A6:B6"/>
    <mergeCell ref="A54:B54"/>
    <mergeCell ref="A234:B234"/>
    <mergeCell ref="A32:B32"/>
    <mergeCell ref="A20:B20"/>
    <mergeCell ref="A49:B49"/>
    <mergeCell ref="A34:B34"/>
    <mergeCell ref="A84:B84"/>
    <mergeCell ref="A134:B134"/>
    <mergeCell ref="A184:B184"/>
    <mergeCell ref="A36:B36"/>
  </mergeCells>
  <hyperlinks>
    <hyperlink ref="C91" r:id="rId1" display="javascript:void(0)" xr:uid="{A257D570-DBB8-454F-81AF-82A36960D024}"/>
    <hyperlink ref="C94" r:id="rId2" display="javascript:void(0)" xr:uid="{4E81643A-479C-4878-A872-163E32672FD7}"/>
    <hyperlink ref="C95" r:id="rId3" display="javascript:void(0)" xr:uid="{E3BC3C81-26BC-432C-9031-807B6FD23DF3}"/>
    <hyperlink ref="C96" r:id="rId4" display="javascript:void(0)" xr:uid="{349A0052-9C81-4AA5-AA68-511CEA6F42AB}"/>
    <hyperlink ref="C98" r:id="rId5" display="javascript:void(0)" xr:uid="{D34A4B47-89EC-4C5B-A5F8-9B6E4D64318E}"/>
    <hyperlink ref="C99" r:id="rId6" display="javascript:void(0)" xr:uid="{81926179-9CF2-4F63-B349-CD502C41FD83}"/>
    <hyperlink ref="C102" r:id="rId7" display="javascript:void(0)" xr:uid="{A8AF1ACF-1F4E-4264-B9BE-819A706CC71B}"/>
    <hyperlink ref="C103" r:id="rId8" display="javascript:void(0)" xr:uid="{7490CBC3-5847-4C5D-B368-3121F54B7595}"/>
    <hyperlink ref="C105" r:id="rId9" display="javascript:void(0)" xr:uid="{2D2B76B1-1A6D-460B-8203-F16AF32BA3AA}"/>
    <hyperlink ref="C106" r:id="rId10" display="javascript:void(0)" xr:uid="{1B07C2FC-4235-47FF-A34A-52B322F5D0FA}"/>
    <hyperlink ref="C107" r:id="rId11" display="javascript:void(0)" xr:uid="{0C999BCD-5E9F-4CC9-AA58-E8A49311C87D}"/>
    <hyperlink ref="C108" r:id="rId12" display="javascript:void(0)" xr:uid="{C1D3A208-A1A1-4841-9DBC-04DCEC7E2AE3}"/>
    <hyperlink ref="C111" r:id="rId13" display="javascript:void(0)" xr:uid="{594AE27F-CCAE-4388-B2B6-D114C030ECB7}"/>
    <hyperlink ref="C113" r:id="rId14" display="javascript:void(0)" xr:uid="{39BA5D8A-8187-4E16-AB55-E0B461A12BBD}"/>
    <hyperlink ref="C118" r:id="rId15" display="javascript:void(0)" xr:uid="{F9AF438E-E641-492B-99AE-CCD21DD17A18}"/>
    <hyperlink ref="C124" r:id="rId16" display="javascript:void(0)" xr:uid="{E8ABA0E6-5B3E-4E0B-9FFF-73D9318A53A9}"/>
    <hyperlink ref="C125" r:id="rId17" display="javascript:void(0)" xr:uid="{73F83D89-7702-46CF-B660-3BFDAC6B0C71}"/>
    <hyperlink ref="C127" r:id="rId18" display="javascript:void(0)" xr:uid="{5370EF61-2DC0-4749-B758-4FFC5DA0C25E}"/>
    <hyperlink ref="C132" r:id="rId19" display="javascript:void(0)" xr:uid="{676D3279-E95E-4DE4-BFAC-45D8120E0F9F}"/>
    <hyperlink ref="C141" r:id="rId20" display="javascript:void(0)" xr:uid="{F10791D2-4F97-4691-BC44-50A7700634DF}"/>
    <hyperlink ref="C144" r:id="rId21" display="javascript:void(0)" xr:uid="{7D13C19D-8CF9-4804-AF57-77909E2F8196}"/>
    <hyperlink ref="C145" r:id="rId22" display="javascript:void(0)" xr:uid="{804816A2-C16C-46D2-846A-795BE08C79EF}"/>
    <hyperlink ref="C146" r:id="rId23" display="javascript:void(0)" xr:uid="{19D952FF-DB00-4D38-B979-B1CD092C1EB4}"/>
    <hyperlink ref="C148" r:id="rId24" display="javascript:void(0)" xr:uid="{4F63E1A9-396E-401D-B4FE-684160547AFB}"/>
    <hyperlink ref="C149" r:id="rId25" display="javascript:void(0)" xr:uid="{C95123F8-B396-463E-93EA-DB3BD35D7CE2}"/>
    <hyperlink ref="C152" r:id="rId26" display="javascript:void(0)" xr:uid="{BA258FB5-DE9F-498E-A562-611800123AA5}"/>
    <hyperlink ref="C153" r:id="rId27" display="javascript:void(0)" xr:uid="{080567E8-ECAC-43C4-91F1-A02E9125D40C}"/>
    <hyperlink ref="C155" r:id="rId28" display="javascript:void(0)" xr:uid="{E16B25F9-8B5A-4D1A-9388-5BC3E47FC9DB}"/>
    <hyperlink ref="C156" r:id="rId29" display="javascript:void(0)" xr:uid="{4634380D-0E6A-4EED-A1F7-EFBF55C7BF0F}"/>
    <hyperlink ref="C157" r:id="rId30" display="javascript:void(0)" xr:uid="{D98693B3-2089-4B12-8641-6C6DDEA9C2A7}"/>
    <hyperlink ref="C158" r:id="rId31" display="javascript:void(0)" xr:uid="{1499C596-5845-4CDE-9B83-D5E431B51EBF}"/>
    <hyperlink ref="C163" r:id="rId32" display="javascript:void(0)" xr:uid="{2B32E2E0-0015-4767-BAB2-DC680CFB200F}"/>
    <hyperlink ref="C168" r:id="rId33" display="javascript:void(0)" xr:uid="{E667DAD1-F258-48E9-8884-EE4DC5745C4C}"/>
    <hyperlink ref="C174" r:id="rId34" display="javascript:void(0)" xr:uid="{B42BD891-9AA7-42CD-9E24-0ADC6D3829EB}"/>
    <hyperlink ref="C175" r:id="rId35" display="javascript:void(0)" xr:uid="{74434734-1B78-4167-B859-494F1FDBBE6C}"/>
    <hyperlink ref="C177" r:id="rId36" display="javascript:void(0)" xr:uid="{A1B6AC30-E543-4E49-A5A6-6F525912BAC5}"/>
    <hyperlink ref="C182" r:id="rId37" display="javascript:void(0)" xr:uid="{FD188376-9528-41C1-96F1-642D130DFA29}"/>
    <hyperlink ref="C191" r:id="rId38" display="javascript:void(0)" xr:uid="{89E839B9-A152-43C1-8C7B-B5D845CA50E1}"/>
    <hyperlink ref="C194" r:id="rId39" display="javascript:void(0)" xr:uid="{0E75E7B5-CE82-461F-BD5F-43D0F10307BA}"/>
    <hyperlink ref="C195" r:id="rId40" display="javascript:void(0)" xr:uid="{BAC240C9-3082-4E4F-9B49-FB03F056DC29}"/>
    <hyperlink ref="C196" r:id="rId41" display="javascript:void(0)" xr:uid="{B60A7BDE-2DE2-4BED-A93F-0EC54B60270B}"/>
    <hyperlink ref="C198" r:id="rId42" display="javascript:void(0)" xr:uid="{02A99FBE-C031-4C3A-9A3D-261244E7ABC3}"/>
    <hyperlink ref="C199" r:id="rId43" display="javascript:void(0)" xr:uid="{4853FF40-5A59-4D5A-BCF1-46845C129BE2}"/>
    <hyperlink ref="C202" r:id="rId44" display="javascript:void(0)" xr:uid="{FE3D209F-F888-4C74-8D9A-D523CD3F0B66}"/>
    <hyperlink ref="C203" r:id="rId45" display="javascript:void(0)" xr:uid="{BBCE26DA-A4A8-4F3C-A06A-AC38C9E3CDAC}"/>
    <hyperlink ref="C205" r:id="rId46" display="javascript:void(0)" xr:uid="{A9F81F5E-D98C-4EDD-945A-970095EF45E6}"/>
    <hyperlink ref="C206" r:id="rId47" display="javascript:void(0)" xr:uid="{710A790C-135A-44C2-B3E7-493BF21AA574}"/>
    <hyperlink ref="C207" r:id="rId48" display="javascript:void(0)" xr:uid="{8C87762C-34DC-4C51-804E-89BCE75DEBF3}"/>
    <hyperlink ref="C208" r:id="rId49" display="javascript:void(0)" xr:uid="{D6124AC8-262C-42B3-94F4-7531002CB9E2}"/>
    <hyperlink ref="C213" r:id="rId50" display="javascript:void(0)" xr:uid="{62F015C0-A86A-428B-869F-F5670CD8F60F}"/>
    <hyperlink ref="C218" r:id="rId51" display="javascript:void(0)" xr:uid="{FD283BE5-E0DD-4052-88B7-00DFBDEDE268}"/>
    <hyperlink ref="C224" r:id="rId52" display="javascript:void(0)" xr:uid="{9087F27F-D50F-4C92-A71D-9566A7E913A9}"/>
    <hyperlink ref="C225" r:id="rId53" display="javascript:void(0)" xr:uid="{A37D6D28-9F6F-44C6-B371-B7CEE3F3299D}"/>
    <hyperlink ref="C227" r:id="rId54" display="javascript:void(0)" xr:uid="{B2612587-A888-489F-9430-2D07FADFFE2E}"/>
    <hyperlink ref="C232" r:id="rId55" display="javascript:void(0)" xr:uid="{128452FB-70AE-411C-A23A-6ED45E829012}"/>
  </hyperlinks>
  <pageMargins left="0.7" right="0.7" top="0.75" bottom="0.75" header="0.3" footer="0.3"/>
  <pageSetup orientation="portrait" r:id="rId5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Year Parameters</vt:lpstr>
      <vt:lpstr>Owners and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2024-06-17T19:32:37Z</dcterms:modified>
</cp:coreProperties>
</file>