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19320" windowHeight="10920" tabRatio="943"/>
  </bookViews>
  <sheets>
    <sheet name="TASKS" sheetId="22" r:id="rId1"/>
  </sheets>
  <externalReferences>
    <externalReference r:id="rId2"/>
  </externalReferences>
  <definedNames>
    <definedName name="AdminRate">#REF!</definedName>
    <definedName name="AnalystRate">#REF!</definedName>
    <definedName name="BusAnalystRate">'[1]Rate Chart 9-3-10'!#REF!</definedName>
    <definedName name="_xlnm.Criteria">'[1]Rate Chart 9-3-10'!#REF!</definedName>
    <definedName name="data">#REF!</definedName>
    <definedName name="_xlnm.Database">'[1]Rate Chart 9-3-10'!$B$20:$C$51,'[1]Rate Chart 9-3-10'!$B$69:$C$69,'[1]Rate Chart 9-3-10'!$B$16:$C$69,'[1]Rate Chart 9-3-10'!#REF!,'[1]Rate Chart 9-3-10'!$B$16:$C$115,'[1]Rate Chart 9-3-10'!$B$23:$C$129,'[1]Rate Chart 9-3-10'!$B$134:$C$151,'[1]Rate Chart 9-3-10'!#REF!,'[1]Rate Chart 9-3-10'!#REF!</definedName>
    <definedName name="EngineerRate">'[1]Rate Chart 9-3-10'!#REF!</definedName>
    <definedName name="EXTRACT1">'[1]Rate Chart 9-3-10'!#REF!</definedName>
    <definedName name="_xlnm.Print_Area" localSheetId="0">TASKS!$A$3:$T$61</definedName>
    <definedName name="_xlnm.Print_Titles" localSheetId="0">TASKS!$1:$2</definedName>
    <definedName name="SecurityRate">#REF!</definedName>
    <definedName name="SrAnalystRate">#REF!</definedName>
    <definedName name="SrEngineer">#REF!</definedName>
    <definedName name="SrEngineerRate">#REF!</definedName>
    <definedName name="SrSWAnalystRate">#REF!</definedName>
    <definedName name="SWAnalystRate">#REF!</definedName>
  </definedNames>
  <calcPr calcId="125725" fullCalcOnLoad="1"/>
</workbook>
</file>

<file path=xl/calcChain.xml><?xml version="1.0" encoding="utf-8"?>
<calcChain xmlns="http://schemas.openxmlformats.org/spreadsheetml/2006/main">
  <c r="H6" i="22"/>
  <c r="F56"/>
  <c r="R6"/>
  <c r="S6"/>
  <c r="F7"/>
  <c r="T7"/>
  <c r="L7"/>
  <c r="O7"/>
  <c r="R7"/>
  <c r="S7"/>
  <c r="R8"/>
  <c r="S8"/>
  <c r="F9"/>
  <c r="T9"/>
  <c r="O9"/>
  <c r="R9"/>
  <c r="S9"/>
  <c r="F10"/>
  <c r="T10"/>
  <c r="R10"/>
  <c r="S10"/>
  <c r="F11"/>
  <c r="T11"/>
  <c r="I11"/>
  <c r="L11"/>
  <c r="O11"/>
  <c r="R11"/>
  <c r="S11"/>
  <c r="F12"/>
  <c r="I12"/>
  <c r="T12"/>
  <c r="L12"/>
  <c r="O12"/>
  <c r="R12"/>
  <c r="R15"/>
  <c r="S12"/>
  <c r="F13"/>
  <c r="I13"/>
  <c r="T13"/>
  <c r="L13"/>
  <c r="O13"/>
  <c r="R13"/>
  <c r="S13"/>
  <c r="F14"/>
  <c r="I14"/>
  <c r="T14"/>
  <c r="L14"/>
  <c r="O14"/>
  <c r="R14"/>
  <c r="S14"/>
  <c r="D15"/>
  <c r="M15"/>
  <c r="P15"/>
  <c r="O17"/>
  <c r="O19"/>
  <c r="O21"/>
  <c r="O23"/>
  <c r="F18"/>
  <c r="I18"/>
  <c r="T18"/>
  <c r="L18"/>
  <c r="O18"/>
  <c r="R18"/>
  <c r="F22"/>
  <c r="T22"/>
  <c r="I22"/>
  <c r="L22"/>
  <c r="O22"/>
  <c r="R22"/>
  <c r="T25"/>
  <c r="T26"/>
  <c r="T27"/>
  <c r="T28"/>
  <c r="F29"/>
  <c r="I29"/>
  <c r="T29"/>
  <c r="L29"/>
  <c r="O29"/>
  <c r="R29"/>
  <c r="F31"/>
  <c r="T31"/>
  <c r="I31"/>
  <c r="L31"/>
  <c r="O31"/>
  <c r="R31"/>
  <c r="F32"/>
  <c r="I32"/>
  <c r="I35"/>
  <c r="L32"/>
  <c r="O32"/>
  <c r="R32"/>
  <c r="F33"/>
  <c r="T33"/>
  <c r="I33"/>
  <c r="L33"/>
  <c r="O33"/>
  <c r="R33"/>
  <c r="F34"/>
  <c r="I34"/>
  <c r="T34"/>
  <c r="L34"/>
  <c r="O34"/>
  <c r="R34"/>
  <c r="F35"/>
  <c r="L35"/>
  <c r="O35"/>
  <c r="R35"/>
  <c r="I41"/>
  <c r="O41"/>
  <c r="O50"/>
  <c r="O55"/>
  <c r="O57"/>
  <c r="R41"/>
  <c r="R50"/>
  <c r="R55"/>
  <c r="R57"/>
  <c r="T38"/>
  <c r="L41"/>
  <c r="D43"/>
  <c r="F43"/>
  <c r="I43"/>
  <c r="I45"/>
  <c r="L43"/>
  <c r="L45"/>
  <c r="O43"/>
  <c r="O45"/>
  <c r="R43"/>
  <c r="R45"/>
  <c r="F44"/>
  <c r="I44"/>
  <c r="L44"/>
  <c r="O44"/>
  <c r="R44"/>
  <c r="F48"/>
  <c r="I48"/>
  <c r="L48"/>
  <c r="T48"/>
  <c r="O48"/>
  <c r="R48"/>
  <c r="I52"/>
  <c r="L52"/>
  <c r="R52"/>
  <c r="R54"/>
  <c r="I53"/>
  <c r="L53"/>
  <c r="O53"/>
  <c r="R53"/>
  <c r="O8"/>
  <c r="O10"/>
  <c r="O6"/>
  <c r="O15"/>
  <c r="L9"/>
  <c r="I9"/>
  <c r="L10"/>
  <c r="I10"/>
  <c r="I7"/>
  <c r="O52"/>
  <c r="O54"/>
  <c r="R17"/>
  <c r="R19"/>
  <c r="T35"/>
  <c r="T32"/>
  <c r="T44"/>
  <c r="R21"/>
  <c r="R23"/>
  <c r="L8"/>
  <c r="I8"/>
  <c r="F45"/>
  <c r="T43"/>
  <c r="T39"/>
  <c r="F8"/>
  <c r="T8"/>
  <c r="F17"/>
  <c r="F19"/>
  <c r="F6"/>
  <c r="F15"/>
  <c r="I17"/>
  <c r="R47"/>
  <c r="R49"/>
  <c r="O47"/>
  <c r="O49"/>
  <c r="I54"/>
  <c r="T45"/>
  <c r="L54"/>
  <c r="L17"/>
  <c r="L19"/>
  <c r="I19"/>
  <c r="F52"/>
  <c r="F21"/>
  <c r="R56"/>
  <c r="O56"/>
  <c r="T19"/>
  <c r="L21"/>
  <c r="L23"/>
  <c r="L47"/>
  <c r="L49"/>
  <c r="T17"/>
  <c r="I21"/>
  <c r="I23"/>
  <c r="F23"/>
  <c r="T52"/>
  <c r="I47"/>
  <c r="I49"/>
  <c r="T21"/>
  <c r="L56"/>
  <c r="T23"/>
  <c r="F53"/>
  <c r="F47"/>
  <c r="I56"/>
  <c r="T53"/>
  <c r="F54"/>
  <c r="T54"/>
  <c r="T47"/>
  <c r="F49"/>
  <c r="T49"/>
  <c r="T56"/>
  <c r="S15"/>
  <c r="T40"/>
  <c r="T37"/>
  <c r="T41"/>
  <c r="I6"/>
  <c r="I15"/>
  <c r="I50"/>
  <c r="I55"/>
  <c r="I57"/>
  <c r="K6"/>
  <c r="L6"/>
  <c r="L15"/>
  <c r="L50"/>
  <c r="L55"/>
  <c r="L57"/>
  <c r="F50"/>
  <c r="T6"/>
  <c r="T50"/>
  <c r="F55"/>
  <c r="T15"/>
  <c r="T55"/>
  <c r="F57"/>
  <c r="T57"/>
</calcChain>
</file>

<file path=xl/comments1.xml><?xml version="1.0" encoding="utf-8"?>
<comments xmlns="http://schemas.openxmlformats.org/spreadsheetml/2006/main">
  <authors>
    <author>Wade Wargo</author>
    <author>wade.wargo</author>
  </authors>
  <commentList>
    <comment ref="E3" author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H3" author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K3" author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N3" author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Q3" author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E4" authorId="0">
      <text>
        <r>
          <rPr>
            <b/>
            <sz val="8"/>
            <color indexed="81"/>
            <rFont val="Tahoma"/>
            <family val="2"/>
          </rPr>
          <t>Note:</t>
        </r>
        <r>
          <rPr>
            <sz val="8"/>
            <color indexed="81"/>
            <rFont val="Tahoma"/>
            <family val="2"/>
          </rPr>
          <t xml:space="preserve">
The months during the base period of performance that these rates apply
</t>
        </r>
      </text>
    </comment>
    <comment ref="H4" authorId="0">
      <text>
        <r>
          <rPr>
            <b/>
            <sz val="8"/>
            <color indexed="81"/>
            <rFont val="Tahoma"/>
            <family val="2"/>
          </rPr>
          <t>Note:</t>
        </r>
        <r>
          <rPr>
            <sz val="8"/>
            <color indexed="81"/>
            <rFont val="Tahoma"/>
            <family val="2"/>
          </rPr>
          <t xml:space="preserve">
The months during the base period of performance that these rates apply
</t>
        </r>
      </text>
    </comment>
    <comment ref="K4" authorId="0">
      <text>
        <r>
          <rPr>
            <b/>
            <sz val="8"/>
            <color indexed="81"/>
            <rFont val="Tahoma"/>
            <family val="2"/>
          </rPr>
          <t>Note:</t>
        </r>
        <r>
          <rPr>
            <sz val="8"/>
            <color indexed="81"/>
            <rFont val="Tahoma"/>
            <family val="2"/>
          </rPr>
          <t xml:space="preserve">
The months during the base period of performance that these rates apply
</t>
        </r>
      </text>
    </comment>
    <comment ref="N4" authorId="0">
      <text>
        <r>
          <rPr>
            <b/>
            <sz val="8"/>
            <color indexed="81"/>
            <rFont val="Tahoma"/>
            <family val="2"/>
          </rPr>
          <t>Note:</t>
        </r>
        <r>
          <rPr>
            <sz val="8"/>
            <color indexed="81"/>
            <rFont val="Tahoma"/>
            <family val="2"/>
          </rPr>
          <t xml:space="preserve">
The months during the base period of performance that these rates apply
</t>
        </r>
      </text>
    </comment>
    <comment ref="Q4" authorId="0">
      <text>
        <r>
          <rPr>
            <b/>
            <sz val="8"/>
            <color indexed="81"/>
            <rFont val="Tahoma"/>
            <family val="2"/>
          </rPr>
          <t>Note:</t>
        </r>
        <r>
          <rPr>
            <sz val="8"/>
            <color indexed="81"/>
            <rFont val="Tahoma"/>
            <family val="2"/>
          </rPr>
          <t xml:space="preserve">
The months during the base period of performance that these rates apply
</t>
        </r>
      </text>
    </comment>
    <comment ref="T4" authorId="1">
      <text>
        <r>
          <rPr>
            <sz val="8"/>
            <color indexed="81"/>
            <rFont val="Tahoma"/>
            <family val="2"/>
          </rPr>
          <t>Indicate total months of base period</t>
        </r>
      </text>
    </comment>
  </commentList>
</comments>
</file>

<file path=xl/sharedStrings.xml><?xml version="1.0" encoding="utf-8"?>
<sst xmlns="http://schemas.openxmlformats.org/spreadsheetml/2006/main" count="80" uniqueCount="58">
  <si>
    <t>Total</t>
  </si>
  <si>
    <t>File/Tab Name or Link</t>
  </si>
  <si>
    <t>Consultants</t>
  </si>
  <si>
    <t>Subtotal Costs</t>
  </si>
  <si>
    <t>Total Estimated Costs</t>
  </si>
  <si>
    <t>Total Cost of Money</t>
  </si>
  <si>
    <t>Name (Last, First)</t>
  </si>
  <si>
    <t>Base/Hours</t>
  </si>
  <si>
    <t>Rate</t>
  </si>
  <si>
    <t>Extended $</t>
  </si>
  <si>
    <t>Fixed Fee (If proposing a CPFF contract)</t>
  </si>
  <si>
    <t>Total Estimated Costs Plus Fixed Fee</t>
  </si>
  <si>
    <t>Offeror's Labor Category (NOTE 1)</t>
  </si>
  <si>
    <t>Materials/Supplies</t>
  </si>
  <si>
    <t>Equipment</t>
  </si>
  <si>
    <t>Travel</t>
  </si>
  <si>
    <t>Total Material Handling Costs</t>
  </si>
  <si>
    <t>Total  Subcontract Costs</t>
  </si>
  <si>
    <t>Total  Consultant Costs</t>
  </si>
  <si>
    <t>Total Direct Labor Costs</t>
  </si>
  <si>
    <t>Total Fringe Benefit Costs</t>
  </si>
  <si>
    <t>Total Labor Overhead Costs</t>
  </si>
  <si>
    <t>Total Other Direct Costs</t>
  </si>
  <si>
    <t>Total G&amp;A Costs</t>
  </si>
  <si>
    <t>(NOTE 4)</t>
  </si>
  <si>
    <t>Provide details on next Worksheet</t>
  </si>
  <si>
    <t xml:space="preserve">Other Direct Costs </t>
  </si>
  <si>
    <t xml:space="preserve">Note 1:  Any proposed personnel in the technical proposal should be identified with their labor category.  </t>
  </si>
  <si>
    <t>Fringe Benefits</t>
  </si>
  <si>
    <t>General and Administrative</t>
  </si>
  <si>
    <t>Fringe Benefits (F/B) (See Escalation and Indirect Rate Worksheet)</t>
  </si>
  <si>
    <t>Labor Overhead (O/H) (See Escalation and Indirect Rate Worksheet)</t>
  </si>
  <si>
    <t>General and Administrative (G&amp;A) (See Escalation and Indirect Rate Worksheet)</t>
  </si>
  <si>
    <t>Facilities Cost of Money (COM) (See Escalation and Indirect Rate Worksheet)</t>
  </si>
  <si>
    <t>(NOTE 2)</t>
  </si>
  <si>
    <t>(NOTE 3)</t>
  </si>
  <si>
    <t>Direct Labor (DL) (Note 1)</t>
  </si>
  <si>
    <t xml:space="preserve">Note 5: Profit or fee is not allowed on direct costs for equipment, Government entities or cost share contracts.  In addition, ONR utilizes DD Fom 1547 (DFARS 215.404-70) in calculating the Government objective for fee. </t>
  </si>
  <si>
    <t>(Note 5)</t>
  </si>
  <si>
    <t>Cost Proposal (NOTE 4)</t>
  </si>
  <si>
    <t>Subcontracts/Interorganizational Transfer</t>
  </si>
  <si>
    <t>Note 4: A separate spreadsheet must be provided for any proposed option period/effort.</t>
  </si>
  <si>
    <t>Note 2:  Indicate the start and end date of Offeror's Fiscal Year/Calendar Year</t>
  </si>
  <si>
    <t>Labor Overhead Metron Site</t>
  </si>
  <si>
    <t>Subk Handling Fee</t>
  </si>
  <si>
    <t>Facilities Cost of Money on Overhead</t>
  </si>
  <si>
    <t>Facilities Cost of Money on G&amp;A</t>
  </si>
  <si>
    <t>Other ODC's</t>
  </si>
  <si>
    <t>Subcontractor Handling (M/H O/H) (See Escalation and Indirect Rate Worksheet)</t>
  </si>
  <si>
    <r>
      <t>48</t>
    </r>
    <r>
      <rPr>
        <b/>
        <u/>
        <sz val="9"/>
        <rFont val="Arial"/>
        <family val="2"/>
      </rPr>
      <t>-Months</t>
    </r>
  </si>
  <si>
    <t xml:space="preserve">Note 3: The values under Total Direct Labor "hours/base" column indicate the total level of effort for the project for each labor category.  The Offeror must define the split of hours between initial and subsequent rate years based on its FY or CY in the </t>
  </si>
  <si>
    <t>Sr. Analyst I</t>
  </si>
  <si>
    <t>Task 3.3.10</t>
  </si>
  <si>
    <t>7/2011 to 06/2012</t>
  </si>
  <si>
    <t>Task 3.6</t>
  </si>
  <si>
    <t>Task 3.7</t>
  </si>
  <si>
    <t>MP 103-11  ROM SAROPS TASKS</t>
  </si>
  <si>
    <t>Kratzke, Tom</t>
  </si>
</sst>
</file>

<file path=xl/styles.xml><?xml version="1.0" encoding="utf-8"?>
<styleSheet xmlns="http://schemas.openxmlformats.org/spreadsheetml/2006/main">
  <numFmts count="7">
    <numFmt numFmtId="6" formatCode="&quot;$&quot;#,##0_);[Red]\(&quot;$&quot;#,##0\)"/>
    <numFmt numFmtId="7" formatCode="&quot;$&quot;#,##0.00_);\(&quot;$&quot;#,##0.00\)"/>
    <numFmt numFmtId="8" formatCode="&quot;$&quot;#,##0.00_);[Red]\(&quot;$&quot;#,##0.00\)"/>
    <numFmt numFmtId="168" formatCode="&quot;$&quot;#,##0.00"/>
    <numFmt numFmtId="169" formatCode="0.000%"/>
    <numFmt numFmtId="170" formatCode="&quot;$&quot;#,##0"/>
    <numFmt numFmtId="181" formatCode="#,##0.0"/>
  </numFmts>
  <fonts count="16">
    <font>
      <sz val="10"/>
      <name val="Arial"/>
    </font>
    <font>
      <sz val="8"/>
      <name val="Arial"/>
      <family val="2"/>
    </font>
    <font>
      <b/>
      <sz val="10"/>
      <name val="Arial"/>
      <family val="2"/>
    </font>
    <font>
      <b/>
      <sz val="9"/>
      <name val="Arial"/>
      <family val="2"/>
    </font>
    <font>
      <sz val="9"/>
      <name val="Arial"/>
      <family val="2"/>
    </font>
    <font>
      <b/>
      <u/>
      <sz val="9"/>
      <name val="Arial"/>
      <family val="2"/>
    </font>
    <font>
      <i/>
      <sz val="9"/>
      <name val="Arial"/>
      <family val="2"/>
    </font>
    <font>
      <sz val="8"/>
      <color indexed="81"/>
      <name val="Tahoma"/>
      <family val="2"/>
    </font>
    <font>
      <b/>
      <sz val="8"/>
      <color indexed="81"/>
      <name val="Tahoma"/>
      <family val="2"/>
    </font>
    <font>
      <b/>
      <sz val="9"/>
      <color indexed="10"/>
      <name val="Arial"/>
      <family val="2"/>
    </font>
    <font>
      <b/>
      <u/>
      <sz val="9"/>
      <color indexed="10"/>
      <name val="Arial"/>
      <family val="2"/>
    </font>
    <font>
      <u/>
      <sz val="9"/>
      <name val="Arial"/>
      <family val="2"/>
    </font>
    <font>
      <sz val="10"/>
      <name val="Arial"/>
      <family val="2"/>
    </font>
    <font>
      <sz val="11"/>
      <color indexed="8"/>
      <name val="Calibri"/>
      <family val="2"/>
    </font>
    <font>
      <sz val="10"/>
      <name val="Geneva"/>
      <family val="2"/>
    </font>
    <font>
      <sz val="10"/>
      <name val="Geneva"/>
    </font>
  </fonts>
  <fills count="8">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13"/>
        <bgColor indexed="64"/>
      </patternFill>
    </fill>
    <fill>
      <patternFill patternType="solid">
        <fgColor indexed="47"/>
        <bgColor indexed="64"/>
      </patternFill>
    </fill>
    <fill>
      <patternFill patternType="solid">
        <fgColor indexed="63"/>
        <bgColor indexed="64"/>
      </patternFill>
    </fill>
    <fill>
      <patternFill patternType="solid">
        <fgColor indexed="4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s>
  <cellStyleXfs count="6">
    <xf numFmtId="0" fontId="0" fillId="0" borderId="0"/>
    <xf numFmtId="4" fontId="14" fillId="0" borderId="0" applyFont="0" applyFill="0" applyBorder="0" applyAlignment="0" applyProtection="0"/>
    <xf numFmtId="8" fontId="14" fillId="0" borderId="0" applyFont="0" applyFill="0" applyBorder="0" applyAlignment="0" applyProtection="0"/>
    <xf numFmtId="0" fontId="15" fillId="0" borderId="0"/>
    <xf numFmtId="0" fontId="12" fillId="0" borderId="0"/>
    <xf numFmtId="0" fontId="13" fillId="0" borderId="0"/>
  </cellStyleXfs>
  <cellXfs count="105">
    <xf numFmtId="0" fontId="0" fillId="0" borderId="0" xfId="0"/>
    <xf numFmtId="0" fontId="4" fillId="2" borderId="1" xfId="0" applyFont="1" applyFill="1" applyBorder="1"/>
    <xf numFmtId="0" fontId="4" fillId="0" borderId="1" xfId="0" applyFont="1" applyBorder="1"/>
    <xf numFmtId="0" fontId="5" fillId="0" borderId="1" xfId="0" applyFont="1" applyBorder="1" applyAlignment="1">
      <alignment horizontal="center"/>
    </xf>
    <xf numFmtId="0" fontId="4" fillId="0" borderId="1" xfId="0" applyFont="1" applyBorder="1" applyAlignment="1">
      <alignment vertical="top" wrapText="1"/>
    </xf>
    <xf numFmtId="168" fontId="4" fillId="0" borderId="1" xfId="0" applyNumberFormat="1" applyFont="1" applyBorder="1" applyAlignment="1">
      <alignment horizontal="center"/>
    </xf>
    <xf numFmtId="0" fontId="3" fillId="3" borderId="1" xfId="0" applyFont="1" applyFill="1" applyBorder="1" applyAlignment="1">
      <alignment vertical="top" wrapText="1"/>
    </xf>
    <xf numFmtId="0" fontId="3" fillId="3" borderId="1" xfId="0" applyFont="1" applyFill="1" applyBorder="1"/>
    <xf numFmtId="0" fontId="4" fillId="0" borderId="1" xfId="0" applyFont="1" applyFill="1" applyBorder="1" applyAlignment="1">
      <alignment vertical="top" wrapText="1"/>
    </xf>
    <xf numFmtId="169" fontId="4" fillId="0" borderId="1" xfId="0" applyNumberFormat="1" applyFont="1" applyBorder="1"/>
    <xf numFmtId="0" fontId="4" fillId="0" borderId="2" xfId="0" applyFont="1" applyBorder="1"/>
    <xf numFmtId="0" fontId="3" fillId="3" borderId="2" xfId="0" applyFont="1" applyFill="1" applyBorder="1"/>
    <xf numFmtId="0" fontId="4" fillId="4" borderId="3" xfId="0" applyFont="1" applyFill="1" applyBorder="1"/>
    <xf numFmtId="0" fontId="4" fillId="4" borderId="4" xfId="0" applyFont="1" applyFill="1" applyBorder="1"/>
    <xf numFmtId="0" fontId="4" fillId="0" borderId="5" xfId="0" applyFont="1" applyBorder="1"/>
    <xf numFmtId="0" fontId="4" fillId="0" borderId="6" xfId="0" applyFont="1" applyBorder="1"/>
    <xf numFmtId="3" fontId="4" fillId="0" borderId="5" xfId="0" applyNumberFormat="1" applyFont="1" applyBorder="1"/>
    <xf numFmtId="168" fontId="4" fillId="0" borderId="6" xfId="0" applyNumberFormat="1" applyFont="1" applyBorder="1"/>
    <xf numFmtId="3" fontId="3" fillId="3" borderId="5" xfId="0" applyNumberFormat="1" applyFont="1" applyFill="1" applyBorder="1"/>
    <xf numFmtId="168" fontId="3" fillId="3" borderId="6" xfId="0" applyNumberFormat="1" applyFont="1" applyFill="1" applyBorder="1"/>
    <xf numFmtId="170" fontId="4" fillId="0" borderId="5" xfId="0" applyNumberFormat="1" applyFont="1" applyBorder="1"/>
    <xf numFmtId="0" fontId="3" fillId="3" borderId="5" xfId="0" applyFont="1" applyFill="1" applyBorder="1"/>
    <xf numFmtId="0" fontId="4" fillId="2" borderId="7" xfId="0" applyFont="1" applyFill="1" applyBorder="1"/>
    <xf numFmtId="0" fontId="4" fillId="0" borderId="8" xfId="0" applyFont="1" applyBorder="1"/>
    <xf numFmtId="0" fontId="5" fillId="0" borderId="3" xfId="0" applyFont="1" applyBorder="1" applyAlignment="1">
      <alignment horizontal="center"/>
    </xf>
    <xf numFmtId="0" fontId="4" fillId="0" borderId="4" xfId="0" applyFont="1" applyBorder="1"/>
    <xf numFmtId="0" fontId="4" fillId="5" borderId="1" xfId="0" applyFont="1" applyFill="1" applyBorder="1"/>
    <xf numFmtId="0" fontId="4" fillId="5" borderId="2" xfId="0" applyFont="1" applyFill="1" applyBorder="1"/>
    <xf numFmtId="0" fontId="4" fillId="5" borderId="5" xfId="0" applyFont="1" applyFill="1" applyBorder="1"/>
    <xf numFmtId="168" fontId="4" fillId="5" borderId="6" xfId="0" applyNumberFormat="1" applyFont="1" applyFill="1" applyBorder="1"/>
    <xf numFmtId="0" fontId="4" fillId="0" borderId="9" xfId="0" applyFont="1" applyBorder="1"/>
    <xf numFmtId="0" fontId="5" fillId="0" borderId="10" xfId="0" applyFont="1" applyBorder="1" applyAlignment="1">
      <alignment horizontal="center"/>
    </xf>
    <xf numFmtId="0" fontId="4" fillId="0" borderId="11" xfId="0" applyFont="1" applyBorder="1"/>
    <xf numFmtId="0" fontId="3" fillId="0" borderId="5" xfId="0" applyFont="1" applyBorder="1"/>
    <xf numFmtId="0" fontId="3" fillId="5" borderId="5" xfId="0" applyFont="1" applyFill="1" applyBorder="1"/>
    <xf numFmtId="0" fontId="4" fillId="0" borderId="7" xfId="0" applyFont="1" applyBorder="1"/>
    <xf numFmtId="0" fontId="2" fillId="4" borderId="8" xfId="0" applyFont="1" applyFill="1" applyBorder="1"/>
    <xf numFmtId="0" fontId="2" fillId="2" borderId="5" xfId="0" applyFont="1" applyFill="1" applyBorder="1"/>
    <xf numFmtId="0" fontId="4" fillId="2" borderId="12" xfId="0" applyFont="1" applyFill="1" applyBorder="1"/>
    <xf numFmtId="0" fontId="4" fillId="6" borderId="5" xfId="0" applyFont="1" applyFill="1" applyBorder="1"/>
    <xf numFmtId="0" fontId="4" fillId="6" borderId="1" xfId="0" applyFont="1" applyFill="1" applyBorder="1"/>
    <xf numFmtId="168" fontId="4" fillId="0" borderId="13" xfId="0" applyNumberFormat="1" applyFont="1" applyBorder="1"/>
    <xf numFmtId="168" fontId="3" fillId="3" borderId="13" xfId="0" applyNumberFormat="1" applyFont="1" applyFill="1" applyBorder="1"/>
    <xf numFmtId="0" fontId="4" fillId="0" borderId="13" xfId="0" applyFont="1" applyBorder="1"/>
    <xf numFmtId="0" fontId="5" fillId="0" borderId="2"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2" fillId="0" borderId="0" xfId="0" applyFont="1"/>
    <xf numFmtId="3" fontId="4" fillId="0" borderId="14" xfId="0" applyNumberFormat="1" applyFont="1" applyBorder="1"/>
    <xf numFmtId="3" fontId="3" fillId="3" borderId="14" xfId="0" applyNumberFormat="1" applyFont="1" applyFill="1" applyBorder="1"/>
    <xf numFmtId="168" fontId="3" fillId="5" borderId="13" xfId="0" applyNumberFormat="1" applyFont="1" applyFill="1" applyBorder="1"/>
    <xf numFmtId="0" fontId="9" fillId="0" borderId="15" xfId="0" applyFont="1" applyBorder="1" applyAlignment="1">
      <alignment horizontal="center"/>
    </xf>
    <xf numFmtId="0" fontId="4" fillId="0" borderId="14" xfId="0" applyFont="1" applyBorder="1"/>
    <xf numFmtId="168" fontId="4" fillId="0" borderId="14" xfId="0" applyNumberFormat="1" applyFont="1" applyBorder="1"/>
    <xf numFmtId="168" fontId="3" fillId="3" borderId="14" xfId="0" applyNumberFormat="1" applyFont="1" applyFill="1" applyBorder="1"/>
    <xf numFmtId="168" fontId="4" fillId="5" borderId="14" xfId="0" applyNumberFormat="1" applyFont="1" applyFill="1" applyBorder="1"/>
    <xf numFmtId="0" fontId="9" fillId="2" borderId="7" xfId="0" applyFont="1" applyFill="1" applyBorder="1" applyAlignment="1">
      <alignment horizontal="center"/>
    </xf>
    <xf numFmtId="0" fontId="3" fillId="0" borderId="16" xfId="0" applyFont="1" applyBorder="1"/>
    <xf numFmtId="168" fontId="4" fillId="0" borderId="12" xfId="0" applyNumberFormat="1" applyFont="1" applyBorder="1"/>
    <xf numFmtId="168" fontId="4" fillId="0" borderId="17" xfId="0" applyNumberFormat="1" applyFont="1" applyBorder="1"/>
    <xf numFmtId="168" fontId="4" fillId="0" borderId="18" xfId="0" applyNumberFormat="1" applyFont="1" applyBorder="1"/>
    <xf numFmtId="0" fontId="3" fillId="7" borderId="19" xfId="0" applyFont="1" applyFill="1" applyBorder="1"/>
    <xf numFmtId="0" fontId="3" fillId="7" borderId="20" xfId="0" applyFont="1" applyFill="1" applyBorder="1"/>
    <xf numFmtId="0" fontId="3" fillId="7" borderId="21" xfId="0" applyFont="1" applyFill="1" applyBorder="1"/>
    <xf numFmtId="168" fontId="3" fillId="7" borderId="22" xfId="0" applyNumberFormat="1" applyFont="1" applyFill="1" applyBorder="1"/>
    <xf numFmtId="168" fontId="3" fillId="7" borderId="23" xfId="0" applyNumberFormat="1" applyFont="1" applyFill="1" applyBorder="1"/>
    <xf numFmtId="168" fontId="3" fillId="7" borderId="24" xfId="0" applyNumberFormat="1" applyFont="1" applyFill="1" applyBorder="1"/>
    <xf numFmtId="169" fontId="4" fillId="0" borderId="7" xfId="0" applyNumberFormat="1" applyFont="1" applyBorder="1"/>
    <xf numFmtId="0" fontId="5" fillId="0" borderId="1" xfId="0" applyFont="1" applyBorder="1" applyAlignment="1">
      <alignment horizontal="left"/>
    </xf>
    <xf numFmtId="0" fontId="4" fillId="0" borderId="1" xfId="0" quotePrefix="1" applyFont="1" applyBorder="1" applyAlignment="1">
      <alignment vertical="top" wrapText="1"/>
    </xf>
    <xf numFmtId="0" fontId="4" fillId="4" borderId="25" xfId="0" applyFont="1" applyFill="1" applyBorder="1"/>
    <xf numFmtId="0" fontId="4" fillId="2" borderId="17" xfId="0" applyFont="1" applyFill="1" applyBorder="1"/>
    <xf numFmtId="0" fontId="3" fillId="0" borderId="1" xfId="0" applyFont="1" applyFill="1" applyBorder="1"/>
    <xf numFmtId="0" fontId="3" fillId="0" borderId="5" xfId="0" applyFont="1" applyFill="1" applyBorder="1"/>
    <xf numFmtId="168" fontId="3" fillId="0" borderId="6" xfId="0" applyNumberFormat="1" applyFont="1" applyFill="1" applyBorder="1"/>
    <xf numFmtId="168" fontId="3" fillId="0" borderId="14" xfId="0" applyNumberFormat="1" applyFont="1" applyFill="1" applyBorder="1"/>
    <xf numFmtId="168" fontId="3" fillId="0" borderId="13" xfId="0" applyNumberFormat="1" applyFont="1" applyFill="1" applyBorder="1"/>
    <xf numFmtId="0" fontId="4" fillId="0" borderId="1" xfId="0" applyFont="1" applyFill="1" applyBorder="1"/>
    <xf numFmtId="0" fontId="10" fillId="0" borderId="1" xfId="0" applyFont="1" applyBorder="1" applyAlignment="1">
      <alignment horizontal="center"/>
    </xf>
    <xf numFmtId="168" fontId="4" fillId="0" borderId="13" xfId="0" applyNumberFormat="1" applyFont="1" applyFill="1" applyBorder="1"/>
    <xf numFmtId="0" fontId="2" fillId="0" borderId="0" xfId="0" applyFont="1" applyFill="1" applyBorder="1"/>
    <xf numFmtId="0" fontId="4" fillId="0" borderId="5" xfId="0" applyFont="1" applyFill="1" applyBorder="1"/>
    <xf numFmtId="168" fontId="4" fillId="0" borderId="6" xfId="0" applyNumberFormat="1" applyFont="1" applyFill="1" applyBorder="1"/>
    <xf numFmtId="168" fontId="4" fillId="0" borderId="14" xfId="0" applyNumberFormat="1" applyFont="1" applyFill="1" applyBorder="1"/>
    <xf numFmtId="0" fontId="6" fillId="0" borderId="2" xfId="0" applyFont="1" applyFill="1" applyBorder="1"/>
    <xf numFmtId="0" fontId="6" fillId="0" borderId="1" xfId="0" applyFont="1" applyFill="1" applyBorder="1" applyAlignment="1">
      <alignment horizontal="left"/>
    </xf>
    <xf numFmtId="0" fontId="4" fillId="3" borderId="1" xfId="0" applyFont="1" applyFill="1" applyBorder="1"/>
    <xf numFmtId="0" fontId="11" fillId="0" borderId="1" xfId="0" applyFont="1" applyBorder="1" applyAlignment="1">
      <alignment horizontal="center"/>
    </xf>
    <xf numFmtId="0" fontId="4" fillId="3" borderId="2" xfId="0" applyFont="1" applyFill="1" applyBorder="1"/>
    <xf numFmtId="0" fontId="4" fillId="0" borderId="2" xfId="0" applyFont="1" applyFill="1" applyBorder="1"/>
    <xf numFmtId="0" fontId="3" fillId="0" borderId="26" xfId="0" applyFont="1" applyBorder="1"/>
    <xf numFmtId="7" fontId="4" fillId="0" borderId="1" xfId="0" applyNumberFormat="1" applyFont="1" applyFill="1" applyBorder="1"/>
    <xf numFmtId="6" fontId="4" fillId="0" borderId="1" xfId="0" applyNumberFormat="1" applyFont="1" applyFill="1" applyBorder="1"/>
    <xf numFmtId="10" fontId="4" fillId="0" borderId="1" xfId="0" applyNumberFormat="1" applyFont="1" applyBorder="1"/>
    <xf numFmtId="10" fontId="3" fillId="3" borderId="1" xfId="0" applyNumberFormat="1" applyFont="1" applyFill="1" applyBorder="1"/>
    <xf numFmtId="10" fontId="4" fillId="0" borderId="1" xfId="0" applyNumberFormat="1" applyFont="1" applyFill="1" applyBorder="1"/>
    <xf numFmtId="10" fontId="4" fillId="0" borderId="1" xfId="0" applyNumberFormat="1" applyFont="1" applyBorder="1" applyAlignment="1">
      <alignment horizontal="center"/>
    </xf>
    <xf numFmtId="10" fontId="3" fillId="0" borderId="1" xfId="0" applyNumberFormat="1" applyFont="1" applyFill="1" applyBorder="1"/>
    <xf numFmtId="10" fontId="4" fillId="5" borderId="1" xfId="0" applyNumberFormat="1" applyFont="1" applyFill="1" applyBorder="1"/>
    <xf numFmtId="10" fontId="4" fillId="0" borderId="7" xfId="0" applyNumberFormat="1" applyFont="1" applyBorder="1"/>
    <xf numFmtId="181" fontId="4" fillId="0" borderId="5" xfId="0" applyNumberFormat="1" applyFont="1" applyBorder="1"/>
    <xf numFmtId="0" fontId="2" fillId="0" borderId="0" xfId="0" applyFont="1" applyAlignment="1">
      <alignment wrapText="1"/>
    </xf>
    <xf numFmtId="0" fontId="0" fillId="0" borderId="0" xfId="0" applyAlignment="1">
      <alignment wrapText="1"/>
    </xf>
    <xf numFmtId="0" fontId="5" fillId="0" borderId="25" xfId="0" applyFont="1" applyBorder="1" applyAlignment="1">
      <alignment horizontal="center"/>
    </xf>
    <xf numFmtId="0" fontId="0" fillId="0" borderId="27" xfId="0" applyBorder="1" applyAlignment="1"/>
  </cellXfs>
  <cellStyles count="6">
    <cellStyle name="Comma 2" xfId="1"/>
    <cellStyle name="Currency 2" xfId="2"/>
    <cellStyle name="Normal" xfId="0" builtinId="0"/>
    <cellStyle name="Normal 2" xfId="3"/>
    <cellStyle name="Normal 3" xfId="4"/>
    <cellStyle name="Normal 4"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Metron\Data\_Props\DARPA_I2O_11-04%20ADAMS\Proposal\Cost\MP%20121%20ADAMS%20Proposal%20GG%2012-8-10g.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st By Month GG"/>
      <sheetName val="Nat's Check"/>
      <sheetName val="Ferry Sheet 11-24-10"/>
      <sheetName val="General Information"/>
      <sheetName val="Task 01 3QFY11"/>
      <sheetName val="Task 02 3QFY11"/>
      <sheetName val="Task 03 3QFY11"/>
      <sheetName val="Task 03 4QFY11"/>
      <sheetName val="Task 04 3QFY11"/>
      <sheetName val="Task 05 3QFY11"/>
      <sheetName val="Task 05 4QFY11"/>
      <sheetName val="Task 06 3QFY11"/>
      <sheetName val="Task 07 3QFY11"/>
      <sheetName val="Task 08 2QFY11"/>
      <sheetName val="Task 08 3QFY11"/>
      <sheetName val="Task 08 4QFY11"/>
      <sheetName val="Task 09 4QFY11"/>
      <sheetName val="Task 09 1QFY12"/>
      <sheetName val="Task 10 1QFY12"/>
      <sheetName val="Task 10 2QFY12"/>
      <sheetName val="Task 11 3QFY11"/>
      <sheetName val="Task 11 4QFY11"/>
      <sheetName val="Task 12 4QFY11"/>
      <sheetName val="Task 12 1QFY12"/>
      <sheetName val="Task 13 1QFY12"/>
      <sheetName val="Task 13 2QFY12"/>
      <sheetName val="Task 14 2QFY12"/>
      <sheetName val="Task 14 3QFY12"/>
      <sheetName val="Task 15 3QFY12"/>
      <sheetName val="Task 16 3QFY12"/>
      <sheetName val="Task 16 4QFY12"/>
      <sheetName val="Task 17 3QFY12"/>
      <sheetName val="Task 17 4QFY12"/>
      <sheetName val="Task 18 3QFY12"/>
      <sheetName val="Task 19 4QFY12"/>
      <sheetName val="Task 20 3QFY12"/>
      <sheetName val="Task 20 4QFY12"/>
      <sheetName val="Task 21 4QFY12"/>
      <sheetName val="Task 21 1QFY13"/>
      <sheetName val="Task 22 1QFY13"/>
      <sheetName val="Task 22 2QFY13"/>
      <sheetName val="Task 23 2QFY13"/>
      <sheetName val="Escalation &amp; Indirect Rates"/>
      <sheetName val="Rate Chart 9-3-10"/>
      <sheetName val="Travel to Houston"/>
      <sheetName val="Travel to San Diego"/>
      <sheetName val="Travel to Boston"/>
      <sheetName val="ODC Details"/>
      <sheetName val="Materials-Supplies"/>
      <sheetName val="Contractor Acquired Equipment"/>
      <sheetName val="Consultants"/>
      <sheetName val="Subcontractor "/>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ow r="16">
          <cell r="B16" t="str">
            <v>MONROE</v>
          </cell>
          <cell r="C16">
            <v>93.75</v>
          </cell>
        </row>
        <row r="17">
          <cell r="B17">
            <v>15</v>
          </cell>
          <cell r="C17">
            <v>60.718666666666664</v>
          </cell>
        </row>
        <row r="18">
          <cell r="B18" t="str">
            <v>AHEARN</v>
          </cell>
          <cell r="C18">
            <v>45.74</v>
          </cell>
        </row>
        <row r="19">
          <cell r="B19" t="str">
            <v>FERRY</v>
          </cell>
          <cell r="C19">
            <v>58.91</v>
          </cell>
        </row>
        <row r="20">
          <cell r="B20" t="str">
            <v>FRAZIER</v>
          </cell>
          <cell r="C20">
            <v>67.06</v>
          </cell>
        </row>
        <row r="21">
          <cell r="B21" t="str">
            <v>GIDDINGS</v>
          </cell>
          <cell r="C21">
            <v>60</v>
          </cell>
        </row>
        <row r="22">
          <cell r="B22" t="str">
            <v>HUSBAND, C.</v>
          </cell>
          <cell r="C22">
            <v>56.08</v>
          </cell>
        </row>
        <row r="23">
          <cell r="B23" t="str">
            <v>KENNEDY</v>
          </cell>
          <cell r="C23">
            <v>60.84</v>
          </cell>
        </row>
        <row r="24">
          <cell r="B24" t="str">
            <v>OSBORN</v>
          </cell>
          <cell r="C24">
            <v>65.459999999999994</v>
          </cell>
        </row>
        <row r="25">
          <cell r="B25" t="str">
            <v>SAVKLI</v>
          </cell>
          <cell r="C25">
            <v>68.239999999999995</v>
          </cell>
        </row>
        <row r="26">
          <cell r="B26" t="str">
            <v>TRAN, V.</v>
          </cell>
          <cell r="C26">
            <v>64.89</v>
          </cell>
        </row>
        <row r="27">
          <cell r="B27" t="str">
            <v>JUDGE</v>
          </cell>
          <cell r="C27">
            <v>64</v>
          </cell>
        </row>
        <row r="28">
          <cell r="B28" t="str">
            <v>MACNAMARA</v>
          </cell>
          <cell r="C28">
            <v>62</v>
          </cell>
        </row>
        <row r="29">
          <cell r="B29" t="str">
            <v>MONTES</v>
          </cell>
          <cell r="C29">
            <v>58.92</v>
          </cell>
        </row>
        <row r="30">
          <cell r="B30" t="str">
            <v>RATONEL</v>
          </cell>
          <cell r="C30">
            <v>66.959999999999994</v>
          </cell>
        </row>
        <row r="31">
          <cell r="B31" t="str">
            <v>WONG</v>
          </cell>
          <cell r="C31">
            <v>51.5</v>
          </cell>
        </row>
        <row r="32">
          <cell r="B32" t="str">
            <v>ZUELSDORF</v>
          </cell>
          <cell r="C32">
            <v>60.18</v>
          </cell>
        </row>
        <row r="33">
          <cell r="B33">
            <v>18</v>
          </cell>
          <cell r="C33">
            <v>76.395000000000024</v>
          </cell>
        </row>
        <row r="34">
          <cell r="B34" t="str">
            <v>ANDERSON, M.</v>
          </cell>
          <cell r="C34">
            <v>82.78</v>
          </cell>
        </row>
        <row r="35">
          <cell r="B35" t="str">
            <v>ANDERSON, S.</v>
          </cell>
          <cell r="C35">
            <v>82.6</v>
          </cell>
        </row>
        <row r="36">
          <cell r="B36" t="str">
            <v>BAZOW, T.</v>
          </cell>
          <cell r="C36">
            <v>83.43</v>
          </cell>
        </row>
        <row r="37">
          <cell r="B37" t="str">
            <v>BELL</v>
          </cell>
          <cell r="C37">
            <v>84.15</v>
          </cell>
        </row>
        <row r="38">
          <cell r="B38" t="str">
            <v>KRATZKE</v>
          </cell>
          <cell r="C38">
            <v>76.64</v>
          </cell>
        </row>
        <row r="39">
          <cell r="B39" t="str">
            <v>LEONARDO</v>
          </cell>
          <cell r="C39">
            <v>63</v>
          </cell>
        </row>
        <row r="40">
          <cell r="B40" t="str">
            <v>MOSKOWITZ</v>
          </cell>
          <cell r="C40">
            <v>72.23</v>
          </cell>
        </row>
        <row r="41">
          <cell r="B41" t="str">
            <v>PRESCOTT</v>
          </cell>
          <cell r="C41">
            <v>76.75</v>
          </cell>
        </row>
        <row r="42">
          <cell r="B42" t="str">
            <v>SHIRRON</v>
          </cell>
          <cell r="C42">
            <v>73.650000000000006</v>
          </cell>
        </row>
        <row r="43">
          <cell r="B43" t="str">
            <v>SILVER</v>
          </cell>
          <cell r="C43">
            <v>71.59</v>
          </cell>
        </row>
        <row r="44">
          <cell r="B44" t="str">
            <v>STREIT</v>
          </cell>
          <cell r="C44">
            <v>84.2</v>
          </cell>
        </row>
        <row r="45">
          <cell r="B45" t="str">
            <v>VERGAMINI</v>
          </cell>
          <cell r="C45">
            <v>79.819999999999993</v>
          </cell>
        </row>
        <row r="46">
          <cell r="B46" t="str">
            <v>WOOD</v>
          </cell>
          <cell r="C46">
            <v>60.34</v>
          </cell>
        </row>
        <row r="47">
          <cell r="B47" t="str">
            <v>CARROLL</v>
          </cell>
          <cell r="C47">
            <v>77.86</v>
          </cell>
        </row>
        <row r="48">
          <cell r="B48" t="str">
            <v>DECKER</v>
          </cell>
          <cell r="C48">
            <v>73.66</v>
          </cell>
        </row>
        <row r="49">
          <cell r="B49" t="str">
            <v>JOHNSON</v>
          </cell>
          <cell r="C49">
            <v>81.2</v>
          </cell>
        </row>
        <row r="50">
          <cell r="B50" t="str">
            <v>KELLER</v>
          </cell>
          <cell r="C50">
            <v>76.64</v>
          </cell>
        </row>
        <row r="51">
          <cell r="B51" t="str">
            <v>STUTTS</v>
          </cell>
          <cell r="C51">
            <v>74.569999999999993</v>
          </cell>
        </row>
        <row r="52">
          <cell r="B52">
            <v>11</v>
          </cell>
          <cell r="C52">
            <v>61.398181818181826</v>
          </cell>
        </row>
        <row r="53">
          <cell r="B53" t="str">
            <v>HOGYE</v>
          </cell>
          <cell r="C53">
            <v>61.6</v>
          </cell>
        </row>
        <row r="54">
          <cell r="B54" t="str">
            <v>JUDD, M.</v>
          </cell>
          <cell r="C54">
            <v>63.86</v>
          </cell>
        </row>
        <row r="55">
          <cell r="B55" t="str">
            <v>KNUTSEN</v>
          </cell>
          <cell r="C55">
            <v>62.48</v>
          </cell>
        </row>
        <row r="56">
          <cell r="B56" t="str">
            <v>KOHL</v>
          </cell>
          <cell r="C56">
            <v>63.26</v>
          </cell>
        </row>
        <row r="57">
          <cell r="B57" t="str">
            <v>MCFARLAND</v>
          </cell>
          <cell r="C57">
            <v>56.16</v>
          </cell>
        </row>
        <row r="58">
          <cell r="B58" t="str">
            <v>ULMAN</v>
          </cell>
          <cell r="C58">
            <v>45.22</v>
          </cell>
        </row>
        <row r="59">
          <cell r="B59" t="str">
            <v>GRIGSBY</v>
          </cell>
          <cell r="C59">
            <v>65.08</v>
          </cell>
        </row>
        <row r="60">
          <cell r="B60" t="str">
            <v>OCHELTREE</v>
          </cell>
          <cell r="C60">
            <v>55.16</v>
          </cell>
        </row>
        <row r="61">
          <cell r="B61" t="str">
            <v>SONNENSHEIN</v>
          </cell>
          <cell r="C61">
            <v>68.22</v>
          </cell>
        </row>
        <row r="62">
          <cell r="B62" t="str">
            <v>VAN IWAARDEN</v>
          </cell>
          <cell r="C62">
            <v>71.349999999999994</v>
          </cell>
        </row>
        <row r="63">
          <cell r="B63" t="str">
            <v>VU</v>
          </cell>
          <cell r="C63">
            <v>62.99</v>
          </cell>
        </row>
        <row r="64">
          <cell r="B64">
            <v>5</v>
          </cell>
          <cell r="C64">
            <v>72.944000000000003</v>
          </cell>
        </row>
        <row r="65">
          <cell r="B65" t="str">
            <v>JUDD, C.</v>
          </cell>
          <cell r="C65">
            <v>61.8</v>
          </cell>
        </row>
        <row r="66">
          <cell r="B66" t="str">
            <v>KILGORE</v>
          </cell>
          <cell r="C66">
            <v>78.02</v>
          </cell>
        </row>
        <row r="67">
          <cell r="B67" t="str">
            <v>TRAN</v>
          </cell>
          <cell r="C67">
            <v>75.319999999999993</v>
          </cell>
        </row>
        <row r="68">
          <cell r="B68" t="str">
            <v>WANG, H.</v>
          </cell>
          <cell r="C68">
            <v>81.599999999999994</v>
          </cell>
        </row>
        <row r="69">
          <cell r="B69" t="str">
            <v>BRUTOCAO</v>
          </cell>
          <cell r="C69">
            <v>67.98</v>
          </cell>
        </row>
        <row r="70">
          <cell r="B70">
            <v>30</v>
          </cell>
          <cell r="C70">
            <v>36.718666666666657</v>
          </cell>
        </row>
        <row r="71">
          <cell r="B71" t="str">
            <v>ANGLE</v>
          </cell>
          <cell r="C71">
            <v>39.869999999999997</v>
          </cell>
        </row>
        <row r="72">
          <cell r="B72" t="str">
            <v>BATCHELDER</v>
          </cell>
          <cell r="C72">
            <v>26</v>
          </cell>
        </row>
        <row r="73">
          <cell r="B73" t="str">
            <v>BLACKMER</v>
          </cell>
          <cell r="C73">
            <v>24.7</v>
          </cell>
        </row>
        <row r="74">
          <cell r="B74" t="str">
            <v>BOQUET</v>
          </cell>
          <cell r="C74">
            <v>39.86</v>
          </cell>
        </row>
        <row r="75">
          <cell r="B75" t="str">
            <v>BRADBERRY</v>
          </cell>
          <cell r="C75">
            <v>45.68</v>
          </cell>
        </row>
        <row r="76">
          <cell r="B76" t="str">
            <v>BUMGARNER</v>
          </cell>
          <cell r="C76">
            <v>41</v>
          </cell>
        </row>
        <row r="77">
          <cell r="B77" t="str">
            <v>CHANTOSA</v>
          </cell>
          <cell r="C77">
            <v>29.5</v>
          </cell>
        </row>
        <row r="78">
          <cell r="B78" t="str">
            <v>COEN</v>
          </cell>
          <cell r="C78">
            <v>30.75</v>
          </cell>
        </row>
        <row r="79">
          <cell r="B79" t="str">
            <v>DAUGHERTY</v>
          </cell>
          <cell r="C79">
            <v>47.07</v>
          </cell>
        </row>
        <row r="80">
          <cell r="B80" t="str">
            <v>DAVIS</v>
          </cell>
          <cell r="C80">
            <v>37.049999999999997</v>
          </cell>
        </row>
        <row r="81">
          <cell r="B81" t="str">
            <v>FLICK</v>
          </cell>
          <cell r="C81">
            <v>36.020000000000003</v>
          </cell>
        </row>
        <row r="82">
          <cell r="B82" t="str">
            <v>HILLIARD</v>
          </cell>
          <cell r="C82">
            <v>38.1</v>
          </cell>
        </row>
        <row r="83">
          <cell r="B83" t="str">
            <v>HUGHES</v>
          </cell>
          <cell r="C83">
            <v>47.53</v>
          </cell>
        </row>
        <row r="84">
          <cell r="B84" t="str">
            <v>IHRY</v>
          </cell>
          <cell r="C84">
            <v>35.68</v>
          </cell>
        </row>
        <row r="85">
          <cell r="B85" t="str">
            <v>JENKINS</v>
          </cell>
          <cell r="C85">
            <v>34.380000000000003</v>
          </cell>
        </row>
        <row r="86">
          <cell r="B86" t="str">
            <v>JUETT</v>
          </cell>
          <cell r="C86">
            <v>38</v>
          </cell>
        </row>
        <row r="87">
          <cell r="B87" t="str">
            <v>KELLEMS</v>
          </cell>
          <cell r="C87">
            <v>35.68</v>
          </cell>
        </row>
        <row r="88">
          <cell r="B88" t="str">
            <v>KEY</v>
          </cell>
          <cell r="C88">
            <v>30.19</v>
          </cell>
        </row>
        <row r="89">
          <cell r="B89" t="str">
            <v>KINNALLY</v>
          </cell>
          <cell r="C89">
            <v>39.92</v>
          </cell>
        </row>
        <row r="90">
          <cell r="B90" t="str">
            <v>LO</v>
          </cell>
          <cell r="C90">
            <v>49.13</v>
          </cell>
        </row>
        <row r="91">
          <cell r="B91" t="str">
            <v>MEYERS</v>
          </cell>
          <cell r="C91">
            <v>42.31</v>
          </cell>
        </row>
        <row r="92">
          <cell r="B92" t="str">
            <v>STERN</v>
          </cell>
          <cell r="C92">
            <v>13</v>
          </cell>
        </row>
        <row r="93">
          <cell r="B93" t="str">
            <v>WASYK</v>
          </cell>
          <cell r="C93">
            <v>41.7</v>
          </cell>
        </row>
        <row r="94">
          <cell r="B94" t="str">
            <v>COBB</v>
          </cell>
          <cell r="C94">
            <v>35.19</v>
          </cell>
        </row>
        <row r="95">
          <cell r="B95" t="str">
            <v>HARTLAGE</v>
          </cell>
          <cell r="C95">
            <v>36.770000000000003</v>
          </cell>
        </row>
        <row r="96">
          <cell r="B96" t="str">
            <v>KLAK</v>
          </cell>
          <cell r="C96">
            <v>46.81</v>
          </cell>
        </row>
        <row r="97">
          <cell r="B97" t="str">
            <v>MARTIN</v>
          </cell>
          <cell r="C97">
            <v>34.799999999999997</v>
          </cell>
        </row>
        <row r="98">
          <cell r="B98" t="str">
            <v>OSTRICH</v>
          </cell>
          <cell r="C98">
            <v>31.83</v>
          </cell>
        </row>
        <row r="99">
          <cell r="B99" t="str">
            <v>OSTROWSKI</v>
          </cell>
          <cell r="C99">
            <v>32.450000000000003</v>
          </cell>
        </row>
        <row r="100">
          <cell r="B100" t="str">
            <v>WHITE, C.</v>
          </cell>
          <cell r="C100">
            <v>40.590000000000003</v>
          </cell>
        </row>
        <row r="101">
          <cell r="B101">
            <v>14</v>
          </cell>
          <cell r="C101">
            <v>49.917857142857144</v>
          </cell>
        </row>
        <row r="102">
          <cell r="B102" t="str">
            <v>BELOGAY</v>
          </cell>
          <cell r="C102">
            <v>55</v>
          </cell>
        </row>
        <row r="103">
          <cell r="B103" t="str">
            <v>CARLSON</v>
          </cell>
          <cell r="C103">
            <v>40.4</v>
          </cell>
        </row>
        <row r="104">
          <cell r="B104" t="str">
            <v>CHAGNON</v>
          </cell>
          <cell r="C104">
            <v>57.25</v>
          </cell>
        </row>
        <row r="105">
          <cell r="B105" t="str">
            <v>KEELING</v>
          </cell>
          <cell r="C105">
            <v>48.7</v>
          </cell>
        </row>
        <row r="106">
          <cell r="B106" t="str">
            <v>MORRISON</v>
          </cell>
          <cell r="C106">
            <v>61.71</v>
          </cell>
        </row>
        <row r="107">
          <cell r="B107" t="str">
            <v>OCHOA</v>
          </cell>
          <cell r="C107">
            <v>52</v>
          </cell>
        </row>
        <row r="108">
          <cell r="B108" t="str">
            <v>PHILLIPS</v>
          </cell>
          <cell r="C108">
            <v>45.42</v>
          </cell>
        </row>
        <row r="109">
          <cell r="B109" t="str">
            <v>VENTRELLA</v>
          </cell>
          <cell r="C109">
            <v>45.01</v>
          </cell>
        </row>
        <row r="110">
          <cell r="B110" t="str">
            <v>WENCHEL</v>
          </cell>
          <cell r="C110">
            <v>44.68</v>
          </cell>
        </row>
        <row r="111">
          <cell r="B111" t="str">
            <v>WOJTOWICZ</v>
          </cell>
          <cell r="C111">
            <v>46.56</v>
          </cell>
        </row>
        <row r="112">
          <cell r="B112" t="str">
            <v>GEORGE, J.</v>
          </cell>
          <cell r="C112">
            <v>41.64</v>
          </cell>
        </row>
        <row r="113">
          <cell r="B113" t="str">
            <v>HOFF</v>
          </cell>
          <cell r="C113">
            <v>48.33</v>
          </cell>
        </row>
        <row r="114">
          <cell r="B114" t="str">
            <v>NORTON</v>
          </cell>
          <cell r="C114">
            <v>63.62</v>
          </cell>
        </row>
        <row r="115">
          <cell r="B115" t="str">
            <v>YOUNG</v>
          </cell>
          <cell r="C115">
            <v>48.53</v>
          </cell>
        </row>
        <row r="116">
          <cell r="B116">
            <v>3</v>
          </cell>
          <cell r="C116">
            <v>38.453333333333326</v>
          </cell>
        </row>
        <row r="117">
          <cell r="B117" t="str">
            <v>BORKHOLDER</v>
          </cell>
          <cell r="C117">
            <v>41.35</v>
          </cell>
        </row>
        <row r="118">
          <cell r="B118" t="str">
            <v>ELLIS</v>
          </cell>
          <cell r="C118">
            <v>37.44</v>
          </cell>
        </row>
        <row r="119">
          <cell r="B119" t="str">
            <v>HSU</v>
          </cell>
          <cell r="C119">
            <v>36.57</v>
          </cell>
        </row>
        <row r="120">
          <cell r="B120">
            <v>9</v>
          </cell>
          <cell r="C120">
            <v>49.578888888888891</v>
          </cell>
        </row>
        <row r="121">
          <cell r="B121" t="str">
            <v>CUNNINGHAM</v>
          </cell>
          <cell r="C121">
            <v>63.6</v>
          </cell>
        </row>
        <row r="122">
          <cell r="B122" t="str">
            <v>GOGER</v>
          </cell>
          <cell r="C122">
            <v>51.3</v>
          </cell>
        </row>
        <row r="123">
          <cell r="B123" t="str">
            <v>GREENE</v>
          </cell>
          <cell r="C123">
            <v>45</v>
          </cell>
        </row>
        <row r="124">
          <cell r="B124" t="str">
            <v>ORLOV</v>
          </cell>
          <cell r="C124">
            <v>45.9</v>
          </cell>
        </row>
        <row r="125">
          <cell r="B125" t="str">
            <v>ROWE</v>
          </cell>
          <cell r="C125">
            <v>44.2</v>
          </cell>
        </row>
        <row r="126">
          <cell r="B126" t="str">
            <v>BUI</v>
          </cell>
          <cell r="C126">
            <v>49.31</v>
          </cell>
        </row>
        <row r="127">
          <cell r="B127" t="str">
            <v>BURCKHARDT</v>
          </cell>
          <cell r="C127">
            <v>54.05</v>
          </cell>
        </row>
        <row r="128">
          <cell r="B128" t="str">
            <v>VENKATESH</v>
          </cell>
          <cell r="C128">
            <v>37.67</v>
          </cell>
        </row>
        <row r="129">
          <cell r="B129" t="str">
            <v>WOJDYLA</v>
          </cell>
          <cell r="C129">
            <v>55.18</v>
          </cell>
        </row>
        <row r="134">
          <cell r="B134" t="str">
            <v>DWYER</v>
          </cell>
          <cell r="C134">
            <v>66.430000000000007</v>
          </cell>
        </row>
        <row r="135">
          <cell r="B135" t="str">
            <v>DUGAY</v>
          </cell>
          <cell r="C135">
            <v>65.89</v>
          </cell>
        </row>
        <row r="136">
          <cell r="B136" t="str">
            <v>EVANS</v>
          </cell>
          <cell r="C136">
            <v>25</v>
          </cell>
        </row>
        <row r="137">
          <cell r="B137" t="str">
            <v>FAIRCHILD</v>
          </cell>
          <cell r="C137">
            <v>15</v>
          </cell>
        </row>
        <row r="138">
          <cell r="B138" t="str">
            <v>GEORGE</v>
          </cell>
          <cell r="C138">
            <v>96.16</v>
          </cell>
        </row>
        <row r="139">
          <cell r="B139" t="str">
            <v>JOSHI</v>
          </cell>
          <cell r="C139">
            <v>47.96</v>
          </cell>
        </row>
        <row r="140">
          <cell r="B140" t="str">
            <v>KELLIBREW</v>
          </cell>
          <cell r="C140">
            <v>31.25</v>
          </cell>
        </row>
        <row r="141">
          <cell r="B141" t="str">
            <v>LANG</v>
          </cell>
          <cell r="C141">
            <v>64.06</v>
          </cell>
        </row>
        <row r="142">
          <cell r="B142" t="str">
            <v>NARDI</v>
          </cell>
          <cell r="C142">
            <v>33.9</v>
          </cell>
        </row>
        <row r="143">
          <cell r="B143" t="str">
            <v>SENG</v>
          </cell>
          <cell r="C143">
            <v>55.29</v>
          </cell>
        </row>
        <row r="144">
          <cell r="B144" t="str">
            <v>SETTLE</v>
          </cell>
          <cell r="C144">
            <v>41.8</v>
          </cell>
        </row>
        <row r="145">
          <cell r="B145" t="str">
            <v>SMITH</v>
          </cell>
          <cell r="C145">
            <v>26.78</v>
          </cell>
        </row>
        <row r="146">
          <cell r="B146" t="str">
            <v>THOMPSON</v>
          </cell>
          <cell r="C146">
            <v>21</v>
          </cell>
        </row>
        <row r="147">
          <cell r="B147" t="str">
            <v>WANG, W.</v>
          </cell>
          <cell r="C147">
            <v>32.14</v>
          </cell>
        </row>
        <row r="148">
          <cell r="B148" t="str">
            <v>WHITE, L.</v>
          </cell>
          <cell r="C148">
            <v>39.520000000000003</v>
          </cell>
        </row>
        <row r="149">
          <cell r="B149" t="str">
            <v>PARNELL</v>
          </cell>
          <cell r="C149">
            <v>27.3</v>
          </cell>
        </row>
        <row r="150">
          <cell r="B150" t="str">
            <v>SALTZMAN, M.</v>
          </cell>
          <cell r="C150">
            <v>36</v>
          </cell>
        </row>
        <row r="151">
          <cell r="B151" t="str">
            <v>TA</v>
          </cell>
          <cell r="C151">
            <v>40.770000000000003</v>
          </cell>
        </row>
      </sheetData>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T63"/>
  <sheetViews>
    <sheetView tabSelected="1" zoomScaleNormal="130" workbookViewId="0">
      <selection activeCell="E10" sqref="E10"/>
    </sheetView>
  </sheetViews>
  <sheetFormatPr defaultRowHeight="12.75"/>
  <cols>
    <col min="1" max="1" width="2.28515625" customWidth="1"/>
    <col min="2" max="2" width="42.42578125" customWidth="1"/>
    <col min="3" max="3" width="26.7109375" customWidth="1"/>
    <col min="4" max="4" width="11.7109375" customWidth="1"/>
    <col min="5" max="5" width="14.42578125" bestFit="1" customWidth="1"/>
    <col min="6" max="19" width="12.7109375" customWidth="1"/>
    <col min="20" max="20" width="13.7109375" customWidth="1"/>
  </cols>
  <sheetData>
    <row r="1" spans="1:20">
      <c r="A1" s="36" t="s">
        <v>39</v>
      </c>
      <c r="B1" s="12"/>
      <c r="C1" s="12"/>
      <c r="D1" s="12"/>
      <c r="E1" s="12"/>
      <c r="F1" s="12"/>
      <c r="G1" s="12"/>
      <c r="H1" s="12"/>
      <c r="I1" s="12"/>
      <c r="J1" s="12"/>
      <c r="K1" s="12"/>
      <c r="L1" s="12"/>
      <c r="M1" s="12"/>
      <c r="N1" s="12"/>
      <c r="O1" s="12"/>
      <c r="P1" s="12"/>
      <c r="Q1" s="12"/>
      <c r="R1" s="12"/>
      <c r="S1" s="70"/>
      <c r="T1" s="13"/>
    </row>
    <row r="2" spans="1:20" ht="13.5" thickBot="1">
      <c r="A2" s="37"/>
      <c r="B2" s="1" t="s">
        <v>56</v>
      </c>
      <c r="C2" s="1"/>
      <c r="D2" s="22"/>
      <c r="E2" s="56" t="s">
        <v>34</v>
      </c>
      <c r="F2" s="22"/>
      <c r="G2" s="22"/>
      <c r="H2" s="56" t="s">
        <v>34</v>
      </c>
      <c r="I2" s="22"/>
      <c r="J2" s="22"/>
      <c r="K2" s="56" t="s">
        <v>34</v>
      </c>
      <c r="L2" s="22"/>
      <c r="M2" s="22"/>
      <c r="N2" s="56" t="s">
        <v>34</v>
      </c>
      <c r="O2" s="22"/>
      <c r="P2" s="22"/>
      <c r="Q2" s="56" t="s">
        <v>24</v>
      </c>
      <c r="R2" s="22"/>
      <c r="S2" s="71"/>
      <c r="T2" s="38"/>
    </row>
    <row r="3" spans="1:20">
      <c r="A3" s="33" t="s">
        <v>36</v>
      </c>
      <c r="B3" s="2"/>
      <c r="C3" s="10"/>
      <c r="D3" s="23"/>
      <c r="E3" s="24" t="s">
        <v>52</v>
      </c>
      <c r="F3" s="25"/>
      <c r="G3" s="23"/>
      <c r="H3" s="24" t="s">
        <v>54</v>
      </c>
      <c r="I3" s="25"/>
      <c r="J3" s="23"/>
      <c r="K3" s="24" t="s">
        <v>55</v>
      </c>
      <c r="L3" s="25"/>
      <c r="M3" s="23"/>
      <c r="N3" s="24"/>
      <c r="O3" s="25"/>
      <c r="P3" s="23"/>
      <c r="Q3" s="24"/>
      <c r="R3" s="25"/>
      <c r="S3" s="103" t="s">
        <v>0</v>
      </c>
      <c r="T3" s="104"/>
    </row>
    <row r="4" spans="1:20">
      <c r="A4" s="33"/>
      <c r="B4" s="2"/>
      <c r="C4" s="10"/>
      <c r="D4" s="30"/>
      <c r="E4" s="31" t="s">
        <v>53</v>
      </c>
      <c r="F4" s="32"/>
      <c r="G4" s="30"/>
      <c r="H4" s="31" t="s">
        <v>53</v>
      </c>
      <c r="I4" s="32"/>
      <c r="J4" s="30"/>
      <c r="K4" s="31" t="s">
        <v>53</v>
      </c>
      <c r="L4" s="32"/>
      <c r="M4" s="30"/>
      <c r="N4" s="31"/>
      <c r="O4" s="32"/>
      <c r="P4" s="30"/>
      <c r="Q4" s="31"/>
      <c r="R4" s="32"/>
      <c r="S4" s="51" t="s">
        <v>35</v>
      </c>
      <c r="T4" s="78" t="s">
        <v>49</v>
      </c>
    </row>
    <row r="5" spans="1:20">
      <c r="A5" s="14"/>
      <c r="B5" s="68" t="s">
        <v>12</v>
      </c>
      <c r="C5" s="44" t="s">
        <v>6</v>
      </c>
      <c r="D5" s="45" t="s">
        <v>7</v>
      </c>
      <c r="E5" s="3" t="s">
        <v>8</v>
      </c>
      <c r="F5" s="46" t="s">
        <v>9</v>
      </c>
      <c r="G5" s="45" t="s">
        <v>7</v>
      </c>
      <c r="H5" s="3" t="s">
        <v>8</v>
      </c>
      <c r="I5" s="46" t="s">
        <v>9</v>
      </c>
      <c r="J5" s="45" t="s">
        <v>7</v>
      </c>
      <c r="K5" s="3" t="s">
        <v>8</v>
      </c>
      <c r="L5" s="46" t="s">
        <v>9</v>
      </c>
      <c r="M5" s="45" t="s">
        <v>7</v>
      </c>
      <c r="N5" s="3" t="s">
        <v>8</v>
      </c>
      <c r="O5" s="46" t="s">
        <v>9</v>
      </c>
      <c r="P5" s="45" t="s">
        <v>7</v>
      </c>
      <c r="Q5" s="3" t="s">
        <v>8</v>
      </c>
      <c r="R5" s="46" t="s">
        <v>9</v>
      </c>
      <c r="S5" s="45" t="s">
        <v>7</v>
      </c>
      <c r="T5" s="46" t="s">
        <v>9</v>
      </c>
    </row>
    <row r="6" spans="1:20">
      <c r="A6" s="14"/>
      <c r="B6" s="4" t="s">
        <v>51</v>
      </c>
      <c r="C6" s="10" t="s">
        <v>57</v>
      </c>
      <c r="D6" s="100">
        <v>240</v>
      </c>
      <c r="E6" s="5">
        <v>248.58020000000002</v>
      </c>
      <c r="F6" s="17">
        <f>D6*E6</f>
        <v>59659.248000000007</v>
      </c>
      <c r="G6" s="16">
        <v>240</v>
      </c>
      <c r="H6" s="5">
        <f>E6</f>
        <v>248.58020000000002</v>
      </c>
      <c r="I6" s="17">
        <f t="shared" ref="I6:I14" si="0">G6*H6</f>
        <v>59659.248000000007</v>
      </c>
      <c r="J6" s="16">
        <v>120</v>
      </c>
      <c r="K6" s="5">
        <f>H6</f>
        <v>248.58020000000002</v>
      </c>
      <c r="L6" s="17">
        <f t="shared" ref="L6:L14" si="1">J6*K6</f>
        <v>29829.624000000003</v>
      </c>
      <c r="M6" s="16"/>
      <c r="N6" s="5"/>
      <c r="O6" s="17">
        <f t="shared" ref="O6:O14" si="2">M6*N6</f>
        <v>0</v>
      </c>
      <c r="P6" s="16"/>
      <c r="Q6" s="5"/>
      <c r="R6" s="17">
        <f t="shared" ref="R6:R14" si="3">P6*Q6</f>
        <v>0</v>
      </c>
      <c r="S6" s="48">
        <f t="shared" ref="S6:S14" si="4">D6+G6+J6+M6+P6</f>
        <v>600</v>
      </c>
      <c r="T6" s="41">
        <f t="shared" ref="T6:T15" si="5">F6+I6+L6+O6+R6</f>
        <v>149148.12000000002</v>
      </c>
    </row>
    <row r="7" spans="1:20">
      <c r="A7" s="14"/>
      <c r="B7" s="4"/>
      <c r="C7" s="10"/>
      <c r="D7" s="100"/>
      <c r="E7" s="5"/>
      <c r="F7" s="17">
        <f t="shared" ref="F7:F14" si="6">D7*E7</f>
        <v>0</v>
      </c>
      <c r="G7" s="16"/>
      <c r="H7" s="5">
        <v>0</v>
      </c>
      <c r="I7" s="17">
        <f t="shared" si="0"/>
        <v>0</v>
      </c>
      <c r="J7" s="16"/>
      <c r="K7" s="5">
        <v>0</v>
      </c>
      <c r="L7" s="17">
        <f t="shared" si="1"/>
        <v>0</v>
      </c>
      <c r="M7" s="16"/>
      <c r="N7" s="5"/>
      <c r="O7" s="17">
        <f t="shared" si="2"/>
        <v>0</v>
      </c>
      <c r="P7" s="16"/>
      <c r="Q7" s="5"/>
      <c r="R7" s="17">
        <f t="shared" si="3"/>
        <v>0</v>
      </c>
      <c r="S7" s="48">
        <f t="shared" si="4"/>
        <v>0</v>
      </c>
      <c r="T7" s="41">
        <f t="shared" si="5"/>
        <v>0</v>
      </c>
    </row>
    <row r="8" spans="1:20">
      <c r="A8" s="14"/>
      <c r="B8" s="4"/>
      <c r="C8" s="10"/>
      <c r="D8" s="100"/>
      <c r="E8" s="5"/>
      <c r="F8" s="17">
        <f t="shared" si="6"/>
        <v>0</v>
      </c>
      <c r="G8" s="16"/>
      <c r="H8" s="5">
        <v>0</v>
      </c>
      <c r="I8" s="17">
        <f t="shared" si="0"/>
        <v>0</v>
      </c>
      <c r="J8" s="16"/>
      <c r="K8" s="5">
        <v>0</v>
      </c>
      <c r="L8" s="17">
        <f t="shared" si="1"/>
        <v>0</v>
      </c>
      <c r="M8" s="16"/>
      <c r="N8" s="5"/>
      <c r="O8" s="17">
        <f t="shared" si="2"/>
        <v>0</v>
      </c>
      <c r="P8" s="16"/>
      <c r="Q8" s="5"/>
      <c r="R8" s="17">
        <f t="shared" si="3"/>
        <v>0</v>
      </c>
      <c r="S8" s="48">
        <f t="shared" si="4"/>
        <v>0</v>
      </c>
      <c r="T8" s="41">
        <f t="shared" si="5"/>
        <v>0</v>
      </c>
    </row>
    <row r="9" spans="1:20">
      <c r="A9" s="14"/>
      <c r="B9" s="4"/>
      <c r="C9" s="10"/>
      <c r="D9" s="100"/>
      <c r="E9" s="5"/>
      <c r="F9" s="17">
        <f t="shared" si="6"/>
        <v>0</v>
      </c>
      <c r="G9" s="16"/>
      <c r="H9" s="5">
        <v>0</v>
      </c>
      <c r="I9" s="17">
        <f t="shared" si="0"/>
        <v>0</v>
      </c>
      <c r="J9" s="16"/>
      <c r="K9" s="5">
        <v>0</v>
      </c>
      <c r="L9" s="17">
        <f t="shared" si="1"/>
        <v>0</v>
      </c>
      <c r="M9" s="16"/>
      <c r="N9" s="5"/>
      <c r="O9" s="17">
        <f t="shared" si="2"/>
        <v>0</v>
      </c>
      <c r="P9" s="16"/>
      <c r="Q9" s="5"/>
      <c r="R9" s="17">
        <f t="shared" si="3"/>
        <v>0</v>
      </c>
      <c r="S9" s="48">
        <f t="shared" si="4"/>
        <v>0</v>
      </c>
      <c r="T9" s="41">
        <f t="shared" si="5"/>
        <v>0</v>
      </c>
    </row>
    <row r="10" spans="1:20">
      <c r="A10" s="14"/>
      <c r="B10" s="69"/>
      <c r="C10" s="69"/>
      <c r="D10" s="16"/>
      <c r="E10" s="5"/>
      <c r="F10" s="17">
        <f t="shared" si="6"/>
        <v>0</v>
      </c>
      <c r="G10" s="16"/>
      <c r="H10" s="5"/>
      <c r="I10" s="17">
        <f t="shared" si="0"/>
        <v>0</v>
      </c>
      <c r="J10" s="16"/>
      <c r="K10" s="5"/>
      <c r="L10" s="17">
        <f t="shared" si="1"/>
        <v>0</v>
      </c>
      <c r="M10" s="16"/>
      <c r="N10" s="5"/>
      <c r="O10" s="17">
        <f t="shared" si="2"/>
        <v>0</v>
      </c>
      <c r="P10" s="16"/>
      <c r="Q10" s="5"/>
      <c r="R10" s="17">
        <f t="shared" si="3"/>
        <v>0</v>
      </c>
      <c r="S10" s="48">
        <f t="shared" si="4"/>
        <v>0</v>
      </c>
      <c r="T10" s="41">
        <f t="shared" si="5"/>
        <v>0</v>
      </c>
    </row>
    <row r="11" spans="1:20">
      <c r="A11" s="14"/>
      <c r="B11" s="4"/>
      <c r="C11" s="10"/>
      <c r="D11" s="16"/>
      <c r="E11" s="5"/>
      <c r="F11" s="17">
        <f t="shared" si="6"/>
        <v>0</v>
      </c>
      <c r="G11" s="16"/>
      <c r="H11" s="5"/>
      <c r="I11" s="17">
        <f t="shared" si="0"/>
        <v>0</v>
      </c>
      <c r="J11" s="16"/>
      <c r="K11" s="5"/>
      <c r="L11" s="17">
        <f t="shared" si="1"/>
        <v>0</v>
      </c>
      <c r="M11" s="16"/>
      <c r="N11" s="5"/>
      <c r="O11" s="17">
        <f t="shared" si="2"/>
        <v>0</v>
      </c>
      <c r="P11" s="16"/>
      <c r="Q11" s="5"/>
      <c r="R11" s="17">
        <f t="shared" si="3"/>
        <v>0</v>
      </c>
      <c r="S11" s="48">
        <f t="shared" si="4"/>
        <v>0</v>
      </c>
      <c r="T11" s="41">
        <f t="shared" si="5"/>
        <v>0</v>
      </c>
    </row>
    <row r="12" spans="1:20">
      <c r="A12" s="14"/>
      <c r="B12" s="4"/>
      <c r="C12" s="10"/>
      <c r="D12" s="16"/>
      <c r="E12" s="5"/>
      <c r="F12" s="17">
        <f t="shared" si="6"/>
        <v>0</v>
      </c>
      <c r="G12" s="16"/>
      <c r="H12" s="5"/>
      <c r="I12" s="17">
        <f t="shared" si="0"/>
        <v>0</v>
      </c>
      <c r="J12" s="16"/>
      <c r="K12" s="5"/>
      <c r="L12" s="17">
        <f t="shared" si="1"/>
        <v>0</v>
      </c>
      <c r="M12" s="16"/>
      <c r="N12" s="5"/>
      <c r="O12" s="17">
        <f t="shared" si="2"/>
        <v>0</v>
      </c>
      <c r="P12" s="16"/>
      <c r="Q12" s="5"/>
      <c r="R12" s="17">
        <f t="shared" si="3"/>
        <v>0</v>
      </c>
      <c r="S12" s="48">
        <f t="shared" si="4"/>
        <v>0</v>
      </c>
      <c r="T12" s="41">
        <f t="shared" si="5"/>
        <v>0</v>
      </c>
    </row>
    <row r="13" spans="1:20">
      <c r="A13" s="14"/>
      <c r="B13" s="4"/>
      <c r="C13" s="10"/>
      <c r="D13" s="16"/>
      <c r="E13" s="5"/>
      <c r="F13" s="17">
        <f t="shared" si="6"/>
        <v>0</v>
      </c>
      <c r="G13" s="16"/>
      <c r="H13" s="5"/>
      <c r="I13" s="17">
        <f t="shared" si="0"/>
        <v>0</v>
      </c>
      <c r="J13" s="16"/>
      <c r="K13" s="5"/>
      <c r="L13" s="17">
        <f t="shared" si="1"/>
        <v>0</v>
      </c>
      <c r="M13" s="16"/>
      <c r="N13" s="5"/>
      <c r="O13" s="17">
        <f t="shared" si="2"/>
        <v>0</v>
      </c>
      <c r="P13" s="16"/>
      <c r="Q13" s="5"/>
      <c r="R13" s="17">
        <f t="shared" si="3"/>
        <v>0</v>
      </c>
      <c r="S13" s="48">
        <f t="shared" si="4"/>
        <v>0</v>
      </c>
      <c r="T13" s="41">
        <f t="shared" si="5"/>
        <v>0</v>
      </c>
    </row>
    <row r="14" spans="1:20">
      <c r="A14" s="14"/>
      <c r="B14" s="4"/>
      <c r="C14" s="10"/>
      <c r="D14" s="16"/>
      <c r="E14" s="5"/>
      <c r="F14" s="17">
        <f t="shared" si="6"/>
        <v>0</v>
      </c>
      <c r="G14" s="16"/>
      <c r="H14" s="5"/>
      <c r="I14" s="17">
        <f t="shared" si="0"/>
        <v>0</v>
      </c>
      <c r="J14" s="16"/>
      <c r="K14" s="5"/>
      <c r="L14" s="17">
        <f t="shared" si="1"/>
        <v>0</v>
      </c>
      <c r="M14" s="16"/>
      <c r="N14" s="5"/>
      <c r="O14" s="17">
        <f t="shared" si="2"/>
        <v>0</v>
      </c>
      <c r="P14" s="16"/>
      <c r="Q14" s="5"/>
      <c r="R14" s="17">
        <f t="shared" si="3"/>
        <v>0</v>
      </c>
      <c r="S14" s="48">
        <f t="shared" si="4"/>
        <v>0</v>
      </c>
      <c r="T14" s="41">
        <f t="shared" si="5"/>
        <v>0</v>
      </c>
    </row>
    <row r="15" spans="1:20">
      <c r="A15" s="14"/>
      <c r="B15" s="6" t="s">
        <v>19</v>
      </c>
      <c r="C15" s="11"/>
      <c r="D15" s="18">
        <f>SUM(D6:D14)</f>
        <v>240</v>
      </c>
      <c r="E15" s="7"/>
      <c r="F15" s="19">
        <f>SUM(F6:F14)</f>
        <v>59659.248000000007</v>
      </c>
      <c r="G15" s="18"/>
      <c r="H15" s="7"/>
      <c r="I15" s="19">
        <f>SUM(I6:I14)</f>
        <v>59659.248000000007</v>
      </c>
      <c r="J15" s="18"/>
      <c r="K15" s="7"/>
      <c r="L15" s="19">
        <f>SUM(L6:L14)</f>
        <v>29829.624000000003</v>
      </c>
      <c r="M15" s="18">
        <f>SUM(M6:M14)</f>
        <v>0</v>
      </c>
      <c r="N15" s="7"/>
      <c r="O15" s="19">
        <f>SUM(O6:O14)</f>
        <v>0</v>
      </c>
      <c r="P15" s="18">
        <f>SUM(P6:P14)</f>
        <v>0</v>
      </c>
      <c r="Q15" s="7"/>
      <c r="R15" s="19">
        <f>SUM(R6:R14)</f>
        <v>0</v>
      </c>
      <c r="S15" s="49">
        <f>SUM(S6:S14)</f>
        <v>600</v>
      </c>
      <c r="T15" s="42">
        <f t="shared" si="5"/>
        <v>149148.12000000002</v>
      </c>
    </row>
    <row r="16" spans="1:20">
      <c r="A16" s="33" t="s">
        <v>30</v>
      </c>
      <c r="B16" s="2"/>
      <c r="C16" s="10"/>
      <c r="D16" s="14"/>
      <c r="E16" s="2"/>
      <c r="F16" s="15"/>
      <c r="G16" s="14"/>
      <c r="H16" s="2"/>
      <c r="I16" s="15"/>
      <c r="J16" s="14"/>
      <c r="K16" s="2"/>
      <c r="L16" s="15"/>
      <c r="M16" s="14"/>
      <c r="N16" s="2"/>
      <c r="O16" s="15"/>
      <c r="P16" s="14"/>
      <c r="Q16" s="2"/>
      <c r="R16" s="15"/>
      <c r="S16" s="52"/>
      <c r="T16" s="43"/>
    </row>
    <row r="17" spans="1:20">
      <c r="A17" s="33"/>
      <c r="B17" s="8" t="s">
        <v>28</v>
      </c>
      <c r="C17" s="10"/>
      <c r="D17" s="20"/>
      <c r="E17" s="93"/>
      <c r="F17" s="17">
        <f>D17*E17</f>
        <v>0</v>
      </c>
      <c r="G17" s="20"/>
      <c r="H17" s="9"/>
      <c r="I17" s="17">
        <f>G17*H17</f>
        <v>0</v>
      </c>
      <c r="J17" s="20"/>
      <c r="K17" s="9"/>
      <c r="L17" s="17">
        <f>J17*K17</f>
        <v>0</v>
      </c>
      <c r="M17" s="20"/>
      <c r="N17" s="9"/>
      <c r="O17" s="17">
        <f>M17*N17</f>
        <v>0</v>
      </c>
      <c r="P17" s="20"/>
      <c r="Q17" s="9"/>
      <c r="R17" s="17">
        <f>P17*Q17</f>
        <v>0</v>
      </c>
      <c r="S17" s="53"/>
      <c r="T17" s="41">
        <f>F17+I17+L17+O17+R17</f>
        <v>0</v>
      </c>
    </row>
    <row r="18" spans="1:20">
      <c r="A18" s="33"/>
      <c r="B18" s="8"/>
      <c r="C18" s="10"/>
      <c r="D18" s="20"/>
      <c r="E18" s="93"/>
      <c r="F18" s="17">
        <f>D18*E18</f>
        <v>0</v>
      </c>
      <c r="G18" s="20"/>
      <c r="H18" s="9"/>
      <c r="I18" s="17">
        <f>G18*H18</f>
        <v>0</v>
      </c>
      <c r="J18" s="20"/>
      <c r="K18" s="9"/>
      <c r="L18" s="17">
        <f>J18*K18</f>
        <v>0</v>
      </c>
      <c r="M18" s="20"/>
      <c r="N18" s="9"/>
      <c r="O18" s="17">
        <f>M18*N18</f>
        <v>0</v>
      </c>
      <c r="P18" s="20"/>
      <c r="Q18" s="9"/>
      <c r="R18" s="17">
        <f>P18*Q18</f>
        <v>0</v>
      </c>
      <c r="S18" s="53"/>
      <c r="T18" s="41">
        <f>F18+I18+L18+O18+R18</f>
        <v>0</v>
      </c>
    </row>
    <row r="19" spans="1:20">
      <c r="A19" s="33"/>
      <c r="B19" s="7" t="s">
        <v>20</v>
      </c>
      <c r="C19" s="11"/>
      <c r="D19" s="21"/>
      <c r="E19" s="94"/>
      <c r="F19" s="19">
        <f>SUM(F17:F18)</f>
        <v>0</v>
      </c>
      <c r="G19" s="21"/>
      <c r="H19" s="7"/>
      <c r="I19" s="19">
        <f>SUM(I17:I18)</f>
        <v>0</v>
      </c>
      <c r="J19" s="21"/>
      <c r="K19" s="7"/>
      <c r="L19" s="19">
        <f>SUM(L17:L18)</f>
        <v>0</v>
      </c>
      <c r="M19" s="21"/>
      <c r="N19" s="7"/>
      <c r="O19" s="19">
        <f>SUM(O17:O18)</f>
        <v>0</v>
      </c>
      <c r="P19" s="21"/>
      <c r="Q19" s="7"/>
      <c r="R19" s="19">
        <f>SUM(R17:R18)</f>
        <v>0</v>
      </c>
      <c r="S19" s="54"/>
      <c r="T19" s="42">
        <f>F19+I19+L19+O19+R19</f>
        <v>0</v>
      </c>
    </row>
    <row r="20" spans="1:20">
      <c r="A20" s="33" t="s">
        <v>31</v>
      </c>
      <c r="B20" s="2"/>
      <c r="C20" s="10"/>
      <c r="D20" s="14"/>
      <c r="E20" s="93"/>
      <c r="F20" s="15"/>
      <c r="G20" s="14"/>
      <c r="H20" s="2"/>
      <c r="I20" s="15"/>
      <c r="J20" s="14"/>
      <c r="K20" s="2"/>
      <c r="L20" s="15"/>
      <c r="M20" s="14"/>
      <c r="N20" s="2"/>
      <c r="O20" s="15"/>
      <c r="P20" s="14"/>
      <c r="Q20" s="2"/>
      <c r="R20" s="15"/>
      <c r="S20" s="52"/>
      <c r="T20" s="43"/>
    </row>
    <row r="21" spans="1:20">
      <c r="A21" s="33"/>
      <c r="B21" s="8" t="s">
        <v>43</v>
      </c>
      <c r="C21" s="10"/>
      <c r="D21" s="20"/>
      <c r="E21" s="93"/>
      <c r="F21" s="17">
        <f>D21*E21</f>
        <v>0</v>
      </c>
      <c r="G21" s="20"/>
      <c r="H21" s="9"/>
      <c r="I21" s="17">
        <f>G21*H21</f>
        <v>0</v>
      </c>
      <c r="J21" s="20"/>
      <c r="K21" s="9"/>
      <c r="L21" s="17">
        <f>J21*K21</f>
        <v>0</v>
      </c>
      <c r="M21" s="20"/>
      <c r="N21" s="9"/>
      <c r="O21" s="17">
        <f>M21*N21</f>
        <v>0</v>
      </c>
      <c r="P21" s="20"/>
      <c r="Q21" s="9"/>
      <c r="R21" s="17">
        <f>P21*Q21</f>
        <v>0</v>
      </c>
      <c r="S21" s="53"/>
      <c r="T21" s="41">
        <f>F21+I21+L21+O21+R21</f>
        <v>0</v>
      </c>
    </row>
    <row r="22" spans="1:20">
      <c r="A22" s="33"/>
      <c r="B22" s="8"/>
      <c r="C22" s="10"/>
      <c r="D22" s="20"/>
      <c r="E22" s="93"/>
      <c r="F22" s="17">
        <f>D22*E22</f>
        <v>0</v>
      </c>
      <c r="G22" s="20"/>
      <c r="H22" s="9"/>
      <c r="I22" s="17">
        <f>G22*H22</f>
        <v>0</v>
      </c>
      <c r="J22" s="20"/>
      <c r="K22" s="9"/>
      <c r="L22" s="17">
        <f>J22*K22</f>
        <v>0</v>
      </c>
      <c r="M22" s="20"/>
      <c r="N22" s="9"/>
      <c r="O22" s="17">
        <f>M22*N22</f>
        <v>0</v>
      </c>
      <c r="P22" s="20"/>
      <c r="Q22" s="9"/>
      <c r="R22" s="17">
        <f>P22*Q22</f>
        <v>0</v>
      </c>
      <c r="S22" s="53"/>
      <c r="T22" s="41">
        <f>F22+I22+L22+O22+R22</f>
        <v>0</v>
      </c>
    </row>
    <row r="23" spans="1:20">
      <c r="A23" s="33"/>
      <c r="B23" s="7" t="s">
        <v>21</v>
      </c>
      <c r="C23" s="11"/>
      <c r="D23" s="21"/>
      <c r="E23" s="94"/>
      <c r="F23" s="19">
        <f>SUM(F21:F22)</f>
        <v>0</v>
      </c>
      <c r="G23" s="21"/>
      <c r="H23" s="7"/>
      <c r="I23" s="19">
        <f>SUM(I21:I22)</f>
        <v>0</v>
      </c>
      <c r="J23" s="21"/>
      <c r="K23" s="7"/>
      <c r="L23" s="19">
        <f>SUM(L21:L22)</f>
        <v>0</v>
      </c>
      <c r="M23" s="21"/>
      <c r="N23" s="7"/>
      <c r="O23" s="19">
        <f>SUM(O21:O22)</f>
        <v>0</v>
      </c>
      <c r="P23" s="21"/>
      <c r="Q23" s="7"/>
      <c r="R23" s="19">
        <f>SUM(R21:R22)</f>
        <v>0</v>
      </c>
      <c r="S23" s="54"/>
      <c r="T23" s="42">
        <f>F23+I23+L23+O23+R23</f>
        <v>0</v>
      </c>
    </row>
    <row r="24" spans="1:20">
      <c r="A24" s="33" t="s">
        <v>40</v>
      </c>
      <c r="B24" s="2"/>
      <c r="C24" s="3" t="s">
        <v>1</v>
      </c>
      <c r="D24" s="14"/>
      <c r="E24" s="93"/>
      <c r="F24" s="15"/>
      <c r="G24" s="14"/>
      <c r="H24" s="2"/>
      <c r="I24" s="15"/>
      <c r="J24" s="14"/>
      <c r="K24" s="2"/>
      <c r="L24" s="15"/>
      <c r="M24" s="14"/>
      <c r="N24" s="2"/>
      <c r="O24" s="15"/>
      <c r="P24" s="14"/>
      <c r="Q24" s="2"/>
      <c r="R24" s="15"/>
      <c r="S24" s="52"/>
      <c r="T24" s="43"/>
    </row>
    <row r="25" spans="1:20">
      <c r="A25" s="14"/>
      <c r="B25" s="2"/>
      <c r="C25" s="85"/>
      <c r="D25" s="81"/>
      <c r="E25" s="95"/>
      <c r="F25" s="17">
        <v>0</v>
      </c>
      <c r="G25" s="39"/>
      <c r="H25" s="40"/>
      <c r="I25" s="17">
        <v>0</v>
      </c>
      <c r="J25" s="39"/>
      <c r="K25" s="40"/>
      <c r="L25" s="17">
        <v>0</v>
      </c>
      <c r="M25" s="39"/>
      <c r="N25" s="40"/>
      <c r="O25" s="17">
        <v>0</v>
      </c>
      <c r="P25" s="39"/>
      <c r="Q25" s="40"/>
      <c r="R25" s="17">
        <v>0</v>
      </c>
      <c r="S25" s="53"/>
      <c r="T25" s="41">
        <f>F25+I25+L25+O25+R25</f>
        <v>0</v>
      </c>
    </row>
    <row r="26" spans="1:20">
      <c r="A26" s="14"/>
      <c r="B26" s="2"/>
      <c r="C26" s="85"/>
      <c r="D26" s="81"/>
      <c r="E26" s="95"/>
      <c r="F26" s="17">
        <v>0</v>
      </c>
      <c r="G26" s="39"/>
      <c r="H26" s="40"/>
      <c r="I26" s="17">
        <v>0</v>
      </c>
      <c r="J26" s="39"/>
      <c r="K26" s="40"/>
      <c r="L26" s="17">
        <v>0</v>
      </c>
      <c r="M26" s="39"/>
      <c r="N26" s="40"/>
      <c r="O26" s="17">
        <v>0</v>
      </c>
      <c r="P26" s="39"/>
      <c r="Q26" s="40"/>
      <c r="R26" s="17">
        <v>0</v>
      </c>
      <c r="S26" s="53"/>
      <c r="T26" s="41">
        <f>F26+I26+L26+O26+R26</f>
        <v>0</v>
      </c>
    </row>
    <row r="27" spans="1:20">
      <c r="A27" s="14"/>
      <c r="B27" s="2"/>
      <c r="C27" s="85"/>
      <c r="D27" s="81"/>
      <c r="E27" s="95"/>
      <c r="F27" s="17">
        <v>0</v>
      </c>
      <c r="G27" s="39"/>
      <c r="H27" s="40"/>
      <c r="I27" s="17">
        <v>0</v>
      </c>
      <c r="J27" s="39"/>
      <c r="K27" s="40"/>
      <c r="L27" s="17">
        <v>0</v>
      </c>
      <c r="M27" s="39"/>
      <c r="N27" s="40"/>
      <c r="O27" s="17">
        <v>0</v>
      </c>
      <c r="P27" s="39"/>
      <c r="Q27" s="40"/>
      <c r="R27" s="17">
        <v>0</v>
      </c>
      <c r="S27" s="53"/>
      <c r="T27" s="41">
        <f>F27+I27+L27+O27+R27</f>
        <v>0</v>
      </c>
    </row>
    <row r="28" spans="1:20">
      <c r="A28" s="14"/>
      <c r="B28" s="8"/>
      <c r="C28" s="85"/>
      <c r="D28" s="81"/>
      <c r="E28" s="95"/>
      <c r="F28" s="17">
        <v>0</v>
      </c>
      <c r="G28" s="39"/>
      <c r="H28" s="40"/>
      <c r="I28" s="17">
        <v>0</v>
      </c>
      <c r="J28" s="39"/>
      <c r="K28" s="40"/>
      <c r="L28" s="17">
        <v>0</v>
      </c>
      <c r="M28" s="39"/>
      <c r="N28" s="40"/>
      <c r="O28" s="17">
        <v>0</v>
      </c>
      <c r="P28" s="39"/>
      <c r="Q28" s="40"/>
      <c r="R28" s="17">
        <v>0</v>
      </c>
      <c r="S28" s="53"/>
      <c r="T28" s="41">
        <f>F28+I28+L28+O28+R28</f>
        <v>0</v>
      </c>
    </row>
    <row r="29" spans="1:20">
      <c r="A29" s="14"/>
      <c r="B29" s="7" t="s">
        <v>17</v>
      </c>
      <c r="C29" s="86"/>
      <c r="D29" s="21"/>
      <c r="E29" s="94"/>
      <c r="F29" s="19">
        <f>SUM(F25:F28)</f>
        <v>0</v>
      </c>
      <c r="G29" s="21"/>
      <c r="H29" s="7"/>
      <c r="I29" s="19">
        <f>SUM(I25:I28)</f>
        <v>0</v>
      </c>
      <c r="J29" s="21"/>
      <c r="K29" s="7"/>
      <c r="L29" s="19">
        <f>SUM(L25:L28)</f>
        <v>0</v>
      </c>
      <c r="M29" s="21"/>
      <c r="N29" s="7"/>
      <c r="O29" s="19">
        <f>SUM(O25:O28)</f>
        <v>0</v>
      </c>
      <c r="P29" s="21"/>
      <c r="Q29" s="7"/>
      <c r="R29" s="19">
        <f>SUM(R25:R28)</f>
        <v>0</v>
      </c>
      <c r="S29" s="54"/>
      <c r="T29" s="42">
        <f>F29+I29+L29+O29+R29</f>
        <v>0</v>
      </c>
    </row>
    <row r="30" spans="1:20">
      <c r="A30" s="33" t="s">
        <v>2</v>
      </c>
      <c r="B30" s="2"/>
      <c r="C30" s="87"/>
      <c r="D30" s="14"/>
      <c r="E30" s="93"/>
      <c r="F30" s="15"/>
      <c r="G30" s="14"/>
      <c r="H30" s="2"/>
      <c r="I30" s="15"/>
      <c r="J30" s="14"/>
      <c r="K30" s="2"/>
      <c r="L30" s="15"/>
      <c r="M30" s="14"/>
      <c r="N30" s="2"/>
      <c r="O30" s="15"/>
      <c r="P30" s="14"/>
      <c r="Q30" s="2"/>
      <c r="R30" s="15"/>
      <c r="S30" s="52"/>
      <c r="T30" s="43"/>
    </row>
    <row r="31" spans="1:20">
      <c r="A31" s="14"/>
      <c r="B31" s="2"/>
      <c r="C31" s="84"/>
      <c r="D31" s="16"/>
      <c r="E31" s="96"/>
      <c r="F31" s="17">
        <f>D31*E31</f>
        <v>0</v>
      </c>
      <c r="G31" s="16"/>
      <c r="H31" s="5"/>
      <c r="I31" s="17">
        <f>G31*H31</f>
        <v>0</v>
      </c>
      <c r="J31" s="16"/>
      <c r="K31" s="5"/>
      <c r="L31" s="17">
        <f>J31*K31</f>
        <v>0</v>
      </c>
      <c r="M31" s="16"/>
      <c r="N31" s="5"/>
      <c r="O31" s="17">
        <f>M31*N31</f>
        <v>0</v>
      </c>
      <c r="P31" s="16"/>
      <c r="Q31" s="5"/>
      <c r="R31" s="17">
        <f>P31*Q31</f>
        <v>0</v>
      </c>
      <c r="S31" s="53"/>
      <c r="T31" s="41">
        <f>F31+I31+L31+O31+R31</f>
        <v>0</v>
      </c>
    </row>
    <row r="32" spans="1:20">
      <c r="A32" s="14"/>
      <c r="B32" s="2"/>
      <c r="C32" s="84"/>
      <c r="D32" s="16"/>
      <c r="E32" s="96"/>
      <c r="F32" s="17">
        <f>D32*E32</f>
        <v>0</v>
      </c>
      <c r="G32" s="16"/>
      <c r="H32" s="5"/>
      <c r="I32" s="17">
        <f>G32*H32</f>
        <v>0</v>
      </c>
      <c r="J32" s="16"/>
      <c r="K32" s="5"/>
      <c r="L32" s="17">
        <f>J32*K32</f>
        <v>0</v>
      </c>
      <c r="M32" s="16"/>
      <c r="N32" s="5"/>
      <c r="O32" s="17">
        <f>M32*N32</f>
        <v>0</v>
      </c>
      <c r="P32" s="16"/>
      <c r="Q32" s="5"/>
      <c r="R32" s="17">
        <f>P32*Q32</f>
        <v>0</v>
      </c>
      <c r="S32" s="53"/>
      <c r="T32" s="41">
        <f>F32+I32+L32+O32+R32</f>
        <v>0</v>
      </c>
    </row>
    <row r="33" spans="1:20">
      <c r="A33" s="14"/>
      <c r="B33" s="2"/>
      <c r="C33" s="84"/>
      <c r="D33" s="16"/>
      <c r="E33" s="96"/>
      <c r="F33" s="17">
        <f>D33*E33</f>
        <v>0</v>
      </c>
      <c r="G33" s="16"/>
      <c r="H33" s="5"/>
      <c r="I33" s="17">
        <f>G33*H33</f>
        <v>0</v>
      </c>
      <c r="J33" s="16"/>
      <c r="K33" s="5"/>
      <c r="L33" s="17">
        <f>J33*K33</f>
        <v>0</v>
      </c>
      <c r="M33" s="16"/>
      <c r="N33" s="5"/>
      <c r="O33" s="17">
        <f>M33*N33</f>
        <v>0</v>
      </c>
      <c r="P33" s="16"/>
      <c r="Q33" s="5"/>
      <c r="R33" s="17">
        <f>P33*Q33</f>
        <v>0</v>
      </c>
      <c r="S33" s="53"/>
      <c r="T33" s="41">
        <f>F33+I33+L33+O33+R33</f>
        <v>0</v>
      </c>
    </row>
    <row r="34" spans="1:20">
      <c r="A34" s="14"/>
      <c r="B34" s="8"/>
      <c r="C34" s="84"/>
      <c r="D34" s="16"/>
      <c r="E34" s="96"/>
      <c r="F34" s="17">
        <f>D34*E34</f>
        <v>0</v>
      </c>
      <c r="G34" s="16"/>
      <c r="H34" s="5"/>
      <c r="I34" s="17">
        <f>G34*H34</f>
        <v>0</v>
      </c>
      <c r="J34" s="16"/>
      <c r="K34" s="5"/>
      <c r="L34" s="17">
        <f>J34*K34</f>
        <v>0</v>
      </c>
      <c r="M34" s="16"/>
      <c r="N34" s="5"/>
      <c r="O34" s="17">
        <f>M34*N34</f>
        <v>0</v>
      </c>
      <c r="P34" s="16"/>
      <c r="Q34" s="5"/>
      <c r="R34" s="17">
        <f>P34*Q34</f>
        <v>0</v>
      </c>
      <c r="S34" s="53"/>
      <c r="T34" s="41">
        <f>F34+I34+L34+O34+R34</f>
        <v>0</v>
      </c>
    </row>
    <row r="35" spans="1:20">
      <c r="A35" s="14"/>
      <c r="B35" s="7" t="s">
        <v>18</v>
      </c>
      <c r="C35" s="88"/>
      <c r="D35" s="21"/>
      <c r="E35" s="94"/>
      <c r="F35" s="19">
        <f>SUM(F31:F34)</f>
        <v>0</v>
      </c>
      <c r="G35" s="21"/>
      <c r="H35" s="7"/>
      <c r="I35" s="19">
        <f>SUM(I31:I34)</f>
        <v>0</v>
      </c>
      <c r="J35" s="21"/>
      <c r="K35" s="7"/>
      <c r="L35" s="19">
        <f>SUM(L31:L34)</f>
        <v>0</v>
      </c>
      <c r="M35" s="21"/>
      <c r="N35" s="7"/>
      <c r="O35" s="19">
        <f>SUM(O31:O34)</f>
        <v>0</v>
      </c>
      <c r="P35" s="21"/>
      <c r="Q35" s="7"/>
      <c r="R35" s="19">
        <f>SUM(R31:R34)</f>
        <v>0</v>
      </c>
      <c r="S35" s="54"/>
      <c r="T35" s="42">
        <f>F35+I35+L35+O35+R35</f>
        <v>0</v>
      </c>
    </row>
    <row r="36" spans="1:20">
      <c r="A36" s="33" t="s">
        <v>26</v>
      </c>
      <c r="B36" s="72"/>
      <c r="C36" s="89"/>
      <c r="D36" s="73"/>
      <c r="E36" s="97"/>
      <c r="F36" s="74"/>
      <c r="G36" s="73"/>
      <c r="H36" s="72"/>
      <c r="I36" s="74"/>
      <c r="J36" s="73"/>
      <c r="K36" s="72"/>
      <c r="L36" s="74"/>
      <c r="M36" s="73"/>
      <c r="N36" s="72"/>
      <c r="O36" s="74"/>
      <c r="P36" s="73"/>
      <c r="Q36" s="72"/>
      <c r="R36" s="74"/>
      <c r="S36" s="75"/>
      <c r="T36" s="76"/>
    </row>
    <row r="37" spans="1:20">
      <c r="A37" s="14"/>
      <c r="B37" s="77" t="s">
        <v>13</v>
      </c>
      <c r="C37" s="84" t="s">
        <v>25</v>
      </c>
      <c r="D37" s="81"/>
      <c r="E37" s="95"/>
      <c r="F37" s="82">
        <v>0</v>
      </c>
      <c r="G37" s="81"/>
      <c r="H37" s="91"/>
      <c r="I37" s="82">
        <v>0</v>
      </c>
      <c r="J37" s="81"/>
      <c r="K37" s="77"/>
      <c r="L37" s="82">
        <v>0</v>
      </c>
      <c r="M37" s="81"/>
      <c r="N37" s="77"/>
      <c r="O37" s="82">
        <v>0</v>
      </c>
      <c r="P37" s="81"/>
      <c r="Q37" s="77"/>
      <c r="R37" s="82">
        <v>0</v>
      </c>
      <c r="S37" s="83"/>
      <c r="T37" s="79">
        <f>F37+I37+L37+O37+R37</f>
        <v>0</v>
      </c>
    </row>
    <row r="38" spans="1:20">
      <c r="A38" s="14"/>
      <c r="B38" s="77" t="s">
        <v>14</v>
      </c>
      <c r="C38" s="84" t="s">
        <v>25</v>
      </c>
      <c r="D38" s="81"/>
      <c r="E38" s="95"/>
      <c r="F38" s="17">
        <v>0</v>
      </c>
      <c r="G38" s="81"/>
      <c r="H38" s="77"/>
      <c r="I38" s="17">
        <v>0</v>
      </c>
      <c r="J38" s="81"/>
      <c r="K38" s="77"/>
      <c r="L38" s="17">
        <v>0</v>
      </c>
      <c r="M38" s="81"/>
      <c r="N38" s="77"/>
      <c r="O38" s="17">
        <v>0</v>
      </c>
      <c r="P38" s="81"/>
      <c r="Q38" s="77"/>
      <c r="R38" s="17">
        <v>0</v>
      </c>
      <c r="S38" s="83"/>
      <c r="T38" s="79">
        <f>F38+I38+L38+O38+R38</f>
        <v>0</v>
      </c>
    </row>
    <row r="39" spans="1:20">
      <c r="A39" s="14"/>
      <c r="B39" s="77" t="s">
        <v>15</v>
      </c>
      <c r="C39" s="84" t="s">
        <v>25</v>
      </c>
      <c r="D39" s="81"/>
      <c r="E39" s="95"/>
      <c r="F39" s="82">
        <v>0</v>
      </c>
      <c r="G39" s="81"/>
      <c r="H39" s="92"/>
      <c r="I39" s="82">
        <v>0</v>
      </c>
      <c r="J39" s="81"/>
      <c r="K39" s="77"/>
      <c r="L39" s="82">
        <v>0</v>
      </c>
      <c r="M39" s="81"/>
      <c r="N39" s="77"/>
      <c r="O39" s="82">
        <v>0</v>
      </c>
      <c r="P39" s="81"/>
      <c r="Q39" s="77"/>
      <c r="R39" s="82">
        <v>0</v>
      </c>
      <c r="S39" s="83"/>
      <c r="T39" s="79">
        <f>F39+I39+L39+O39+R39</f>
        <v>0</v>
      </c>
    </row>
    <row r="40" spans="1:20">
      <c r="A40" s="14"/>
      <c r="B40" s="8" t="s">
        <v>47</v>
      </c>
      <c r="C40" s="84" t="s">
        <v>25</v>
      </c>
      <c r="D40" s="81"/>
      <c r="E40" s="95"/>
      <c r="F40" s="82">
        <v>0</v>
      </c>
      <c r="G40" s="81"/>
      <c r="H40" s="77"/>
      <c r="I40" s="82">
        <v>0</v>
      </c>
      <c r="J40" s="81"/>
      <c r="K40" s="77"/>
      <c r="L40" s="82">
        <v>0</v>
      </c>
      <c r="M40" s="81"/>
      <c r="N40" s="77"/>
      <c r="O40" s="82">
        <v>0</v>
      </c>
      <c r="P40" s="81"/>
      <c r="Q40" s="77"/>
      <c r="R40" s="82">
        <v>0</v>
      </c>
      <c r="S40" s="83"/>
      <c r="T40" s="79">
        <f>F40+I40+L40+O40+R40</f>
        <v>0</v>
      </c>
    </row>
    <row r="41" spans="1:20">
      <c r="A41" s="14"/>
      <c r="B41" s="7" t="s">
        <v>22</v>
      </c>
      <c r="C41" s="11"/>
      <c r="D41" s="21"/>
      <c r="E41" s="94"/>
      <c r="F41" s="19">
        <v>0</v>
      </c>
      <c r="G41" s="21"/>
      <c r="H41" s="7"/>
      <c r="I41" s="19">
        <f>SUM(I37:I40)</f>
        <v>0</v>
      </c>
      <c r="J41" s="21"/>
      <c r="K41" s="7"/>
      <c r="L41" s="19">
        <f>SUM(L37:L40)</f>
        <v>0</v>
      </c>
      <c r="M41" s="21"/>
      <c r="N41" s="7"/>
      <c r="O41" s="19">
        <f>SUM(O37:O40)</f>
        <v>0</v>
      </c>
      <c r="P41" s="21"/>
      <c r="Q41" s="7"/>
      <c r="R41" s="19">
        <f>SUM(R37:R40)</f>
        <v>0</v>
      </c>
      <c r="S41" s="54"/>
      <c r="T41" s="42">
        <f>F41+I41+L41+O41+R41</f>
        <v>0</v>
      </c>
    </row>
    <row r="42" spans="1:20">
      <c r="A42" s="33" t="s">
        <v>48</v>
      </c>
      <c r="B42" s="2"/>
      <c r="C42" s="10"/>
      <c r="D42" s="14"/>
      <c r="E42" s="93"/>
      <c r="F42" s="15"/>
      <c r="G42" s="14"/>
      <c r="H42" s="2"/>
      <c r="I42" s="15"/>
      <c r="J42" s="14"/>
      <c r="K42" s="2"/>
      <c r="L42" s="15"/>
      <c r="M42" s="14"/>
      <c r="N42" s="2"/>
      <c r="O42" s="15"/>
      <c r="P42" s="14"/>
      <c r="Q42" s="2"/>
      <c r="R42" s="15"/>
      <c r="S42" s="52"/>
      <c r="T42" s="43"/>
    </row>
    <row r="43" spans="1:20">
      <c r="A43" s="14"/>
      <c r="B43" s="8" t="s">
        <v>44</v>
      </c>
      <c r="C43" s="10"/>
      <c r="D43" s="20">
        <f>+F29</f>
        <v>0</v>
      </c>
      <c r="E43" s="93">
        <v>0</v>
      </c>
      <c r="F43" s="17">
        <f>D43*E43</f>
        <v>0</v>
      </c>
      <c r="G43" s="20"/>
      <c r="H43" s="9"/>
      <c r="I43" s="17">
        <f>G43*H43</f>
        <v>0</v>
      </c>
      <c r="J43" s="20"/>
      <c r="K43" s="9"/>
      <c r="L43" s="17">
        <f>J43*K43</f>
        <v>0</v>
      </c>
      <c r="M43" s="20"/>
      <c r="N43" s="9"/>
      <c r="O43" s="17">
        <f>M43*N43</f>
        <v>0</v>
      </c>
      <c r="P43" s="20"/>
      <c r="Q43" s="9"/>
      <c r="R43" s="17">
        <f>P43*Q43</f>
        <v>0</v>
      </c>
      <c r="S43" s="53"/>
      <c r="T43" s="41">
        <f>F43+I43+L43+O43+R43</f>
        <v>0</v>
      </c>
    </row>
    <row r="44" spans="1:20">
      <c r="A44" s="14"/>
      <c r="B44" s="8"/>
      <c r="C44" s="10"/>
      <c r="D44" s="20"/>
      <c r="E44" s="93"/>
      <c r="F44" s="17">
        <f>D44*E44</f>
        <v>0</v>
      </c>
      <c r="G44" s="20"/>
      <c r="H44" s="9"/>
      <c r="I44" s="17">
        <f>G44*H44</f>
        <v>0</v>
      </c>
      <c r="J44" s="20"/>
      <c r="K44" s="9"/>
      <c r="L44" s="17">
        <f>J44*K44</f>
        <v>0</v>
      </c>
      <c r="M44" s="20"/>
      <c r="N44" s="9"/>
      <c r="O44" s="17">
        <f>M44*N44</f>
        <v>0</v>
      </c>
      <c r="P44" s="20"/>
      <c r="Q44" s="9"/>
      <c r="R44" s="17">
        <f>P44*Q44</f>
        <v>0</v>
      </c>
      <c r="S44" s="53"/>
      <c r="T44" s="41">
        <f>F44+I44+L44+O44+R44</f>
        <v>0</v>
      </c>
    </row>
    <row r="45" spans="1:20">
      <c r="A45" s="14"/>
      <c r="B45" s="7" t="s">
        <v>16</v>
      </c>
      <c r="C45" s="11"/>
      <c r="D45" s="21"/>
      <c r="E45" s="94"/>
      <c r="F45" s="19">
        <f>SUM(F43:F44)</f>
        <v>0</v>
      </c>
      <c r="G45" s="21"/>
      <c r="H45" s="7"/>
      <c r="I45" s="19">
        <f>SUM(I43:I44)</f>
        <v>0</v>
      </c>
      <c r="J45" s="21"/>
      <c r="K45" s="7"/>
      <c r="L45" s="19">
        <f>SUM(L43:L44)</f>
        <v>0</v>
      </c>
      <c r="M45" s="21"/>
      <c r="N45" s="7"/>
      <c r="O45" s="19">
        <f>SUM(O43:O44)</f>
        <v>0</v>
      </c>
      <c r="P45" s="21"/>
      <c r="Q45" s="7"/>
      <c r="R45" s="19">
        <f>SUM(R43:R44)</f>
        <v>0</v>
      </c>
      <c r="S45" s="54"/>
      <c r="T45" s="42">
        <f>F45+I45+L45+O45+R45</f>
        <v>0</v>
      </c>
    </row>
    <row r="46" spans="1:20">
      <c r="A46" s="33" t="s">
        <v>32</v>
      </c>
      <c r="B46" s="2"/>
      <c r="C46" s="10"/>
      <c r="D46" s="14"/>
      <c r="E46" s="93"/>
      <c r="F46" s="15"/>
      <c r="G46" s="14"/>
      <c r="H46" s="2"/>
      <c r="I46" s="15"/>
      <c r="J46" s="14"/>
      <c r="K46" s="2"/>
      <c r="L46" s="15"/>
      <c r="M46" s="14"/>
      <c r="N46" s="2"/>
      <c r="O46" s="15"/>
      <c r="P46" s="14"/>
      <c r="Q46" s="2"/>
      <c r="R46" s="15"/>
      <c r="S46" s="52"/>
      <c r="T46" s="43"/>
    </row>
    <row r="47" spans="1:20">
      <c r="A47" s="14"/>
      <c r="B47" s="8" t="s">
        <v>29</v>
      </c>
      <c r="C47" s="10"/>
      <c r="D47" s="20"/>
      <c r="E47" s="93"/>
      <c r="F47" s="17">
        <f>D47*E47</f>
        <v>0</v>
      </c>
      <c r="G47" s="20"/>
      <c r="H47" s="9"/>
      <c r="I47" s="17">
        <f>G47*H47</f>
        <v>0</v>
      </c>
      <c r="J47" s="20"/>
      <c r="K47" s="9"/>
      <c r="L47" s="17">
        <f>J47*K47</f>
        <v>0</v>
      </c>
      <c r="M47" s="20"/>
      <c r="N47" s="9"/>
      <c r="O47" s="17">
        <f>M47*N47</f>
        <v>0</v>
      </c>
      <c r="P47" s="20"/>
      <c r="Q47" s="9"/>
      <c r="R47" s="17">
        <f>P47*Q47</f>
        <v>0</v>
      </c>
      <c r="S47" s="53"/>
      <c r="T47" s="41">
        <f>F47+I47+L47+O47+R47</f>
        <v>0</v>
      </c>
    </row>
    <row r="48" spans="1:20">
      <c r="A48" s="14"/>
      <c r="B48" s="8"/>
      <c r="C48" s="10"/>
      <c r="D48" s="20"/>
      <c r="E48" s="93"/>
      <c r="F48" s="17">
        <f>D48*E48</f>
        <v>0</v>
      </c>
      <c r="G48" s="20"/>
      <c r="H48" s="9"/>
      <c r="I48" s="17">
        <f>G48*H48</f>
        <v>0</v>
      </c>
      <c r="J48" s="20"/>
      <c r="K48" s="17"/>
      <c r="L48" s="17">
        <f>J48*K48</f>
        <v>0</v>
      </c>
      <c r="M48" s="20"/>
      <c r="N48" s="9"/>
      <c r="O48" s="17">
        <f>M48*N48</f>
        <v>0</v>
      </c>
      <c r="P48" s="20"/>
      <c r="Q48" s="9"/>
      <c r="R48" s="17">
        <f>P48*Q48</f>
        <v>0</v>
      </c>
      <c r="S48" s="53"/>
      <c r="T48" s="41">
        <f>F48+I48+L48+O48+R48</f>
        <v>0</v>
      </c>
    </row>
    <row r="49" spans="1:20">
      <c r="A49" s="14"/>
      <c r="B49" s="7" t="s">
        <v>23</v>
      </c>
      <c r="C49" s="11"/>
      <c r="D49" s="21"/>
      <c r="E49" s="94"/>
      <c r="F49" s="19">
        <f>SUM(F47:F48)</f>
        <v>0</v>
      </c>
      <c r="G49" s="21"/>
      <c r="H49" s="7"/>
      <c r="I49" s="19">
        <f>SUM(I47:I48)</f>
        <v>0</v>
      </c>
      <c r="J49" s="21"/>
      <c r="K49" s="7"/>
      <c r="L49" s="19">
        <f>SUM(L47:L48)</f>
        <v>0</v>
      </c>
      <c r="M49" s="21"/>
      <c r="N49" s="7"/>
      <c r="O49" s="19">
        <f>SUM(O47:O48)</f>
        <v>0</v>
      </c>
      <c r="P49" s="21"/>
      <c r="Q49" s="7"/>
      <c r="R49" s="19">
        <f>SUM(R47:R48)</f>
        <v>0</v>
      </c>
      <c r="S49" s="54"/>
      <c r="T49" s="42">
        <f>F49+I49+L49+O49+R49</f>
        <v>0</v>
      </c>
    </row>
    <row r="50" spans="1:20">
      <c r="A50" s="33" t="s">
        <v>3</v>
      </c>
      <c r="B50" s="2"/>
      <c r="C50" s="10"/>
      <c r="D50" s="14"/>
      <c r="E50" s="93"/>
      <c r="F50" s="17">
        <f>F15+F19+F23+F29+F35+F41+F45+F49</f>
        <v>59659.248000000007</v>
      </c>
      <c r="G50" s="14"/>
      <c r="H50" s="2"/>
      <c r="I50" s="17">
        <f>I15+I19+I23+I29+I35+I41+I45+I49</f>
        <v>59659.248000000007</v>
      </c>
      <c r="J50" s="14"/>
      <c r="K50" s="2"/>
      <c r="L50" s="17">
        <f>L15+L19+L23+L29+L35+L41+L45+L49</f>
        <v>29829.624000000003</v>
      </c>
      <c r="M50" s="14"/>
      <c r="N50" s="2"/>
      <c r="O50" s="17">
        <f>O15+O19+O23+O29+O35+O41+O45+O49</f>
        <v>0</v>
      </c>
      <c r="P50" s="14"/>
      <c r="Q50" s="2"/>
      <c r="R50" s="17">
        <f>R15+R19+R23+R29+R35+R41+R45+R49</f>
        <v>0</v>
      </c>
      <c r="S50" s="53"/>
      <c r="T50" s="41">
        <f>F50+I50+L50+O50+R50</f>
        <v>149148.12000000002</v>
      </c>
    </row>
    <row r="51" spans="1:20">
      <c r="A51" s="33" t="s">
        <v>33</v>
      </c>
      <c r="B51" s="2"/>
      <c r="C51" s="10"/>
      <c r="D51" s="14"/>
      <c r="E51" s="93"/>
      <c r="F51" s="15"/>
      <c r="G51" s="14"/>
      <c r="H51" s="2"/>
      <c r="I51" s="15"/>
      <c r="J51" s="14"/>
      <c r="K51" s="2"/>
      <c r="L51" s="15"/>
      <c r="M51" s="14"/>
      <c r="N51" s="2"/>
      <c r="O51" s="15"/>
      <c r="P51" s="14"/>
      <c r="Q51" s="2"/>
      <c r="R51" s="15"/>
      <c r="S51" s="52"/>
      <c r="T51" s="43"/>
    </row>
    <row r="52" spans="1:20">
      <c r="A52" s="14"/>
      <c r="B52" s="8" t="s">
        <v>45</v>
      </c>
      <c r="C52" s="10"/>
      <c r="D52" s="20"/>
      <c r="E52" s="93"/>
      <c r="F52" s="17">
        <f>D52*E52</f>
        <v>0</v>
      </c>
      <c r="G52" s="20"/>
      <c r="H52" s="9"/>
      <c r="I52" s="17">
        <f>G52*H52</f>
        <v>0</v>
      </c>
      <c r="J52" s="20"/>
      <c r="K52" s="9"/>
      <c r="L52" s="17">
        <f>J52*K52</f>
        <v>0</v>
      </c>
      <c r="M52" s="20"/>
      <c r="N52" s="9"/>
      <c r="O52" s="17">
        <f>M52*N52</f>
        <v>0</v>
      </c>
      <c r="P52" s="20"/>
      <c r="Q52" s="9"/>
      <c r="R52" s="17">
        <f>P52*Q52</f>
        <v>0</v>
      </c>
      <c r="S52" s="53"/>
      <c r="T52" s="41">
        <f t="shared" ref="T52:T57" si="7">F52+I52+L52+O52+R52</f>
        <v>0</v>
      </c>
    </row>
    <row r="53" spans="1:20">
      <c r="A53" s="14"/>
      <c r="B53" s="8" t="s">
        <v>46</v>
      </c>
      <c r="C53" s="10"/>
      <c r="D53" s="20"/>
      <c r="E53" s="93"/>
      <c r="F53" s="17">
        <f>D53*E53</f>
        <v>0</v>
      </c>
      <c r="G53" s="20"/>
      <c r="H53" s="9"/>
      <c r="I53" s="17">
        <f>G53*H53</f>
        <v>0</v>
      </c>
      <c r="J53" s="20"/>
      <c r="K53" s="9"/>
      <c r="L53" s="17">
        <f>J53*K53</f>
        <v>0</v>
      </c>
      <c r="M53" s="20"/>
      <c r="N53" s="9"/>
      <c r="O53" s="17">
        <f>M53*N53</f>
        <v>0</v>
      </c>
      <c r="P53" s="20"/>
      <c r="Q53" s="9"/>
      <c r="R53" s="17">
        <f>P53*Q53</f>
        <v>0</v>
      </c>
      <c r="S53" s="53"/>
      <c r="T53" s="41">
        <f t="shared" si="7"/>
        <v>0</v>
      </c>
    </row>
    <row r="54" spans="1:20">
      <c r="A54" s="14"/>
      <c r="B54" s="7" t="s">
        <v>5</v>
      </c>
      <c r="C54" s="11"/>
      <c r="D54" s="21"/>
      <c r="E54" s="94"/>
      <c r="F54" s="19">
        <f>SUM(F52:F53)</f>
        <v>0</v>
      </c>
      <c r="G54" s="21"/>
      <c r="H54" s="7"/>
      <c r="I54" s="19">
        <f>SUM(I52:I53)</f>
        <v>0</v>
      </c>
      <c r="J54" s="21"/>
      <c r="K54" s="7"/>
      <c r="L54" s="19">
        <f>SUM(L52:L53)</f>
        <v>0</v>
      </c>
      <c r="M54" s="21"/>
      <c r="N54" s="7"/>
      <c r="O54" s="19">
        <f>SUM(O52:O53)</f>
        <v>0</v>
      </c>
      <c r="P54" s="21"/>
      <c r="Q54" s="7"/>
      <c r="R54" s="19">
        <f>SUM(R52:R53)</f>
        <v>0</v>
      </c>
      <c r="S54" s="54"/>
      <c r="T54" s="42">
        <f t="shared" si="7"/>
        <v>0</v>
      </c>
    </row>
    <row r="55" spans="1:20">
      <c r="A55" s="34" t="s">
        <v>4</v>
      </c>
      <c r="B55" s="26"/>
      <c r="C55" s="27"/>
      <c r="D55" s="28"/>
      <c r="E55" s="98"/>
      <c r="F55" s="29">
        <f>(F50+F54)</f>
        <v>59659.248000000007</v>
      </c>
      <c r="G55" s="28"/>
      <c r="H55" s="26"/>
      <c r="I55" s="29">
        <f>ROUND(I50+I54,0)</f>
        <v>59659</v>
      </c>
      <c r="J55" s="28"/>
      <c r="K55" s="26"/>
      <c r="L55" s="29">
        <f>ROUND(L50+L54,0)</f>
        <v>29830</v>
      </c>
      <c r="M55" s="28"/>
      <c r="N55" s="26"/>
      <c r="O55" s="29">
        <f>ROUND(O50+O54,0)</f>
        <v>0</v>
      </c>
      <c r="P55" s="28"/>
      <c r="Q55" s="26"/>
      <c r="R55" s="29">
        <f>ROUND(R50+R54,0)</f>
        <v>0</v>
      </c>
      <c r="S55" s="55"/>
      <c r="T55" s="50">
        <f t="shared" si="7"/>
        <v>149148.24800000002</v>
      </c>
    </row>
    <row r="56" spans="1:20" ht="13.5" thickBot="1">
      <c r="A56" s="57" t="s">
        <v>10</v>
      </c>
      <c r="B56" s="35"/>
      <c r="C56" s="90" t="s">
        <v>38</v>
      </c>
      <c r="D56" s="20"/>
      <c r="E56" s="99"/>
      <c r="F56" s="58">
        <f>(D56*E56)</f>
        <v>0</v>
      </c>
      <c r="G56" s="20"/>
      <c r="H56" s="67"/>
      <c r="I56" s="58">
        <f>ROUND(G56*H56,0)</f>
        <v>0</v>
      </c>
      <c r="J56" s="20"/>
      <c r="K56" s="67"/>
      <c r="L56" s="58">
        <f>ROUND(J56*K56,0)</f>
        <v>0</v>
      </c>
      <c r="M56" s="20"/>
      <c r="N56" s="67"/>
      <c r="O56" s="58">
        <f>ROUND(M56*N56,0)</f>
        <v>0</v>
      </c>
      <c r="P56" s="20"/>
      <c r="Q56" s="67"/>
      <c r="R56" s="58">
        <f>ROUND(P56*Q56,0)</f>
        <v>0</v>
      </c>
      <c r="S56" s="59"/>
      <c r="T56" s="60">
        <f t="shared" si="7"/>
        <v>0</v>
      </c>
    </row>
    <row r="57" spans="1:20" ht="13.5" thickBot="1">
      <c r="A57" s="61" t="s">
        <v>11</v>
      </c>
      <c r="B57" s="62"/>
      <c r="C57" s="63"/>
      <c r="D57" s="61"/>
      <c r="E57" s="62"/>
      <c r="F57" s="64">
        <f>F55+F56</f>
        <v>59659.248000000007</v>
      </c>
      <c r="G57" s="61"/>
      <c r="H57" s="62"/>
      <c r="I57" s="64">
        <f>I55+I56</f>
        <v>59659</v>
      </c>
      <c r="J57" s="61"/>
      <c r="K57" s="62"/>
      <c r="L57" s="64">
        <f>L55+L56</f>
        <v>29830</v>
      </c>
      <c r="M57" s="61"/>
      <c r="N57" s="62"/>
      <c r="O57" s="64">
        <f>O55+O56</f>
        <v>0</v>
      </c>
      <c r="P57" s="61"/>
      <c r="Q57" s="62"/>
      <c r="R57" s="64">
        <f>R55+R56</f>
        <v>0</v>
      </c>
      <c r="S57" s="65"/>
      <c r="T57" s="66">
        <f t="shared" si="7"/>
        <v>149148.24800000002</v>
      </c>
    </row>
    <row r="59" spans="1:20">
      <c r="B59" s="47" t="s">
        <v>27</v>
      </c>
    </row>
    <row r="60" spans="1:20">
      <c r="B60" s="47" t="s">
        <v>42</v>
      </c>
    </row>
    <row r="61" spans="1:20">
      <c r="B61" s="101" t="s">
        <v>50</v>
      </c>
      <c r="C61" s="102"/>
      <c r="D61" s="102"/>
      <c r="E61" s="102"/>
      <c r="F61" s="102"/>
      <c r="G61" s="102"/>
      <c r="H61" s="102"/>
      <c r="I61" s="102"/>
      <c r="J61" s="102"/>
      <c r="K61" s="102"/>
      <c r="L61" s="102"/>
      <c r="M61" s="102"/>
      <c r="N61" s="102"/>
      <c r="O61" s="102"/>
      <c r="P61" s="102"/>
      <c r="Q61" s="102"/>
      <c r="R61" s="102"/>
    </row>
    <row r="62" spans="1:20">
      <c r="B62" s="80" t="s">
        <v>41</v>
      </c>
    </row>
    <row r="63" spans="1:20">
      <c r="B63" s="80" t="s">
        <v>37</v>
      </c>
    </row>
  </sheetData>
  <mergeCells count="2">
    <mergeCell ref="B61:R61"/>
    <mergeCell ref="S3:T3"/>
  </mergeCells>
  <phoneticPr fontId="1" type="noConversion"/>
  <printOptions horizontalCentered="1"/>
  <pageMargins left="0.5" right="0.5" top="0.5" bottom="0.5" header="0.25" footer="0.25"/>
  <pageSetup scale="45" fitToHeight="3" orientation="landscape" r:id="rId1"/>
  <headerFooter alignWithMargins="0">
    <oddHeader>&amp;C&amp;"Arial,Bold"&amp;12&amp;A</oddHeader>
    <oddFooter>&amp;LOfferor: &amp;CPage &amp;P of &amp;N Pages&amp;R&amp;F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TASKS</vt:lpstr>
      <vt:lpstr>TASKS!Print_Area</vt:lpstr>
      <vt:lpstr>TASKS!Print_Titles</vt:lpstr>
    </vt:vector>
  </TitlesOfParts>
  <Company>DARPA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Wade Wargo</dc:creator>
  <cp:lastModifiedBy>kratzke</cp:lastModifiedBy>
  <cp:lastPrinted>2011-07-07T19:02:56Z</cp:lastPrinted>
  <dcterms:created xsi:type="dcterms:W3CDTF">2006-01-30T20:56:29Z</dcterms:created>
  <dcterms:modified xsi:type="dcterms:W3CDTF">2011-08-16T17:46:26Z</dcterms:modified>
</cp:coreProperties>
</file>