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banz\Documents\GitHub\Plug-Gauge-Maker\gridfinity plug maker\"/>
    </mc:Choice>
  </mc:AlternateContent>
  <xr:revisionPtr revIDLastSave="0" documentId="13_ncr:1_{32A318E3-CB49-488E-8C75-F8B0F141D1A4}" xr6:coauthVersionLast="47" xr6:coauthVersionMax="47" xr10:uidLastSave="{00000000-0000-0000-0000-000000000000}"/>
  <bookViews>
    <workbookView xWindow="9585" yWindow="-16320" windowWidth="29040" windowHeight="16440" xr2:uid="{00000000-000D-0000-FFFF-FFFF00000000}"/>
  </bookViews>
  <sheets>
    <sheet name="HoleData" sheetId="1" r:id="rId1"/>
  </sheets>
  <definedNames>
    <definedName name="_xlnm._FilterDatabase" localSheetId="0" hidden="1">HoleData!$A$6:$F$62</definedName>
    <definedName name="clearance">HoleData!$I$4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E8" i="1"/>
  <c r="D8" i="1"/>
  <c r="D7" i="1"/>
  <c r="E13" i="1"/>
  <c r="E14" i="1"/>
  <c r="E15" i="1" s="1"/>
  <c r="F14" i="1"/>
  <c r="F16" i="1" s="1"/>
  <c r="F15" i="1"/>
  <c r="F17" i="1" s="1"/>
  <c r="E18" i="1"/>
  <c r="J9" i="1" s="1" a="1"/>
  <c r="J9" i="1" s="1"/>
  <c r="E19" i="1"/>
  <c r="F19" i="1"/>
  <c r="E20" i="1"/>
  <c r="F20" i="1"/>
  <c r="E21" i="1"/>
  <c r="F21" i="1"/>
  <c r="E22" i="1"/>
  <c r="F22" i="1"/>
  <c r="E23" i="1"/>
  <c r="E24" i="1"/>
  <c r="E25" i="1" s="1"/>
  <c r="F24" i="1"/>
  <c r="F26" i="1" s="1"/>
  <c r="F25" i="1"/>
  <c r="F27" i="1" s="1"/>
  <c r="E28" i="1"/>
  <c r="E29" i="1"/>
  <c r="E30" i="1" s="1"/>
  <c r="F29" i="1"/>
  <c r="F31" i="1" s="1"/>
  <c r="F30" i="1"/>
  <c r="F32" i="1" s="1"/>
  <c r="E33" i="1"/>
  <c r="E34" i="1"/>
  <c r="E36" i="1" s="1"/>
  <c r="E37" i="1" s="1"/>
  <c r="F34" i="1"/>
  <c r="F36" i="1" s="1"/>
  <c r="F35" i="1"/>
  <c r="F37" i="1" s="1"/>
  <c r="E38" i="1"/>
  <c r="E39" i="1"/>
  <c r="E41" i="1" s="1"/>
  <c r="F39" i="1"/>
  <c r="F41" i="1" s="1"/>
  <c r="E40" i="1"/>
  <c r="F40" i="1"/>
  <c r="F42" i="1" s="1"/>
  <c r="E43" i="1"/>
  <c r="E44" i="1"/>
  <c r="E45" i="1" s="1"/>
  <c r="F44" i="1"/>
  <c r="F46" i="1" s="1"/>
  <c r="F45" i="1"/>
  <c r="F47" i="1" s="1"/>
  <c r="E48" i="1"/>
  <c r="J15" i="1" s="1" a="1"/>
  <c r="J15" i="1" s="1"/>
  <c r="E49" i="1"/>
  <c r="E51" i="1" s="1"/>
  <c r="E52" i="1" s="1"/>
  <c r="F49" i="1"/>
  <c r="F51" i="1" s="1"/>
  <c r="E50" i="1"/>
  <c r="F50" i="1"/>
  <c r="F52" i="1" s="1"/>
  <c r="E53" i="1"/>
  <c r="E54" i="1"/>
  <c r="E55" i="1" s="1"/>
  <c r="F54" i="1"/>
  <c r="F55" i="1"/>
  <c r="F57" i="1" s="1"/>
  <c r="F56" i="1"/>
  <c r="E58" i="1"/>
  <c r="E59" i="1"/>
  <c r="E61" i="1" s="1"/>
  <c r="F59" i="1"/>
  <c r="F61" i="1" s="1"/>
  <c r="E60" i="1"/>
  <c r="F60" i="1"/>
  <c r="F62" i="1"/>
  <c r="E7" i="1"/>
  <c r="F10" i="1"/>
  <c r="F12" i="1" s="1"/>
  <c r="F9" i="1"/>
  <c r="F11" i="1" s="1"/>
  <c r="E9" i="1"/>
  <c r="E11" i="1" s="1"/>
  <c r="E12" i="1" s="1"/>
  <c r="J14" i="1" l="1" a="1"/>
  <c r="J14" i="1" s="1"/>
  <c r="J12" i="1" a="1"/>
  <c r="J12" i="1" s="1"/>
  <c r="J13" i="1" a="1"/>
  <c r="J13" i="1" s="1"/>
  <c r="E56" i="1"/>
  <c r="E46" i="1"/>
  <c r="E47" i="1" s="1"/>
  <c r="E35" i="1"/>
  <c r="E62" i="1"/>
  <c r="J17" i="1" s="1" a="1"/>
  <c r="J17" i="1" s="1"/>
  <c r="E16" i="1"/>
  <c r="E42" i="1"/>
  <c r="E31" i="1"/>
  <c r="E26" i="1"/>
  <c r="E10" i="1"/>
  <c r="J7" i="1" s="1" a="1"/>
  <c r="J7" i="1" s="1"/>
  <c r="J11" i="1" l="1" a="1"/>
  <c r="J11" i="1" s="1"/>
  <c r="E57" i="1"/>
  <c r="J16" i="1" s="1" a="1"/>
  <c r="J16" i="1" s="1"/>
  <c r="E27" i="1"/>
  <c r="J10" i="1" s="1" a="1"/>
  <c r="J10" i="1" s="1"/>
  <c r="E32" i="1"/>
  <c r="E17" i="1"/>
  <c r="J8" i="1" s="1" a="1"/>
  <c r="J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<sst xmlns="http://schemas.openxmlformats.org/spreadsheetml/2006/main" count="28" uniqueCount="17">
  <si>
    <t>block</t>
  </si>
  <si>
    <t>Depth</t>
  </si>
  <si>
    <t>X_position</t>
  </si>
  <si>
    <t>Y_position</t>
  </si>
  <si>
    <t>Block</t>
  </si>
  <si>
    <t>String</t>
  </si>
  <si>
    <t>clearance</t>
  </si>
  <si>
    <t>Instructions: Highlight and copy all string cells below. Paste into openscad over the hole_data line there and uncomment (remove "//") which you want to use</t>
  </si>
  <si>
    <t>Name</t>
  </si>
  <si>
    <t>Air Gauge</t>
  </si>
  <si>
    <t>Width</t>
  </si>
  <si>
    <t>Height</t>
  </si>
  <si>
    <t>clearance for fit, makes hole/rectangle bigger</t>
  </si>
  <si>
    <t>Anodize Go</t>
  </si>
  <si>
    <t>Anodize NoGo</t>
  </si>
  <si>
    <t>Hardcoat Go</t>
  </si>
  <si>
    <t>Hardcoat NoGo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</si>
</sst>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1"/>
    <xf numFmtId="0" fontId="0" fillId="4" borderId="0" xfId="0" applyFill="1" applyAlignment="1"/>
    <xf numFmtId="0" fontId="2" fillId="3" borderId="2" xfId="2"/>
    <xf numFmtId="0" fontId="3" fillId="0" borderId="0" xfId="0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Holes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14400">
                <a:solidFill>
                  <a:schemeClr val="accent1"/>
                </a:solidFill>
              </a:ln>
              <a:effectLst/>
            </c:spPr>
          </c:marker>
          <c:xVal>
            <c:numRef>
              <c:f>HoleData!$E$7:$E$62</c:f>
              <c:numCache>
                <c:formatCode>General</c:formatCode>
                <c:ptCount val="56"/>
                <c:pt idx="0">
                  <c:v>-1.7515000000000001</c:v>
                </c:pt>
                <c:pt idx="1">
                  <c:v>-4.7545000000000002</c:v>
                </c:pt>
                <c:pt idx="2">
                  <c:v>0.65844999999999998</c:v>
                </c:pt>
                <c:pt idx="3">
                  <c:v>0.65844999999999998</c:v>
                </c:pt>
                <c:pt idx="4">
                  <c:v>2.2753000000000001</c:v>
                </c:pt>
                <c:pt idx="5">
                  <c:v>2.2753000000000001</c:v>
                </c:pt>
                <c:pt idx="6">
                  <c:v>-1.75</c:v>
                </c:pt>
                <c:pt idx="7">
                  <c:v>0.752</c:v>
                </c:pt>
                <c:pt idx="8">
                  <c:v>0.752</c:v>
                </c:pt>
                <c:pt idx="9">
                  <c:v>2.5557500000000002</c:v>
                </c:pt>
                <c:pt idx="10">
                  <c:v>2.5557500000000002</c:v>
                </c:pt>
                <c:pt idx="11">
                  <c:v>-2.625</c:v>
                </c:pt>
                <c:pt idx="12">
                  <c:v>0.877</c:v>
                </c:pt>
                <c:pt idx="13">
                  <c:v>0.877</c:v>
                </c:pt>
                <c:pt idx="14">
                  <c:v>2.9307500000000002</c:v>
                </c:pt>
                <c:pt idx="15">
                  <c:v>2.9307500000000002</c:v>
                </c:pt>
                <c:pt idx="16">
                  <c:v>-2.625</c:v>
                </c:pt>
                <c:pt idx="17">
                  <c:v>0.97099999999999997</c:v>
                </c:pt>
                <c:pt idx="18">
                  <c:v>0.97099999999999997</c:v>
                </c:pt>
                <c:pt idx="19">
                  <c:v>3.2127499999999998</c:v>
                </c:pt>
                <c:pt idx="20">
                  <c:v>3.2127499999999998</c:v>
                </c:pt>
                <c:pt idx="21">
                  <c:v>-2.875</c:v>
                </c:pt>
                <c:pt idx="22">
                  <c:v>1.1595000000000002</c:v>
                </c:pt>
                <c:pt idx="23">
                  <c:v>1.1595000000000002</c:v>
                </c:pt>
                <c:pt idx="24">
                  <c:v>3.7782499999999999</c:v>
                </c:pt>
                <c:pt idx="25">
                  <c:v>3.7782499999999999</c:v>
                </c:pt>
                <c:pt idx="26">
                  <c:v>-3.125</c:v>
                </c:pt>
                <c:pt idx="27">
                  <c:v>1.4095000000000002</c:v>
                </c:pt>
                <c:pt idx="28">
                  <c:v>1.4095000000000002</c:v>
                </c:pt>
                <c:pt idx="29">
                  <c:v>4.5282499999999999</c:v>
                </c:pt>
                <c:pt idx="30">
                  <c:v>4.5282499999999999</c:v>
                </c:pt>
                <c:pt idx="31">
                  <c:v>-3.125</c:v>
                </c:pt>
                <c:pt idx="32">
                  <c:v>1.4720000000000002</c:v>
                </c:pt>
                <c:pt idx="33">
                  <c:v>1.4720000000000002</c:v>
                </c:pt>
                <c:pt idx="34">
                  <c:v>4.7157499999999999</c:v>
                </c:pt>
                <c:pt idx="35">
                  <c:v>4.7157499999999999</c:v>
                </c:pt>
                <c:pt idx="36">
                  <c:v>-3.125</c:v>
                </c:pt>
                <c:pt idx="37">
                  <c:v>1.5970000000000002</c:v>
                </c:pt>
                <c:pt idx="38">
                  <c:v>1.5970000000000002</c:v>
                </c:pt>
                <c:pt idx="39">
                  <c:v>5.0907499999999999</c:v>
                </c:pt>
                <c:pt idx="40">
                  <c:v>5.0907499999999999</c:v>
                </c:pt>
                <c:pt idx="41">
                  <c:v>-3.375</c:v>
                </c:pt>
                <c:pt idx="42">
                  <c:v>1.7220000000000002</c:v>
                </c:pt>
                <c:pt idx="43">
                  <c:v>1.7220000000000002</c:v>
                </c:pt>
                <c:pt idx="44">
                  <c:v>5.4657499999999999</c:v>
                </c:pt>
                <c:pt idx="45">
                  <c:v>5.4657499999999999</c:v>
                </c:pt>
                <c:pt idx="46">
                  <c:v>-2.875</c:v>
                </c:pt>
                <c:pt idx="47">
                  <c:v>1.2845000000000002</c:v>
                </c:pt>
                <c:pt idx="48">
                  <c:v>1.2845000000000002</c:v>
                </c:pt>
                <c:pt idx="49">
                  <c:v>4.1532499999999999</c:v>
                </c:pt>
                <c:pt idx="50">
                  <c:v>4.1532499999999999</c:v>
                </c:pt>
                <c:pt idx="51">
                  <c:v>-3.375</c:v>
                </c:pt>
                <c:pt idx="52">
                  <c:v>1.8470000000000002</c:v>
                </c:pt>
                <c:pt idx="53">
                  <c:v>1.8470000000000002</c:v>
                </c:pt>
                <c:pt idx="54">
                  <c:v>5.8407499999999999</c:v>
                </c:pt>
                <c:pt idx="55">
                  <c:v>5.8407499999999999</c:v>
                </c:pt>
              </c:numCache>
            </c:numRef>
          </c:xVal>
          <c:yVal>
            <c:numRef>
              <c:f>HoleData!$F$7:$F$62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0.80845</c:v>
                </c:pt>
                <c:pt idx="3">
                  <c:v>-0.80874999999999997</c:v>
                </c:pt>
                <c:pt idx="4">
                  <c:v>0.80845</c:v>
                </c:pt>
                <c:pt idx="5">
                  <c:v>-0.80874999999999997</c:v>
                </c:pt>
                <c:pt idx="6">
                  <c:v>0</c:v>
                </c:pt>
                <c:pt idx="7">
                  <c:v>0.90200000000000002</c:v>
                </c:pt>
                <c:pt idx="8">
                  <c:v>-0.90229999999999999</c:v>
                </c:pt>
                <c:pt idx="9">
                  <c:v>0.90200000000000002</c:v>
                </c:pt>
                <c:pt idx="10">
                  <c:v>-0.90229999999999999</c:v>
                </c:pt>
                <c:pt idx="11">
                  <c:v>0</c:v>
                </c:pt>
                <c:pt idx="12">
                  <c:v>1.0270000000000001</c:v>
                </c:pt>
                <c:pt idx="13">
                  <c:v>-1.0272999999999999</c:v>
                </c:pt>
                <c:pt idx="14">
                  <c:v>1.0270000000000001</c:v>
                </c:pt>
                <c:pt idx="15">
                  <c:v>-1.0272999999999999</c:v>
                </c:pt>
                <c:pt idx="16">
                  <c:v>0</c:v>
                </c:pt>
                <c:pt idx="17">
                  <c:v>1.121</c:v>
                </c:pt>
                <c:pt idx="18">
                  <c:v>-1.1213</c:v>
                </c:pt>
                <c:pt idx="19">
                  <c:v>1.121</c:v>
                </c:pt>
                <c:pt idx="20">
                  <c:v>-1.1213</c:v>
                </c:pt>
                <c:pt idx="21">
                  <c:v>0</c:v>
                </c:pt>
                <c:pt idx="22">
                  <c:v>1.3095000000000001</c:v>
                </c:pt>
                <c:pt idx="23">
                  <c:v>-1.3098000000000001</c:v>
                </c:pt>
                <c:pt idx="24">
                  <c:v>1.3095000000000001</c:v>
                </c:pt>
                <c:pt idx="25">
                  <c:v>-1.3098000000000001</c:v>
                </c:pt>
                <c:pt idx="26">
                  <c:v>0</c:v>
                </c:pt>
                <c:pt idx="27">
                  <c:v>1.5595000000000001</c:v>
                </c:pt>
                <c:pt idx="28">
                  <c:v>-1.5598000000000001</c:v>
                </c:pt>
                <c:pt idx="29">
                  <c:v>1.5595000000000001</c:v>
                </c:pt>
                <c:pt idx="30">
                  <c:v>-1.5598000000000001</c:v>
                </c:pt>
                <c:pt idx="31">
                  <c:v>0</c:v>
                </c:pt>
                <c:pt idx="32">
                  <c:v>1.6220000000000001</c:v>
                </c:pt>
                <c:pt idx="33">
                  <c:v>-1.6223000000000001</c:v>
                </c:pt>
                <c:pt idx="34">
                  <c:v>1.6220000000000001</c:v>
                </c:pt>
                <c:pt idx="35">
                  <c:v>-1.6223000000000001</c:v>
                </c:pt>
                <c:pt idx="36">
                  <c:v>0</c:v>
                </c:pt>
                <c:pt idx="37">
                  <c:v>1.7470000000000001</c:v>
                </c:pt>
                <c:pt idx="38">
                  <c:v>-1.7473000000000001</c:v>
                </c:pt>
                <c:pt idx="39">
                  <c:v>1.7470000000000001</c:v>
                </c:pt>
                <c:pt idx="40">
                  <c:v>-1.7473000000000001</c:v>
                </c:pt>
                <c:pt idx="41">
                  <c:v>0</c:v>
                </c:pt>
                <c:pt idx="42">
                  <c:v>1.8720000000000001</c:v>
                </c:pt>
                <c:pt idx="43">
                  <c:v>-1.8723000000000001</c:v>
                </c:pt>
                <c:pt idx="44">
                  <c:v>1.8720000000000001</c:v>
                </c:pt>
                <c:pt idx="45">
                  <c:v>-1.8723000000000001</c:v>
                </c:pt>
                <c:pt idx="46">
                  <c:v>0</c:v>
                </c:pt>
                <c:pt idx="47">
                  <c:v>1.4345000000000001</c:v>
                </c:pt>
                <c:pt idx="48">
                  <c:v>-1.4348000000000001</c:v>
                </c:pt>
                <c:pt idx="49">
                  <c:v>1.4345000000000001</c:v>
                </c:pt>
                <c:pt idx="50">
                  <c:v>-1.4348000000000001</c:v>
                </c:pt>
                <c:pt idx="51">
                  <c:v>0</c:v>
                </c:pt>
                <c:pt idx="52">
                  <c:v>1.9970000000000001</c:v>
                </c:pt>
                <c:pt idx="53">
                  <c:v>-1.9973000000000001</c:v>
                </c:pt>
                <c:pt idx="54">
                  <c:v>1.9970000000000001</c:v>
                </c:pt>
                <c:pt idx="55">
                  <c:v>-1.9973000000000001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F-4140-AF7E-4AE347B6D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44656"/>
        <c:axId val="176446576"/>
      </c:scatterChart>
      <c:valAx>
        <c:axId val="176444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6576"/>
        <c:crosses val="autoZero"/>
        <c:crossBetween val="midCat"/>
      </c:valAx>
      <c:valAx>
        <c:axId val="1764465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4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420687</xdr:colOff>
      <xdr:row>18</xdr:row>
      <xdr:rowOff>76200</xdr:rowOff>
    </xdr:from>
    <xdr:to>
      <xdr:col>9</xdr:col>
      <xdr:colOff>4883150</xdr:colOff>
      <xdr:row>40</xdr:row>
      <xdr:rowOff>130175</xdr:rowOff>
    </xdr:to>
    <xdr:graphicFrame macro="">
      <xdr:nvGraphicFramePr>
        <xdr:cNvPr id="1183" name="Chart 1182">
          <a:extLst>
            <a:ext uri="{FF2B5EF4-FFF2-40B4-BE49-F238E27FC236}">
              <a16:creationId xmlns:a16="http://schemas.microsoft.com/office/drawing/2014/main" id="{3B269AFD-79C1-8867-9C0C-6BECB0B53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BF3280-5353-4429-A711-71E32829FDAA}" name="Table1" displayName="Table1" ref="A6:G62" totalsRowShown="0">
  <autoFilter ref="A6:G62" xr:uid="{00000000-0001-0000-0000-000000000000}"/>
  <tableColumns count="7">
    <tableColumn id="1" xr3:uid="{9FB5B6E6-5250-4A76-8977-D391736BED90}" name="block"/>
    <tableColumn id="2" xr3:uid="{FF187BDC-F430-4B71-8CAC-684B7C1C3668}" name="Width"/>
    <tableColumn id="7" xr3:uid="{F5BCE70A-3F98-4F2F-869C-757C0B77AB9E}" name="Height"/>
    <tableColumn id="3" xr3:uid="{83104876-1743-4D48-96F2-63AC0F344BF4}" name="Depth"/>
    <tableColumn id="4" xr3:uid="{17F674C9-B097-4549-AC6D-346FBDE1580D}" name="X_position"/>
    <tableColumn id="5" xr3:uid="{81160F60-591B-4225-9369-B8B8750A50A8}" name="Y_position"/>
    <tableColumn id="6" xr3:uid="{8112A6E3-7776-4244-AD08-AD0208481DAB}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Y62"/>
  <sheetViews>
    <sheetView tabSelected="1" workbookViewId="0">
      <selection activeCell="J7" sqref="J7"/>
    </sheetView>
  </sheetViews>
  <sheetFormatPr defaultRowHeight="14.5" x14ac:dyDescent="0.35"/>
  <cols>
    <col min="2" max="3" width="15.1796875" customWidth="1"/>
    <col min="5" max="5" width="11.90625" customWidth="1"/>
    <col min="6" max="6" width="11.7265625" customWidth="1"/>
    <col min="7" max="7" width="13.7265625" bestFit="1" customWidth="1"/>
    <col min="10" max="10" width="165.90625" bestFit="1" customWidth="1"/>
  </cols>
  <sheetData>
    <row r="4" spans="1:25" x14ac:dyDescent="0.35">
      <c r="H4" s="2" t="s">
        <v>6</v>
      </c>
      <c r="I4" s="2">
        <v>0.1</v>
      </c>
      <c r="J4" t="s">
        <v>12</v>
      </c>
    </row>
    <row r="5" spans="1:25" x14ac:dyDescent="0.35">
      <c r="J5" s="3" t="s">
        <v>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t="s">
        <v>0</v>
      </c>
      <c r="B6" t="s">
        <v>10</v>
      </c>
      <c r="C6" t="s">
        <v>11</v>
      </c>
      <c r="D6" t="s">
        <v>1</v>
      </c>
      <c r="E6" t="s">
        <v>2</v>
      </c>
      <c r="F6" t="s">
        <v>3</v>
      </c>
      <c r="G6" t="s">
        <v>8</v>
      </c>
      <c r="I6" s="5" t="s">
        <v>4</v>
      </c>
      <c r="J6" s="5" t="s">
        <v>5</v>
      </c>
    </row>
    <row r="7" spans="1:25" x14ac:dyDescent="0.35">
      <c r="A7">
        <v>1</v>
      </c>
      <c r="B7">
        <v>2.5030000000000001</v>
      </c>
      <c r="C7">
        <v>0</v>
      </c>
      <c r="D7">
        <f>2.63/2</f>
        <v>1.3149999999999999</v>
      </c>
      <c r="E7">
        <f>-Table1[[#This Row],[Width]]/2-0.5</f>
        <v>-1.7515000000000001</v>
      </c>
      <c r="F7">
        <v>0</v>
      </c>
      <c r="G7" t="s">
        <v>9</v>
      </c>
      <c r="I7" s="1">
        <v>1</v>
      </c>
      <c r="J7" s="4" t="str" cm="1">
        <f t="array" ref="J7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I7
    )
) &amp; "];"</f>
        <v>//shape_data = [[-1.75,0.0,2.6,0.0,1.32,],[-4.75,0.0,2.6,0.0,1.32,],[0.66,0.81,1.22,0.0,1.5,],[0.66,-0.81,1.22,0.0,1.5,],[2.28,0.81,1.22,0.0,1.5,],[2.28,-0.81,1.22,0.0,1.5,]];</v>
      </c>
    </row>
    <row r="8" spans="1:25" x14ac:dyDescent="0.35">
      <c r="A8">
        <v>1</v>
      </c>
      <c r="B8">
        <v>2.5030000000000001</v>
      </c>
      <c r="C8">
        <v>0</v>
      </c>
      <c r="D8">
        <f>2.63/2</f>
        <v>1.3149999999999999</v>
      </c>
      <c r="E8">
        <f>E7-B7/2-0.5-Table1[[#This Row],[Width]]/2</f>
        <v>-4.7545000000000002</v>
      </c>
      <c r="F8">
        <v>0</v>
      </c>
      <c r="G8" t="s">
        <v>9</v>
      </c>
      <c r="I8" s="1">
        <v>2</v>
      </c>
      <c r="J8" s="4" t="str" cm="1">
        <f t="array" ref="J8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I8
    )
) &amp; "];"</f>
        <v>//shape_data = [[-1.75,0.0,2.6,0.0,2.75,],[0.75,0.9,1.4,0.0,1.5,],[0.75,-0.9,1.4,0.0,1.5,],[2.56,0.9,1.4,0.0,1.5,],[2.56,-0.9,1.4,0.0,1.5,]];</v>
      </c>
    </row>
    <row r="9" spans="1:25" x14ac:dyDescent="0.35">
      <c r="A9">
        <v>1</v>
      </c>
      <c r="B9">
        <v>1.1169</v>
      </c>
      <c r="C9">
        <v>0</v>
      </c>
      <c r="D9">
        <v>1.5</v>
      </c>
      <c r="E9">
        <f>Table1[[#This Row],[Width]]/2+0.1</f>
        <v>0.65844999999999998</v>
      </c>
      <c r="F9">
        <f>Table1[[#This Row],[Width]]/2+0.25</f>
        <v>0.80845</v>
      </c>
      <c r="G9" t="s">
        <v>13</v>
      </c>
      <c r="I9" s="1">
        <v>3</v>
      </c>
      <c r="J9" s="4" t="str" cm="1">
        <f t="array" ref="J9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I9
    )
) &amp; "];"</f>
        <v>//shape_data = [[-2.63,0.0,4.35,0.0,3.25,],[0.88,1.03,1.65,0.0,5.0,],[0.88,-1.03,1.65,0.0,5.0,],[2.93,1.03,1.65,0.0,5.0,],[2.93,-1.03,1.65,0.0,5.0,]];</v>
      </c>
    </row>
    <row r="10" spans="1:25" x14ac:dyDescent="0.35">
      <c r="A10">
        <v>1</v>
      </c>
      <c r="B10">
        <v>1.1174999999999999</v>
      </c>
      <c r="C10">
        <v>0</v>
      </c>
      <c r="D10">
        <v>1.5</v>
      </c>
      <c r="E10">
        <f>E9</f>
        <v>0.65844999999999998</v>
      </c>
      <c r="F10">
        <f>-Table1[[#This Row],[Width]]/2-0.25</f>
        <v>-0.80874999999999997</v>
      </c>
      <c r="G10" t="s">
        <v>14</v>
      </c>
      <c r="I10" s="1">
        <v>4</v>
      </c>
      <c r="J10" s="4" t="str" cm="1">
        <f t="array" ref="J10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I10
    )
) &amp; "];"</f>
        <v>//shape_data = [[-2.63,0.0,4.35,0.0,3.25,],[0.97,1.12,1.84,0.0,3.0,],[0.97,-1.12,1.84,0.0,3.0,],[3.21,1.12,1.84,0.0,3.0,],[3.21,-1.12,1.84,0.0,3.0,]];</v>
      </c>
    </row>
    <row r="11" spans="1:25" x14ac:dyDescent="0.35">
      <c r="A11">
        <v>1</v>
      </c>
      <c r="B11">
        <v>1.1168</v>
      </c>
      <c r="C11">
        <v>0</v>
      </c>
      <c r="D11">
        <v>1.5</v>
      </c>
      <c r="E11">
        <f>E9+Table1[[#This Row],[Width]]/2+B9/2+0.5</f>
        <v>2.2753000000000001</v>
      </c>
      <c r="F11">
        <f>F9</f>
        <v>0.80845</v>
      </c>
      <c r="G11" t="s">
        <v>15</v>
      </c>
      <c r="I11" s="1">
        <v>5</v>
      </c>
      <c r="J11" s="4" t="str" cm="1">
        <f t="array" ref="J11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I11
    )
) &amp; "];"</f>
        <v>//shape_data = [[-2.88,0.0,4.85,0.0,3.25,],[1.16,1.31,2.22,0.0,2.0,],[1.16,-1.31,2.22,0.0,2.0,],[3.78,1.31,2.22,0.0,2.0,],[3.78,-1.31,2.22,0.0,2.0,]];</v>
      </c>
    </row>
    <row r="12" spans="1:25" x14ac:dyDescent="0.35">
      <c r="A12">
        <v>1</v>
      </c>
      <c r="B12">
        <v>1.1172</v>
      </c>
      <c r="C12">
        <v>0</v>
      </c>
      <c r="D12">
        <v>1.5</v>
      </c>
      <c r="E12">
        <f>E11</f>
        <v>2.2753000000000001</v>
      </c>
      <c r="F12">
        <f>F10</f>
        <v>-0.80874999999999997</v>
      </c>
      <c r="G12" t="s">
        <v>16</v>
      </c>
      <c r="I12" s="1">
        <v>6</v>
      </c>
      <c r="J12" s="4" t="str" cm="1">
        <f t="array" ref="J12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I12
    )
) &amp; "];"</f>
        <v>//shape_data = [[-3.13,0.0,5.35,0.0,3.25,],[1.41,1.56,2.72,0.0,2.0,],[1.41,-1.56,2.72,0.0,2.0,],[4.53,1.56,2.72,0.0,2.0,],[4.53,-1.56,2.72,0.0,2.0,]];</v>
      </c>
    </row>
    <row r="13" spans="1:25" x14ac:dyDescent="0.35">
      <c r="A13">
        <v>2</v>
      </c>
      <c r="B13">
        <v>2.5</v>
      </c>
      <c r="C13">
        <v>0</v>
      </c>
      <c r="D13">
        <v>2.75</v>
      </c>
      <c r="E13">
        <f>-Table1[[#This Row],[Width]]/2-0.5</f>
        <v>-1.75</v>
      </c>
      <c r="F13">
        <v>0</v>
      </c>
      <c r="G13" t="s">
        <v>9</v>
      </c>
      <c r="I13" s="1">
        <v>7</v>
      </c>
      <c r="J13" s="4" t="str" cm="1">
        <f t="array" ref="J13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I13
    )
) &amp; "];"</f>
        <v>//shape_data = [[-3.13,0.0,5.35,0.0,3.25,],[1.47,1.62,2.84,0.0,2.0,],[1.47,-1.62,2.84,0.0,2.0,],[4.72,1.62,2.84,0.0,2.0,],[4.72,-1.62,2.84,0.0,2.0,]];</v>
      </c>
    </row>
    <row r="14" spans="1:25" x14ac:dyDescent="0.35">
      <c r="A14">
        <v>2</v>
      </c>
      <c r="B14">
        <v>1.304</v>
      </c>
      <c r="C14">
        <v>0</v>
      </c>
      <c r="D14">
        <v>1.5</v>
      </c>
      <c r="E14">
        <f>Table1[[#This Row],[Width]]/2+0.1</f>
        <v>0.752</v>
      </c>
      <c r="F14">
        <f>Table1[[#This Row],[Width]]/2+0.25</f>
        <v>0.90200000000000002</v>
      </c>
      <c r="I14" s="1">
        <v>8</v>
      </c>
      <c r="J14" s="4" t="str" cm="1">
        <f t="array" ref="J14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I14
    )
) &amp; "];"</f>
        <v>//shape_data = [[-3.13,0.0,5.35,0.0,3.25,],[1.6,1.75,3.09,0.0,2.0,],[1.6,-1.75,3.09,0.0,2.0,],[5.09,1.75,3.09,0.0,2.0,],[5.09,-1.75,3.09,0.0,2.0,]];</v>
      </c>
    </row>
    <row r="15" spans="1:25" x14ac:dyDescent="0.35">
      <c r="A15">
        <v>2</v>
      </c>
      <c r="B15">
        <v>1.3046</v>
      </c>
      <c r="C15">
        <v>0</v>
      </c>
      <c r="D15">
        <v>1.5</v>
      </c>
      <c r="E15">
        <f t="shared" ref="E15" si="0">E14</f>
        <v>0.752</v>
      </c>
      <c r="F15">
        <f>-Table1[[#This Row],[Width]]/2-0.25</f>
        <v>-0.90229999999999999</v>
      </c>
      <c r="I15" s="1">
        <v>9</v>
      </c>
      <c r="J15" s="4" t="str" cm="1">
        <f t="array" ref="J15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I15
    )
) &amp; "];"</f>
        <v>//shape_data = [[-3.38,0.0,5.85,0.0,3.25,],[1.72,1.87,3.34,0.0,2.0,],[1.72,-1.87,3.34,0.0,2.0,],[5.47,1.87,3.34,0.0,2.0,],[5.47,-1.87,3.34,0.0,2.0,]];</v>
      </c>
    </row>
    <row r="16" spans="1:25" x14ac:dyDescent="0.35">
      <c r="A16">
        <v>2</v>
      </c>
      <c r="B16">
        <v>1.3035000000000001</v>
      </c>
      <c r="C16">
        <v>0</v>
      </c>
      <c r="D16">
        <v>1.5</v>
      </c>
      <c r="E16">
        <f>E14+Table1[[#This Row],[Width]]/2+B14/2+0.5</f>
        <v>2.5557500000000002</v>
      </c>
      <c r="F16">
        <f t="shared" ref="F16:F17" si="1">F14</f>
        <v>0.90200000000000002</v>
      </c>
      <c r="I16" s="1">
        <v>10</v>
      </c>
      <c r="J16" s="4" t="str" cm="1">
        <f t="array" ref="J16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I16
    )
) &amp; "];"</f>
        <v>//shape_data = [[-2.88,0.0,4.85,0.0,3.25,],[1.28,1.43,2.47,0.0,2.0,],[1.28,-1.43,2.47,0.0,2.0,],[4.15,1.43,2.47,0.0,2.0,],[4.15,-1.43,2.47,0.0,2.0,]];</v>
      </c>
    </row>
    <row r="17" spans="1:10" x14ac:dyDescent="0.35">
      <c r="A17">
        <v>2</v>
      </c>
      <c r="B17">
        <v>1.3042</v>
      </c>
      <c r="C17">
        <v>0</v>
      </c>
      <c r="D17">
        <v>1.5</v>
      </c>
      <c r="E17">
        <f t="shared" ref="E17" si="2">E16</f>
        <v>2.5557500000000002</v>
      </c>
      <c r="F17">
        <f t="shared" si="1"/>
        <v>-0.90229999999999999</v>
      </c>
      <c r="I17" s="1">
        <v>11</v>
      </c>
      <c r="J17" s="4" t="str" cm="1">
        <f t="array" ref="J17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I17
    )
) &amp; "];"</f>
        <v>//shape_data = [[-3.38,0.0,5.85,0.0,3.25,],[1.85,2.0,3.59,0.0,2.0,],[1.85,-2.0,3.59,0.0,2.0,],[5.84,2.0,3.59,0.0,2.0,],[5.84,-2.0,3.59,0.0,2.0,]];</v>
      </c>
    </row>
    <row r="18" spans="1:10" x14ac:dyDescent="0.35">
      <c r="A18">
        <v>3</v>
      </c>
      <c r="B18">
        <v>4.25</v>
      </c>
      <c r="C18">
        <v>0</v>
      </c>
      <c r="D18">
        <v>3.25</v>
      </c>
      <c r="E18">
        <f>-Table1[[#This Row],[Width]]/2-0.5</f>
        <v>-2.625</v>
      </c>
      <c r="F18">
        <v>0</v>
      </c>
      <c r="G18" t="s">
        <v>9</v>
      </c>
      <c r="I18" s="1">
        <v>12</v>
      </c>
      <c r="J18" s="4" t="e" cm="1" vm="1">
        <f t="array" ref="J18">"//shape_data = [" &amp; _xlfn.TEXTJOIN(",", TRUE,
    _xlfn._xlws.FILTER(
        "[" &amp;
        TEXT(Table1[X_position], "0.0#") &amp; "," &amp;
        TEXT(Table1[Y_position], "0.0#") &amp; "," &amp;
        TEXT(Table1[Width] + clearance, "0.0#") &amp; "," &amp;
        TEXT(Table1[Height] + IF(Table1[Height]=0, 0, clearance), "0.0#") &amp; "," &amp;
        TEXT(Table1[Depth], "0.0#") &amp; "," &amp;
        "]",
        Table1[block] = I18
    )
) &amp; "];"</f>
        <v>#VALUE!</v>
      </c>
    </row>
    <row r="19" spans="1:10" x14ac:dyDescent="0.35">
      <c r="A19">
        <v>3</v>
      </c>
      <c r="B19">
        <v>1.554</v>
      </c>
      <c r="C19">
        <v>0</v>
      </c>
      <c r="D19">
        <v>5</v>
      </c>
      <c r="E19">
        <f>Table1[[#This Row],[Width]]/2+0.1</f>
        <v>0.877</v>
      </c>
      <c r="F19">
        <f>Table1[[#This Row],[Width]]/2+0.25</f>
        <v>1.0270000000000001</v>
      </c>
    </row>
    <row r="20" spans="1:10" x14ac:dyDescent="0.35">
      <c r="A20">
        <v>3</v>
      </c>
      <c r="B20">
        <v>1.5546</v>
      </c>
      <c r="C20">
        <v>0</v>
      </c>
      <c r="D20">
        <v>5</v>
      </c>
      <c r="E20">
        <f t="shared" ref="E20" si="3">E19</f>
        <v>0.877</v>
      </c>
      <c r="F20">
        <f>-Table1[[#This Row],[Width]]/2-0.25</f>
        <v>-1.0272999999999999</v>
      </c>
    </row>
    <row r="21" spans="1:10" x14ac:dyDescent="0.35">
      <c r="A21">
        <v>3</v>
      </c>
      <c r="B21">
        <v>1.5535000000000001</v>
      </c>
      <c r="C21">
        <v>0</v>
      </c>
      <c r="D21">
        <v>5</v>
      </c>
      <c r="E21">
        <f>E19+Table1[[#This Row],[Width]]/2+B19/2+0.5</f>
        <v>2.9307500000000002</v>
      </c>
      <c r="F21">
        <f t="shared" ref="F21:F22" si="4">F19</f>
        <v>1.0270000000000001</v>
      </c>
    </row>
    <row r="22" spans="1:10" x14ac:dyDescent="0.35">
      <c r="A22">
        <v>3</v>
      </c>
      <c r="B22">
        <v>1.5542</v>
      </c>
      <c r="C22">
        <v>0</v>
      </c>
      <c r="D22">
        <v>5</v>
      </c>
      <c r="E22">
        <f t="shared" ref="E22" si="5">E21</f>
        <v>2.9307500000000002</v>
      </c>
      <c r="F22">
        <f t="shared" si="4"/>
        <v>-1.0272999999999999</v>
      </c>
    </row>
    <row r="23" spans="1:10" x14ac:dyDescent="0.35">
      <c r="A23">
        <v>4</v>
      </c>
      <c r="B23">
        <v>4.25</v>
      </c>
      <c r="C23">
        <v>0</v>
      </c>
      <c r="D23">
        <v>3.25</v>
      </c>
      <c r="E23">
        <f>-Table1[[#This Row],[Width]]/2-0.5</f>
        <v>-2.625</v>
      </c>
      <c r="F23">
        <v>0</v>
      </c>
      <c r="G23" t="s">
        <v>9</v>
      </c>
    </row>
    <row r="24" spans="1:10" x14ac:dyDescent="0.35">
      <c r="A24">
        <v>4</v>
      </c>
      <c r="B24">
        <v>1.742</v>
      </c>
      <c r="C24">
        <v>0</v>
      </c>
      <c r="D24">
        <v>3</v>
      </c>
      <c r="E24">
        <f>Table1[[#This Row],[Width]]/2+0.1</f>
        <v>0.97099999999999997</v>
      </c>
      <c r="F24">
        <f>Table1[[#This Row],[Width]]/2+0.25</f>
        <v>1.121</v>
      </c>
    </row>
    <row r="25" spans="1:10" x14ac:dyDescent="0.35">
      <c r="A25">
        <v>4</v>
      </c>
      <c r="B25">
        <v>1.7425999999999999</v>
      </c>
      <c r="C25">
        <v>0</v>
      </c>
      <c r="D25">
        <v>3</v>
      </c>
      <c r="E25">
        <f t="shared" ref="E25" si="6">E24</f>
        <v>0.97099999999999997</v>
      </c>
      <c r="F25">
        <f>-Table1[[#This Row],[Width]]/2-0.25</f>
        <v>-1.1213</v>
      </c>
    </row>
    <row r="26" spans="1:10" x14ac:dyDescent="0.35">
      <c r="A26">
        <v>4</v>
      </c>
      <c r="B26">
        <v>1.7415</v>
      </c>
      <c r="C26">
        <v>0</v>
      </c>
      <c r="D26">
        <v>3</v>
      </c>
      <c r="E26">
        <f>E24+Table1[[#This Row],[Width]]/2+B24/2+0.5</f>
        <v>3.2127499999999998</v>
      </c>
      <c r="F26">
        <f t="shared" ref="F26:F27" si="7">F24</f>
        <v>1.121</v>
      </c>
    </row>
    <row r="27" spans="1:10" x14ac:dyDescent="0.35">
      <c r="A27">
        <v>4</v>
      </c>
      <c r="B27">
        <v>1.7422</v>
      </c>
      <c r="C27">
        <v>0</v>
      </c>
      <c r="D27">
        <v>3</v>
      </c>
      <c r="E27">
        <f t="shared" ref="E27" si="8">E26</f>
        <v>3.2127499999999998</v>
      </c>
      <c r="F27">
        <f t="shared" si="7"/>
        <v>-1.1213</v>
      </c>
    </row>
    <row r="28" spans="1:10" x14ac:dyDescent="0.35">
      <c r="A28">
        <v>5</v>
      </c>
      <c r="B28">
        <v>4.75</v>
      </c>
      <c r="C28">
        <v>0</v>
      </c>
      <c r="D28">
        <v>3.25</v>
      </c>
      <c r="E28">
        <f>-Table1[[#This Row],[Width]]/2-0.5</f>
        <v>-2.875</v>
      </c>
      <c r="F28">
        <v>0</v>
      </c>
      <c r="G28" t="s">
        <v>9</v>
      </c>
    </row>
    <row r="29" spans="1:10" x14ac:dyDescent="0.35">
      <c r="A29">
        <v>5</v>
      </c>
      <c r="B29">
        <v>2.1190000000000002</v>
      </c>
      <c r="C29">
        <v>0</v>
      </c>
      <c r="D29">
        <v>2</v>
      </c>
      <c r="E29">
        <f>Table1[[#This Row],[Width]]/2+0.1</f>
        <v>1.1595000000000002</v>
      </c>
      <c r="F29">
        <f>Table1[[#This Row],[Width]]/2+0.25</f>
        <v>1.3095000000000001</v>
      </c>
    </row>
    <row r="30" spans="1:10" x14ac:dyDescent="0.35">
      <c r="A30">
        <v>5</v>
      </c>
      <c r="B30">
        <v>2.1196000000000002</v>
      </c>
      <c r="C30">
        <v>0</v>
      </c>
      <c r="D30">
        <v>2</v>
      </c>
      <c r="E30">
        <f t="shared" ref="E30" si="9">E29</f>
        <v>1.1595000000000002</v>
      </c>
      <c r="F30">
        <f>-Table1[[#This Row],[Width]]/2-0.25</f>
        <v>-1.3098000000000001</v>
      </c>
    </row>
    <row r="31" spans="1:10" x14ac:dyDescent="0.35">
      <c r="A31">
        <v>5</v>
      </c>
      <c r="B31">
        <v>2.1185</v>
      </c>
      <c r="C31">
        <v>0</v>
      </c>
      <c r="D31">
        <v>2</v>
      </c>
      <c r="E31">
        <f>E29+Table1[[#This Row],[Width]]/2+B29/2+0.5</f>
        <v>3.7782499999999999</v>
      </c>
      <c r="F31">
        <f t="shared" ref="F31:F32" si="10">F29</f>
        <v>1.3095000000000001</v>
      </c>
    </row>
    <row r="32" spans="1:10" x14ac:dyDescent="0.35">
      <c r="A32">
        <v>5</v>
      </c>
      <c r="B32">
        <v>2.1192000000000002</v>
      </c>
      <c r="C32">
        <v>0</v>
      </c>
      <c r="D32">
        <v>2</v>
      </c>
      <c r="E32">
        <f t="shared" ref="E32" si="11">E31</f>
        <v>3.7782499999999999</v>
      </c>
      <c r="F32">
        <f t="shared" si="10"/>
        <v>-1.3098000000000001</v>
      </c>
    </row>
    <row r="33" spans="1:7" x14ac:dyDescent="0.35">
      <c r="A33">
        <v>6</v>
      </c>
      <c r="B33">
        <v>5.25</v>
      </c>
      <c r="C33">
        <v>0</v>
      </c>
      <c r="D33">
        <v>3.25</v>
      </c>
      <c r="E33">
        <f>-Table1[[#This Row],[Width]]/2-0.5</f>
        <v>-3.125</v>
      </c>
      <c r="F33">
        <v>0</v>
      </c>
      <c r="G33" t="s">
        <v>9</v>
      </c>
    </row>
    <row r="34" spans="1:7" x14ac:dyDescent="0.35">
      <c r="A34">
        <v>6</v>
      </c>
      <c r="B34">
        <v>2.6190000000000002</v>
      </c>
      <c r="C34">
        <v>0</v>
      </c>
      <c r="D34">
        <v>2</v>
      </c>
      <c r="E34">
        <f>Table1[[#This Row],[Width]]/2+0.1</f>
        <v>1.4095000000000002</v>
      </c>
      <c r="F34">
        <f>Table1[[#This Row],[Width]]/2+0.25</f>
        <v>1.5595000000000001</v>
      </c>
    </row>
    <row r="35" spans="1:7" x14ac:dyDescent="0.35">
      <c r="A35">
        <v>6</v>
      </c>
      <c r="B35">
        <v>2.6196000000000002</v>
      </c>
      <c r="C35">
        <v>0</v>
      </c>
      <c r="D35">
        <v>2</v>
      </c>
      <c r="E35">
        <f t="shared" ref="E35" si="12">E34</f>
        <v>1.4095000000000002</v>
      </c>
      <c r="F35">
        <f>-Table1[[#This Row],[Width]]/2-0.25</f>
        <v>-1.5598000000000001</v>
      </c>
    </row>
    <row r="36" spans="1:7" x14ac:dyDescent="0.35">
      <c r="A36">
        <v>6</v>
      </c>
      <c r="B36">
        <v>2.6185</v>
      </c>
      <c r="C36">
        <v>0</v>
      </c>
      <c r="D36">
        <v>2</v>
      </c>
      <c r="E36">
        <f>E34+Table1[[#This Row],[Width]]/2+B34/2+0.5</f>
        <v>4.5282499999999999</v>
      </c>
      <c r="F36">
        <f t="shared" ref="F36:F37" si="13">F34</f>
        <v>1.5595000000000001</v>
      </c>
    </row>
    <row r="37" spans="1:7" x14ac:dyDescent="0.35">
      <c r="A37">
        <v>6</v>
      </c>
      <c r="B37">
        <v>2.6192000000000002</v>
      </c>
      <c r="C37">
        <v>0</v>
      </c>
      <c r="D37">
        <v>2</v>
      </c>
      <c r="E37">
        <f t="shared" ref="E37" si="14">E36</f>
        <v>4.5282499999999999</v>
      </c>
      <c r="F37">
        <f t="shared" si="13"/>
        <v>-1.5598000000000001</v>
      </c>
    </row>
    <row r="38" spans="1:7" x14ac:dyDescent="0.35">
      <c r="A38">
        <v>7</v>
      </c>
      <c r="B38">
        <v>5.25</v>
      </c>
      <c r="C38">
        <v>0</v>
      </c>
      <c r="D38">
        <v>3.25</v>
      </c>
      <c r="E38">
        <f>-Table1[[#This Row],[Width]]/2-0.5</f>
        <v>-3.125</v>
      </c>
      <c r="F38">
        <v>0</v>
      </c>
      <c r="G38" t="s">
        <v>9</v>
      </c>
    </row>
    <row r="39" spans="1:7" x14ac:dyDescent="0.35">
      <c r="A39">
        <v>7</v>
      </c>
      <c r="B39">
        <v>2.7440000000000002</v>
      </c>
      <c r="C39">
        <v>0</v>
      </c>
      <c r="D39">
        <v>2</v>
      </c>
      <c r="E39">
        <f>Table1[[#This Row],[Width]]/2+0.1</f>
        <v>1.4720000000000002</v>
      </c>
      <c r="F39">
        <f>Table1[[#This Row],[Width]]/2+0.25</f>
        <v>1.6220000000000001</v>
      </c>
    </row>
    <row r="40" spans="1:7" x14ac:dyDescent="0.35">
      <c r="A40">
        <v>7</v>
      </c>
      <c r="B40">
        <v>2.7446000000000002</v>
      </c>
      <c r="C40">
        <v>0</v>
      </c>
      <c r="D40">
        <v>2</v>
      </c>
      <c r="E40">
        <f t="shared" ref="E40" si="15">E39</f>
        <v>1.4720000000000002</v>
      </c>
      <c r="F40">
        <f>-Table1[[#This Row],[Width]]/2-0.25</f>
        <v>-1.6223000000000001</v>
      </c>
    </row>
    <row r="41" spans="1:7" x14ac:dyDescent="0.35">
      <c r="A41">
        <v>7</v>
      </c>
      <c r="B41">
        <v>2.7435</v>
      </c>
      <c r="C41">
        <v>0</v>
      </c>
      <c r="D41">
        <v>2</v>
      </c>
      <c r="E41">
        <f>E39+Table1[[#This Row],[Width]]/2+B39/2+0.5</f>
        <v>4.7157499999999999</v>
      </c>
      <c r="F41">
        <f t="shared" ref="F41:F42" si="16">F39</f>
        <v>1.6220000000000001</v>
      </c>
    </row>
    <row r="42" spans="1:7" x14ac:dyDescent="0.35">
      <c r="A42">
        <v>7</v>
      </c>
      <c r="B42">
        <v>2.7442000000000002</v>
      </c>
      <c r="C42">
        <v>0</v>
      </c>
      <c r="D42">
        <v>2</v>
      </c>
      <c r="E42">
        <f t="shared" ref="E42" si="17">E41</f>
        <v>4.7157499999999999</v>
      </c>
      <c r="F42">
        <f t="shared" si="16"/>
        <v>-1.6223000000000001</v>
      </c>
    </row>
    <row r="43" spans="1:7" x14ac:dyDescent="0.35">
      <c r="A43">
        <v>8</v>
      </c>
      <c r="B43">
        <v>5.25</v>
      </c>
      <c r="C43">
        <v>0</v>
      </c>
      <c r="D43">
        <v>3.25</v>
      </c>
      <c r="E43">
        <f>-Table1[[#This Row],[Width]]/2-0.5</f>
        <v>-3.125</v>
      </c>
      <c r="F43">
        <v>0</v>
      </c>
      <c r="G43" t="s">
        <v>9</v>
      </c>
    </row>
    <row r="44" spans="1:7" x14ac:dyDescent="0.35">
      <c r="A44">
        <v>8</v>
      </c>
      <c r="B44">
        <v>2.9940000000000002</v>
      </c>
      <c r="C44">
        <v>0</v>
      </c>
      <c r="D44">
        <v>2</v>
      </c>
      <c r="E44">
        <f>Table1[[#This Row],[Width]]/2+0.1</f>
        <v>1.5970000000000002</v>
      </c>
      <c r="F44">
        <f>Table1[[#This Row],[Width]]/2+0.25</f>
        <v>1.7470000000000001</v>
      </c>
    </row>
    <row r="45" spans="1:7" x14ac:dyDescent="0.35">
      <c r="A45">
        <v>8</v>
      </c>
      <c r="B45">
        <v>2.9946000000000002</v>
      </c>
      <c r="C45">
        <v>0</v>
      </c>
      <c r="D45">
        <v>2</v>
      </c>
      <c r="E45">
        <f t="shared" ref="E45" si="18">E44</f>
        <v>1.5970000000000002</v>
      </c>
      <c r="F45">
        <f>-Table1[[#This Row],[Width]]/2-0.25</f>
        <v>-1.7473000000000001</v>
      </c>
    </row>
    <row r="46" spans="1:7" x14ac:dyDescent="0.35">
      <c r="A46">
        <v>8</v>
      </c>
      <c r="B46">
        <v>2.9935</v>
      </c>
      <c r="C46">
        <v>0</v>
      </c>
      <c r="D46">
        <v>2</v>
      </c>
      <c r="E46">
        <f>E44+Table1[[#This Row],[Width]]/2+B44/2+0.5</f>
        <v>5.0907499999999999</v>
      </c>
      <c r="F46">
        <f t="shared" ref="F46:F47" si="19">F44</f>
        <v>1.7470000000000001</v>
      </c>
    </row>
    <row r="47" spans="1:7" x14ac:dyDescent="0.35">
      <c r="A47">
        <v>8</v>
      </c>
      <c r="B47">
        <v>2.9942000000000002</v>
      </c>
      <c r="C47">
        <v>0</v>
      </c>
      <c r="D47">
        <v>2</v>
      </c>
      <c r="E47">
        <f t="shared" ref="E47" si="20">E46</f>
        <v>5.0907499999999999</v>
      </c>
      <c r="F47">
        <f t="shared" si="19"/>
        <v>-1.7473000000000001</v>
      </c>
    </row>
    <row r="48" spans="1:7" x14ac:dyDescent="0.35">
      <c r="A48">
        <v>9</v>
      </c>
      <c r="B48">
        <v>5.75</v>
      </c>
      <c r="C48">
        <v>0</v>
      </c>
      <c r="D48">
        <v>3.25</v>
      </c>
      <c r="E48">
        <f>-Table1[[#This Row],[Width]]/2-0.5</f>
        <v>-3.375</v>
      </c>
      <c r="F48">
        <v>0</v>
      </c>
      <c r="G48" t="s">
        <v>9</v>
      </c>
    </row>
    <row r="49" spans="1:7" x14ac:dyDescent="0.35">
      <c r="A49">
        <v>9</v>
      </c>
      <c r="B49">
        <v>3.2440000000000002</v>
      </c>
      <c r="C49">
        <v>0</v>
      </c>
      <c r="D49">
        <v>2</v>
      </c>
      <c r="E49">
        <f>Table1[[#This Row],[Width]]/2+0.1</f>
        <v>1.7220000000000002</v>
      </c>
      <c r="F49">
        <f>Table1[[#This Row],[Width]]/2+0.25</f>
        <v>1.8720000000000001</v>
      </c>
    </row>
    <row r="50" spans="1:7" x14ac:dyDescent="0.35">
      <c r="A50">
        <v>9</v>
      </c>
      <c r="B50">
        <v>3.2446000000000002</v>
      </c>
      <c r="C50">
        <v>0</v>
      </c>
      <c r="D50">
        <v>2</v>
      </c>
      <c r="E50">
        <f t="shared" ref="E50" si="21">E49</f>
        <v>1.7220000000000002</v>
      </c>
      <c r="F50">
        <f>-Table1[[#This Row],[Width]]/2-0.25</f>
        <v>-1.8723000000000001</v>
      </c>
    </row>
    <row r="51" spans="1:7" x14ac:dyDescent="0.35">
      <c r="A51">
        <v>9</v>
      </c>
      <c r="B51">
        <v>3.2435</v>
      </c>
      <c r="C51">
        <v>0</v>
      </c>
      <c r="D51">
        <v>2</v>
      </c>
      <c r="E51">
        <f>E49+Table1[[#This Row],[Width]]/2+B49/2+0.5</f>
        <v>5.4657499999999999</v>
      </c>
      <c r="F51">
        <f t="shared" ref="F51:F52" si="22">F49</f>
        <v>1.8720000000000001</v>
      </c>
    </row>
    <row r="52" spans="1:7" x14ac:dyDescent="0.35">
      <c r="A52">
        <v>9</v>
      </c>
      <c r="B52">
        <v>3.2442000000000002</v>
      </c>
      <c r="C52">
        <v>0</v>
      </c>
      <c r="D52">
        <v>2</v>
      </c>
      <c r="E52">
        <f t="shared" ref="E52" si="23">E51</f>
        <v>5.4657499999999999</v>
      </c>
      <c r="F52">
        <f t="shared" si="22"/>
        <v>-1.8723000000000001</v>
      </c>
    </row>
    <row r="53" spans="1:7" x14ac:dyDescent="0.35">
      <c r="A53">
        <v>10</v>
      </c>
      <c r="B53">
        <v>4.75</v>
      </c>
      <c r="C53">
        <v>0</v>
      </c>
      <c r="D53">
        <v>3.25</v>
      </c>
      <c r="E53">
        <f>-Table1[[#This Row],[Width]]/2-0.5</f>
        <v>-2.875</v>
      </c>
      <c r="F53">
        <v>0</v>
      </c>
      <c r="G53" t="s">
        <v>9</v>
      </c>
    </row>
    <row r="54" spans="1:7" x14ac:dyDescent="0.35">
      <c r="A54">
        <v>10</v>
      </c>
      <c r="B54">
        <v>2.3690000000000002</v>
      </c>
      <c r="C54">
        <v>0</v>
      </c>
      <c r="D54">
        <v>2</v>
      </c>
      <c r="E54">
        <f>Table1[[#This Row],[Width]]/2+0.1</f>
        <v>1.2845000000000002</v>
      </c>
      <c r="F54">
        <f>Table1[[#This Row],[Width]]/2+0.25</f>
        <v>1.4345000000000001</v>
      </c>
    </row>
    <row r="55" spans="1:7" x14ac:dyDescent="0.35">
      <c r="A55">
        <v>10</v>
      </c>
      <c r="B55">
        <v>2.3696000000000002</v>
      </c>
      <c r="C55">
        <v>0</v>
      </c>
      <c r="D55">
        <v>2</v>
      </c>
      <c r="E55">
        <f t="shared" ref="E55" si="24">E54</f>
        <v>1.2845000000000002</v>
      </c>
      <c r="F55">
        <f>-Table1[[#This Row],[Width]]/2-0.25</f>
        <v>-1.4348000000000001</v>
      </c>
    </row>
    <row r="56" spans="1:7" x14ac:dyDescent="0.35">
      <c r="A56">
        <v>10</v>
      </c>
      <c r="B56">
        <v>2.3685</v>
      </c>
      <c r="C56">
        <v>0</v>
      </c>
      <c r="D56">
        <v>2</v>
      </c>
      <c r="E56">
        <f>E54+Table1[[#This Row],[Width]]/2+B54/2+0.5</f>
        <v>4.1532499999999999</v>
      </c>
      <c r="F56">
        <f t="shared" ref="F56:F57" si="25">F54</f>
        <v>1.4345000000000001</v>
      </c>
    </row>
    <row r="57" spans="1:7" x14ac:dyDescent="0.35">
      <c r="A57">
        <v>10</v>
      </c>
      <c r="B57">
        <v>2.3692000000000002</v>
      </c>
      <c r="C57">
        <v>0</v>
      </c>
      <c r="D57">
        <v>2</v>
      </c>
      <c r="E57">
        <f t="shared" ref="E57" si="26">E56</f>
        <v>4.1532499999999999</v>
      </c>
      <c r="F57">
        <f t="shared" si="25"/>
        <v>-1.4348000000000001</v>
      </c>
    </row>
    <row r="58" spans="1:7" x14ac:dyDescent="0.35">
      <c r="A58">
        <v>11</v>
      </c>
      <c r="B58">
        <v>5.75</v>
      </c>
      <c r="C58">
        <v>0</v>
      </c>
      <c r="D58">
        <v>3.25</v>
      </c>
      <c r="E58">
        <f>-Table1[[#This Row],[Width]]/2-0.5</f>
        <v>-3.375</v>
      </c>
      <c r="F58">
        <v>0</v>
      </c>
      <c r="G58" t="s">
        <v>9</v>
      </c>
    </row>
    <row r="59" spans="1:7" x14ac:dyDescent="0.35">
      <c r="A59">
        <v>11</v>
      </c>
      <c r="B59">
        <v>3.4940000000000002</v>
      </c>
      <c r="C59">
        <v>0</v>
      </c>
      <c r="D59">
        <v>2</v>
      </c>
      <c r="E59">
        <f>Table1[[#This Row],[Width]]/2+0.1</f>
        <v>1.8470000000000002</v>
      </c>
      <c r="F59">
        <f>Table1[[#This Row],[Width]]/2+0.25</f>
        <v>1.9970000000000001</v>
      </c>
    </row>
    <row r="60" spans="1:7" x14ac:dyDescent="0.35">
      <c r="A60">
        <v>11</v>
      </c>
      <c r="B60">
        <v>3.4946000000000002</v>
      </c>
      <c r="C60">
        <v>0</v>
      </c>
      <c r="D60">
        <v>2</v>
      </c>
      <c r="E60">
        <f t="shared" ref="E60" si="27">E59</f>
        <v>1.8470000000000002</v>
      </c>
      <c r="F60">
        <f>-Table1[[#This Row],[Width]]/2-0.25</f>
        <v>-1.9973000000000001</v>
      </c>
    </row>
    <row r="61" spans="1:7" x14ac:dyDescent="0.35">
      <c r="A61">
        <v>11</v>
      </c>
      <c r="B61">
        <v>3.4935</v>
      </c>
      <c r="C61">
        <v>0</v>
      </c>
      <c r="D61">
        <v>2</v>
      </c>
      <c r="E61">
        <f>E59+Table1[[#This Row],[Width]]/2+B59/2+0.5</f>
        <v>5.8407499999999999</v>
      </c>
      <c r="F61">
        <f t="shared" ref="F61:F62" si="28">F59</f>
        <v>1.9970000000000001</v>
      </c>
    </row>
    <row r="62" spans="1:7" x14ac:dyDescent="0.35">
      <c r="A62">
        <v>11</v>
      </c>
      <c r="B62">
        <v>3.4942000000000002</v>
      </c>
      <c r="C62">
        <v>0</v>
      </c>
      <c r="D62">
        <v>2</v>
      </c>
      <c r="E62">
        <f t="shared" ref="E62" si="29">E61</f>
        <v>5.8407499999999999</v>
      </c>
      <c r="F62">
        <f t="shared" si="28"/>
        <v>-1.9973000000000001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HoleData</vt:lpstr>
      <vt:lpstr>clearance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Banzhof</dc:creator>
  <cp:lastModifiedBy>Wendy Banzhof</cp:lastModifiedBy>
  <dcterms:created xsi:type="dcterms:W3CDTF">2025-07-26T15:56:46Z</dcterms:created>
  <dcterms:modified xsi:type="dcterms:W3CDTF">2025-07-28T23:43:19Z</dcterms:modified>
</cp:coreProperties>
</file>