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emp\Atlas_HV_Power_Supply_PcApp\HV_Power_Supply_PcApp\HV_Power_Supply_PcApp\bin\Debug\"/>
    </mc:Choice>
  </mc:AlternateContent>
  <xr:revisionPtr revIDLastSave="0" documentId="13_ncr:1_{8F7B66CB-ECE3-43C4-9248-9CACB3178F87}" xr6:coauthVersionLast="47" xr6:coauthVersionMax="47" xr10:uidLastSave="{00000000-0000-0000-0000-000000000000}"/>
  <bookViews>
    <workbookView xWindow="-120" yWindow="-120" windowWidth="29040" windowHeight="15840" activeTab="3" xr2:uid="{42646E07-1115-40A8-A93A-C57D4D85C566}"/>
  </bookViews>
  <sheets>
    <sheet name="HV1" sheetId="1" r:id="rId1"/>
    <sheet name="HV2" sheetId="5" r:id="rId2"/>
    <sheet name="HV3" sheetId="6" r:id="rId3"/>
    <sheet name="List4" sheetId="7" r:id="rId4"/>
    <sheet name="PR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7" l="1"/>
  <c r="B2" i="7"/>
  <c r="U54" i="1" a="1"/>
  <c r="U54" i="1" s="1"/>
  <c r="U36" i="1" a="1"/>
  <c r="U36" i="1" s="1"/>
  <c r="U18" i="1" a="1"/>
  <c r="U18" i="1" s="1"/>
  <c r="M54" i="1"/>
  <c r="L54" i="1"/>
  <c r="M36" i="1"/>
  <c r="L36" i="1"/>
  <c r="L18" i="1"/>
  <c r="M18" i="1"/>
  <c r="O54" i="1" a="1"/>
  <c r="O54" i="1" s="1"/>
  <c r="O36" i="1" a="1"/>
  <c r="O36" i="1" s="1"/>
  <c r="E46" i="8" l="1"/>
  <c r="D46" i="8"/>
  <c r="E45" i="8"/>
  <c r="D45" i="8"/>
  <c r="I44" i="8"/>
  <c r="E44" i="8"/>
  <c r="D44" i="8"/>
  <c r="I43" i="8"/>
  <c r="E43" i="8"/>
  <c r="D43" i="8"/>
  <c r="I42" i="8"/>
  <c r="E42" i="8"/>
  <c r="D42" i="8"/>
  <c r="I41" i="8"/>
  <c r="E41" i="8"/>
  <c r="D41" i="8"/>
  <c r="E28" i="8"/>
  <c r="D28" i="8"/>
  <c r="E27" i="8"/>
  <c r="D27" i="8"/>
  <c r="I26" i="8"/>
  <c r="E26" i="8"/>
  <c r="D26" i="8"/>
  <c r="I25" i="8"/>
  <c r="E25" i="8"/>
  <c r="D25" i="8"/>
  <c r="I24" i="8"/>
  <c r="E24" i="8"/>
  <c r="D24" i="8"/>
  <c r="I23" i="8"/>
  <c r="E23" i="8"/>
  <c r="D23" i="8"/>
  <c r="D10" i="8"/>
  <c r="D9" i="8"/>
  <c r="D8" i="8"/>
  <c r="D7" i="8"/>
  <c r="D6" i="8"/>
  <c r="D5" i="8"/>
  <c r="G10" i="7" l="1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G3" i="7"/>
  <c r="F3" i="7"/>
  <c r="E3" i="7"/>
  <c r="D3" i="7"/>
  <c r="C3" i="7"/>
  <c r="B3" i="7"/>
  <c r="G2" i="7"/>
  <c r="F2" i="7"/>
  <c r="E2" i="7"/>
  <c r="D2" i="7"/>
  <c r="E46" i="6"/>
  <c r="D46" i="6"/>
  <c r="E45" i="6"/>
  <c r="D45" i="6"/>
  <c r="I44" i="6"/>
  <c r="E44" i="6"/>
  <c r="D44" i="6"/>
  <c r="I43" i="6"/>
  <c r="E43" i="6"/>
  <c r="D43" i="6"/>
  <c r="I42" i="6"/>
  <c r="E42" i="6"/>
  <c r="D42" i="6"/>
  <c r="I41" i="6"/>
  <c r="E41" i="6"/>
  <c r="D41" i="6"/>
  <c r="E28" i="6"/>
  <c r="D28" i="6"/>
  <c r="E27" i="6"/>
  <c r="D27" i="6"/>
  <c r="I26" i="6"/>
  <c r="E26" i="6"/>
  <c r="D26" i="6"/>
  <c r="I25" i="6"/>
  <c r="E25" i="6"/>
  <c r="D25" i="6"/>
  <c r="I24" i="6"/>
  <c r="E24" i="6"/>
  <c r="D24" i="6"/>
  <c r="I23" i="6"/>
  <c r="E23" i="6"/>
  <c r="D23" i="6"/>
  <c r="E10" i="6"/>
  <c r="D10" i="6"/>
  <c r="E9" i="6"/>
  <c r="D9" i="6"/>
  <c r="I8" i="6"/>
  <c r="E8" i="6"/>
  <c r="D8" i="6"/>
  <c r="I7" i="6"/>
  <c r="E7" i="6"/>
  <c r="D7" i="6"/>
  <c r="I6" i="6"/>
  <c r="E6" i="6"/>
  <c r="D6" i="6"/>
  <c r="I5" i="6"/>
  <c r="E5" i="6"/>
  <c r="D5" i="6"/>
  <c r="E46" i="5"/>
  <c r="D46" i="5"/>
  <c r="E45" i="5"/>
  <c r="D45" i="5"/>
  <c r="I44" i="5"/>
  <c r="E44" i="5"/>
  <c r="D44" i="5"/>
  <c r="I43" i="5"/>
  <c r="E43" i="5"/>
  <c r="D43" i="5"/>
  <c r="I42" i="5"/>
  <c r="E42" i="5"/>
  <c r="D42" i="5"/>
  <c r="I41" i="5"/>
  <c r="E41" i="5"/>
  <c r="D41" i="5"/>
  <c r="E28" i="5"/>
  <c r="D28" i="5"/>
  <c r="E27" i="5"/>
  <c r="D27" i="5"/>
  <c r="I26" i="5"/>
  <c r="E26" i="5"/>
  <c r="D26" i="5"/>
  <c r="I25" i="5"/>
  <c r="E25" i="5"/>
  <c r="D25" i="5"/>
  <c r="I24" i="5"/>
  <c r="E24" i="5"/>
  <c r="D24" i="5"/>
  <c r="I23" i="5"/>
  <c r="E23" i="5"/>
  <c r="D23" i="5"/>
  <c r="E10" i="5"/>
  <c r="D10" i="5"/>
  <c r="E9" i="5"/>
  <c r="D9" i="5"/>
  <c r="I8" i="5"/>
  <c r="E8" i="5"/>
  <c r="D8" i="5"/>
  <c r="I7" i="5"/>
  <c r="E7" i="5"/>
  <c r="D7" i="5"/>
  <c r="I6" i="5"/>
  <c r="E6" i="5"/>
  <c r="D6" i="5"/>
  <c r="I5" i="5"/>
  <c r="E5" i="5"/>
  <c r="D5" i="5"/>
  <c r="F22" i="7" l="1"/>
  <c r="F21" i="7"/>
  <c r="G22" i="7"/>
  <c r="G21" i="7"/>
  <c r="E22" i="7"/>
  <c r="E21" i="7"/>
  <c r="D22" i="7"/>
  <c r="D21" i="7"/>
  <c r="C22" i="7"/>
  <c r="C21" i="7"/>
  <c r="B22" i="7"/>
  <c r="G14" i="7"/>
  <c r="D13" i="7"/>
  <c r="C13" i="7"/>
  <c r="C14" i="7"/>
  <c r="F14" i="7"/>
  <c r="G13" i="7"/>
  <c r="F13" i="7"/>
  <c r="E14" i="7"/>
  <c r="E13" i="7"/>
  <c r="D14" i="7"/>
  <c r="I42" i="1"/>
  <c r="I43" i="1"/>
  <c r="I44" i="1"/>
  <c r="I41" i="1"/>
  <c r="E42" i="1"/>
  <c r="E43" i="1"/>
  <c r="E44" i="1"/>
  <c r="E45" i="1"/>
  <c r="E46" i="1"/>
  <c r="D42" i="1"/>
  <c r="D43" i="1"/>
  <c r="D44" i="1"/>
  <c r="D45" i="1"/>
  <c r="D46" i="1"/>
  <c r="E41" i="1"/>
  <c r="D41" i="1"/>
  <c r="D23" i="1"/>
  <c r="E24" i="1"/>
  <c r="E25" i="1"/>
  <c r="E26" i="1"/>
  <c r="E27" i="1"/>
  <c r="E28" i="1"/>
  <c r="I24" i="1"/>
  <c r="I25" i="1"/>
  <c r="I26" i="1"/>
  <c r="I23" i="1"/>
  <c r="E23" i="1"/>
  <c r="D24" i="1"/>
  <c r="D25" i="1"/>
  <c r="D26" i="1"/>
  <c r="D27" i="1"/>
  <c r="D28" i="1"/>
  <c r="I6" i="1"/>
  <c r="I7" i="1"/>
  <c r="I8" i="1"/>
  <c r="I5" i="1"/>
  <c r="E6" i="1"/>
  <c r="E7" i="1"/>
  <c r="E8" i="1"/>
  <c r="E9" i="1"/>
  <c r="E10" i="1"/>
  <c r="E5" i="1"/>
  <c r="D6" i="1"/>
  <c r="D7" i="1"/>
  <c r="D8" i="1"/>
  <c r="D9" i="1"/>
  <c r="D10" i="1"/>
  <c r="D5" i="1"/>
  <c r="O18" i="1" s="1" a="1"/>
  <c r="O18" i="1" s="1"/>
  <c r="B14" i="7" s="1"/>
  <c r="B21" i="7" l="1"/>
  <c r="B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<sst xmlns="http://schemas.openxmlformats.org/spreadsheetml/2006/main" count="270" uniqueCount="28">
  <si>
    <t>CH1</t>
  </si>
  <si>
    <t>Uset</t>
  </si>
  <si>
    <t>Uget</t>
  </si>
  <si>
    <t>Iget</t>
  </si>
  <si>
    <t>Uout</t>
  </si>
  <si>
    <t>Iout</t>
  </si>
  <si>
    <t>CH2</t>
  </si>
  <si>
    <t>CH3</t>
  </si>
  <si>
    <t>kdac</t>
  </si>
  <si>
    <t>qdac</t>
  </si>
  <si>
    <t>kadcu</t>
  </si>
  <si>
    <t>qadcu</t>
  </si>
  <si>
    <t>kadci</t>
  </si>
  <si>
    <t>qadci</t>
  </si>
  <si>
    <t>Ucont</t>
  </si>
  <si>
    <t>Uadc</t>
  </si>
  <si>
    <t>Channel</t>
  </si>
  <si>
    <t>Q_DAC</t>
  </si>
  <si>
    <t>K_DAC</t>
  </si>
  <si>
    <t>Q_MU</t>
  </si>
  <si>
    <t>K_MU</t>
  </si>
  <si>
    <t>Q_MI</t>
  </si>
  <si>
    <t>K_MI</t>
  </si>
  <si>
    <t>AVG</t>
  </si>
  <si>
    <t>Median</t>
  </si>
  <si>
    <t>k</t>
  </si>
  <si>
    <t>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</si>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</sst>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0"/>
    <numFmt numFmtId="166" formatCode="0.00000"/>
    <numFmt numFmtId="167" formatCode="0.0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5" fontId="0" fillId="0" borderId="0" xfId="0" applyNumberFormat="1" applyAlignment="1">
      <alignment horizontal="left" indent="7"/>
    </xf>
    <xf numFmtId="166" fontId="0" fillId="0" borderId="0" xfId="0" applyNumberFormat="1"/>
    <xf numFmtId="167" fontId="0" fillId="0" borderId="0" xfId="0" applyNumberFormat="1"/>
    <xf numFmtId="167" fontId="2" fillId="0" borderId="3" xfId="0" applyNumberFormat="1" applyFont="1" applyBorder="1" applyAlignment="1">
      <alignment vertical="center" wrapText="1"/>
    </xf>
    <xf numFmtId="167" fontId="2" fillId="0" borderId="5" xfId="0" applyNumberFormat="1" applyFont="1" applyBorder="1" applyAlignment="1">
      <alignment vertical="center" wrapText="1"/>
    </xf>
    <xf numFmtId="167" fontId="3" fillId="0" borderId="5" xfId="0" applyNumberFormat="1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99475297522606"/>
                  <c:y val="-9.00783821953248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'HV1'!$D$5:$D$10</c:f>
              <c:numCache>
                <c:formatCode>General</c:formatCode>
                <c:ptCount val="6"/>
                <c:pt idx="0">
                  <c:v>1.1184420083133273</c:v>
                </c:pt>
                <c:pt idx="1">
                  <c:v>0.99067278953287885</c:v>
                </c:pt>
                <c:pt idx="2">
                  <c:v>0.80814533413223821</c:v>
                </c:pt>
                <c:pt idx="3">
                  <c:v>0.62561787873159769</c:v>
                </c:pt>
                <c:pt idx="4">
                  <c:v>0.44309042333095711</c:v>
                </c:pt>
                <c:pt idx="5">
                  <c:v>0.35182669563063684</c:v>
                </c:pt>
              </c:numCache>
            </c:numRef>
          </c:xVal>
          <c:yVal>
            <c:numRef>
              <c:f>'HV1'!$C$5:$C$10</c:f>
              <c:numCache>
                <c:formatCode>General</c:formatCode>
                <c:ptCount val="6"/>
                <c:pt idx="0">
                  <c:v>34.799999999999997</c:v>
                </c:pt>
                <c:pt idx="1">
                  <c:v>106.1</c:v>
                </c:pt>
                <c:pt idx="2">
                  <c:v>209.8</c:v>
                </c:pt>
                <c:pt idx="3">
                  <c:v>311.2</c:v>
                </c:pt>
                <c:pt idx="4">
                  <c:v>413.1</c:v>
                </c:pt>
                <c:pt idx="5">
                  <c:v>458.9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F-4D1C-9478-8E04F350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5048160813453"/>
                  <c:y val="-0.2158468157811176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'HV1'!$D$23:$D$28</c:f>
              <c:numCache>
                <c:formatCode>General</c:formatCode>
                <c:ptCount val="6"/>
                <c:pt idx="0">
                  <c:v>1.1184420083133273</c:v>
                </c:pt>
                <c:pt idx="1">
                  <c:v>0.99067278953287885</c:v>
                </c:pt>
                <c:pt idx="2">
                  <c:v>0.80814533413223821</c:v>
                </c:pt>
                <c:pt idx="3">
                  <c:v>0.62561787873159769</c:v>
                </c:pt>
                <c:pt idx="4">
                  <c:v>0.44309042333095711</c:v>
                </c:pt>
                <c:pt idx="5">
                  <c:v>0.35182669563063684</c:v>
                </c:pt>
              </c:numCache>
            </c:numRef>
          </c:xVal>
          <c:yVal>
            <c:numRef>
              <c:f>'HV1'!$C$23:$C$28</c:f>
              <c:numCache>
                <c:formatCode>General</c:formatCode>
                <c:ptCount val="6"/>
                <c:pt idx="0">
                  <c:v>29</c:v>
                </c:pt>
                <c:pt idx="1">
                  <c:v>91.2</c:v>
                </c:pt>
                <c:pt idx="2">
                  <c:v>195</c:v>
                </c:pt>
                <c:pt idx="3">
                  <c:v>296.10000000000002</c:v>
                </c:pt>
                <c:pt idx="4">
                  <c:v>398</c:v>
                </c:pt>
                <c:pt idx="5">
                  <c:v>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B-4BA3-927C-8DA6442A4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68982476842898"/>
                  <c:y val="-0.259909783233821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'HV1'!$D$41:$D$46</c:f>
              <c:numCache>
                <c:formatCode>General</c:formatCode>
                <c:ptCount val="6"/>
                <c:pt idx="0">
                  <c:v>1.1184420083133273</c:v>
                </c:pt>
                <c:pt idx="1">
                  <c:v>0.99067278953287885</c:v>
                </c:pt>
                <c:pt idx="2">
                  <c:v>0.80814533413223821</c:v>
                </c:pt>
                <c:pt idx="3">
                  <c:v>0.62561787873159769</c:v>
                </c:pt>
                <c:pt idx="4">
                  <c:v>0.44309042333095711</c:v>
                </c:pt>
                <c:pt idx="5">
                  <c:v>0.35182669563063684</c:v>
                </c:pt>
              </c:numCache>
            </c:numRef>
          </c:xVal>
          <c:yVal>
            <c:numRef>
              <c:f>'HV1'!$C$41:$C$46</c:f>
              <c:numCache>
                <c:formatCode>General</c:formatCode>
                <c:ptCount val="6"/>
                <c:pt idx="0">
                  <c:v>32</c:v>
                </c:pt>
                <c:pt idx="1">
                  <c:v>102.3</c:v>
                </c:pt>
                <c:pt idx="2">
                  <c:v>203.6</c:v>
                </c:pt>
                <c:pt idx="3">
                  <c:v>300.3</c:v>
                </c:pt>
                <c:pt idx="4">
                  <c:v>399.2</c:v>
                </c:pt>
                <c:pt idx="5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9-419E-8559-67FA4D8E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04695645920974"/>
                  <c:y val="4.6242515190553717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'HV1'!$C$5:$C$10</c:f>
              <c:numCache>
                <c:formatCode>General</c:formatCode>
                <c:ptCount val="6"/>
                <c:pt idx="0">
                  <c:v>34.799999999999997</c:v>
                </c:pt>
                <c:pt idx="1">
                  <c:v>106.1</c:v>
                </c:pt>
                <c:pt idx="2">
                  <c:v>209.8</c:v>
                </c:pt>
                <c:pt idx="3">
                  <c:v>311.2</c:v>
                </c:pt>
                <c:pt idx="4">
                  <c:v>413.1</c:v>
                </c:pt>
                <c:pt idx="5">
                  <c:v>458.9</c:v>
                </c:pt>
              </c:numCache>
            </c:numRef>
          </c:xVal>
          <c:yVal>
            <c:numRef>
              <c:f>'HV1'!$E$5:$E$10</c:f>
              <c:numCache>
                <c:formatCode>General</c:formatCode>
                <c:ptCount val="6"/>
                <c:pt idx="0">
                  <c:v>0.249696684</c:v>
                </c:pt>
                <c:pt idx="1">
                  <c:v>0.63785532</c:v>
                </c:pt>
                <c:pt idx="2">
                  <c:v>1.2027454019999999</c:v>
                </c:pt>
                <c:pt idx="3">
                  <c:v>1.7535403380000001</c:v>
                </c:pt>
                <c:pt idx="4">
                  <c:v>2.3032510319999999</c:v>
                </c:pt>
                <c:pt idx="5">
                  <c:v>2.5493739660000001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9-4155-87AE-04BB6BC47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'HV1'!$C$23:$C$28</c:f>
              <c:numCache>
                <c:formatCode>General</c:formatCode>
                <c:ptCount val="6"/>
                <c:pt idx="0">
                  <c:v>29</c:v>
                </c:pt>
                <c:pt idx="1">
                  <c:v>91.2</c:v>
                </c:pt>
                <c:pt idx="2">
                  <c:v>195</c:v>
                </c:pt>
                <c:pt idx="3">
                  <c:v>296.10000000000002</c:v>
                </c:pt>
                <c:pt idx="4">
                  <c:v>398</c:v>
                </c:pt>
                <c:pt idx="5">
                  <c:v>446</c:v>
                </c:pt>
              </c:numCache>
            </c:numRef>
          </c:xVal>
          <c:yVal>
            <c:numRef>
              <c:f>'HV1'!$E$23:$E$28</c:f>
              <c:numCache>
                <c:formatCode>General</c:formatCode>
                <c:ptCount val="6"/>
                <c:pt idx="0">
                  <c:v>0.25457577300000001</c:v>
                </c:pt>
                <c:pt idx="1">
                  <c:v>0.57496928400000002</c:v>
                </c:pt>
                <c:pt idx="2">
                  <c:v>1.1534123909999998</c:v>
                </c:pt>
                <c:pt idx="3">
                  <c:v>1.6977018749999999</c:v>
                </c:pt>
                <c:pt idx="4">
                  <c:v>2.2430756010000001</c:v>
                </c:pt>
                <c:pt idx="5">
                  <c:v>2.4989567130000001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C-4FB7-B5FE-26D9ED41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'HV1'!$C$41:$C$46</c:f>
              <c:numCache>
                <c:formatCode>General</c:formatCode>
                <c:ptCount val="6"/>
                <c:pt idx="0">
                  <c:v>32</c:v>
                </c:pt>
                <c:pt idx="1">
                  <c:v>102.3</c:v>
                </c:pt>
                <c:pt idx="2">
                  <c:v>203.6</c:v>
                </c:pt>
                <c:pt idx="3">
                  <c:v>300.3</c:v>
                </c:pt>
                <c:pt idx="4">
                  <c:v>399.2</c:v>
                </c:pt>
                <c:pt idx="5">
                  <c:v>445</c:v>
                </c:pt>
              </c:numCache>
            </c:numRef>
          </c:xVal>
          <c:yVal>
            <c:numRef>
              <c:f>'HV1'!$E$41:$E$46</c:f>
              <c:numCache>
                <c:formatCode>General</c:formatCode>
                <c:ptCount val="6"/>
                <c:pt idx="0">
                  <c:v>0.22963820700000001</c:v>
                </c:pt>
                <c:pt idx="1">
                  <c:v>0.6183389640000001</c:v>
                </c:pt>
                <c:pt idx="2">
                  <c:v>1.1788920780000001</c:v>
                </c:pt>
                <c:pt idx="3">
                  <c:v>1.7107127789999999</c:v>
                </c:pt>
                <c:pt idx="4">
                  <c:v>2.2550022630000002</c:v>
                </c:pt>
                <c:pt idx="5">
                  <c:v>2.5032936810000002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3-4B02-9AE9-003FB45A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'HV1'!$H$5:$H$8</c:f>
              <c:numCache>
                <c:formatCode>General</c:formatCode>
                <c:ptCount val="4"/>
              </c:numCache>
            </c:numRef>
          </c:xVal>
          <c:yVal>
            <c:numRef>
              <c:f>'HV1'!$I$5:$I$8</c:f>
              <c:numCache>
                <c:formatCode>General</c:formatCode>
                <c:ptCount val="4"/>
                <c:pt idx="0">
                  <c:v>6.1899999999999997E-2</c:v>
                </c:pt>
                <c:pt idx="1">
                  <c:v>6.1899999999999997E-2</c:v>
                </c:pt>
                <c:pt idx="2">
                  <c:v>6.1899999999999997E-2</c:v>
                </c:pt>
                <c:pt idx="3">
                  <c:v>6.1899999999999997E-2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4-4066-83E8-E59ACE2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'HV1'!$H$23:$H$26</c:f>
              <c:numCache>
                <c:formatCode>General</c:formatCode>
                <c:ptCount val="4"/>
              </c:numCache>
            </c:numRef>
          </c:xVal>
          <c:yVal>
            <c:numRef>
              <c:f>'HV1'!$I$23:$I$26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5-4781-B995-444F0F4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'HV1'!$H$41:$H$44</c:f>
              <c:numCache>
                <c:formatCode>General</c:formatCode>
                <c:ptCount val="4"/>
              </c:numCache>
            </c:numRef>
          </c:xVal>
          <c:yVal>
            <c:numRef>
              <c:f>'HV1'!$I$41:$I$44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5-41BA-9ACB-E6D31FA7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'HV2'!$D$5:$D$10</c:f>
              <c:numCache>
                <c:formatCode>General</c:formatCode>
                <c:ptCount val="6"/>
                <c:pt idx="0">
                  <c:v>1.1809288772429509</c:v>
                </c:pt>
                <c:pt idx="1">
                  <c:v>1.0298929933438095</c:v>
                </c:pt>
                <c:pt idx="2">
                  <c:v>0.82851181481162106</c:v>
                </c:pt>
                <c:pt idx="3">
                  <c:v>0.62713063627943266</c:v>
                </c:pt>
                <c:pt idx="4">
                  <c:v>0.42574945774724415</c:v>
                </c:pt>
                <c:pt idx="5">
                  <c:v>0.3250588684811499</c:v>
                </c:pt>
              </c:numCache>
            </c:numRef>
          </c:xVal>
          <c:yVal>
            <c:numRef>
              <c:f>'HV2'!$C$5:$C$10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E9-4936-8280-A0C4EA22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'HV2'!$D$23:$D$28</c:f>
              <c:numCache>
                <c:formatCode>General</c:formatCode>
                <c:ptCount val="6"/>
                <c:pt idx="0">
                  <c:v>1.1809288772429509</c:v>
                </c:pt>
                <c:pt idx="1">
                  <c:v>1.0298929933438095</c:v>
                </c:pt>
                <c:pt idx="2">
                  <c:v>0.82851181481162106</c:v>
                </c:pt>
                <c:pt idx="3">
                  <c:v>0.62713063627943266</c:v>
                </c:pt>
                <c:pt idx="4">
                  <c:v>0.42574945774724415</c:v>
                </c:pt>
                <c:pt idx="5">
                  <c:v>0.3250588684811499</c:v>
                </c:pt>
              </c:numCache>
            </c:numRef>
          </c:xVal>
          <c:yVal>
            <c:numRef>
              <c:f>'HV2'!$C$23:$C$28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A-47FF-BA3C-1E71C1E9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'HV2'!$D$41:$D$46</c:f>
              <c:numCache>
                <c:formatCode>General</c:formatCode>
                <c:ptCount val="6"/>
                <c:pt idx="0">
                  <c:v>1.1809288772429509</c:v>
                </c:pt>
                <c:pt idx="1">
                  <c:v>1.0298929933438095</c:v>
                </c:pt>
                <c:pt idx="2">
                  <c:v>0.82851181481162106</c:v>
                </c:pt>
                <c:pt idx="3">
                  <c:v>0.62713063627943266</c:v>
                </c:pt>
                <c:pt idx="4">
                  <c:v>0.42574945774724415</c:v>
                </c:pt>
                <c:pt idx="5">
                  <c:v>0.3250588684811499</c:v>
                </c:pt>
              </c:numCache>
            </c:numRef>
          </c:xVal>
          <c:yVal>
            <c:numRef>
              <c:f>'HV2'!$C$41:$C$46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2-4E8A-9E0D-1EF3E952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853436726481298E-3"/>
                  <c:y val="6.1210935211975827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'HV2'!$C$5:$C$10</c:f>
              <c:numCache>
                <c:formatCode>General</c:formatCode>
                <c:ptCount val="6"/>
              </c:numCache>
            </c:numRef>
          </c:xVal>
          <c:yVal>
            <c:numRef>
              <c:f>'HV2'!$E$5:$E$10</c:f>
              <c:numCache>
                <c:formatCode>General</c:formatCode>
                <c:ptCount val="6"/>
                <c:pt idx="0">
                  <c:v>3.7247339999999997E-2</c:v>
                </c:pt>
                <c:pt idx="1">
                  <c:v>3.7247339999999997E-2</c:v>
                </c:pt>
                <c:pt idx="2">
                  <c:v>3.7247339999999997E-2</c:v>
                </c:pt>
                <c:pt idx="3">
                  <c:v>3.7247339999999997E-2</c:v>
                </c:pt>
                <c:pt idx="4">
                  <c:v>3.7247339999999997E-2</c:v>
                </c:pt>
                <c:pt idx="5">
                  <c:v>3.7247339999999997E-2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7-40AD-A748-017966C4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869568248940419E-3"/>
                  <c:y val="1.5287319745441977E-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'HV2'!$C$23:$C$28</c:f>
              <c:numCache>
                <c:formatCode>General</c:formatCode>
                <c:ptCount val="6"/>
              </c:numCache>
            </c:numRef>
          </c:xVal>
          <c:yVal>
            <c:numRef>
              <c:f>'HV2'!$E$23:$E$28</c:f>
              <c:numCache>
                <c:formatCode>General</c:formatCode>
                <c:ptCount val="6"/>
                <c:pt idx="0">
                  <c:v>3.7247339999999997E-2</c:v>
                </c:pt>
                <c:pt idx="1">
                  <c:v>3.7247339999999997E-2</c:v>
                </c:pt>
                <c:pt idx="2">
                  <c:v>3.7247339999999997E-2</c:v>
                </c:pt>
                <c:pt idx="3">
                  <c:v>3.7247339999999997E-2</c:v>
                </c:pt>
                <c:pt idx="4">
                  <c:v>3.7247339999999997E-2</c:v>
                </c:pt>
                <c:pt idx="5">
                  <c:v>3.7247339999999997E-2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1-4B99-8057-F581B584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'HV2'!$C$41:$C$46</c:f>
              <c:numCache>
                <c:formatCode>General</c:formatCode>
                <c:ptCount val="6"/>
              </c:numCache>
            </c:numRef>
          </c:xVal>
          <c:yVal>
            <c:numRef>
              <c:f>'HV2'!$E$41:$E$46</c:f>
              <c:numCache>
                <c:formatCode>General</c:formatCode>
                <c:ptCount val="6"/>
                <c:pt idx="0">
                  <c:v>3.7247339999999997E-2</c:v>
                </c:pt>
                <c:pt idx="1">
                  <c:v>3.7247339999999997E-2</c:v>
                </c:pt>
                <c:pt idx="2">
                  <c:v>3.7247339999999997E-2</c:v>
                </c:pt>
                <c:pt idx="3">
                  <c:v>3.7247339999999997E-2</c:v>
                </c:pt>
                <c:pt idx="4">
                  <c:v>3.7247339999999997E-2</c:v>
                </c:pt>
                <c:pt idx="5">
                  <c:v>3.7247339999999997E-2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1-4491-B433-FDD6EA17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'HV2'!$H$5:$H$8</c:f>
              <c:numCache>
                <c:formatCode>General</c:formatCode>
                <c:ptCount val="4"/>
              </c:numCache>
            </c:numRef>
          </c:xVal>
          <c:yVal>
            <c:numRef>
              <c:f>'HV2'!$I$5:$I$8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A-4D52-A0AA-F56BD83E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'HV2'!$H$23:$H$26</c:f>
              <c:numCache>
                <c:formatCode>General</c:formatCode>
                <c:ptCount val="4"/>
              </c:numCache>
            </c:numRef>
          </c:xVal>
          <c:yVal>
            <c:numRef>
              <c:f>'HV2'!$I$23:$I$26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B-4052-895D-5414A246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'HV2'!$H$41:$H$44</c:f>
              <c:numCache>
                <c:formatCode>General</c:formatCode>
                <c:ptCount val="4"/>
              </c:numCache>
            </c:numRef>
          </c:xVal>
          <c:yVal>
            <c:numRef>
              <c:f>'HV2'!$I$41:$I$44</c:f>
              <c:numCache>
                <c:formatCode>General</c:formatCode>
                <c:ptCount val="4"/>
                <c:pt idx="0">
                  <c:v>6.370294E-2</c:v>
                </c:pt>
                <c:pt idx="1">
                  <c:v>6.370294E-2</c:v>
                </c:pt>
                <c:pt idx="2">
                  <c:v>6.370294E-2</c:v>
                </c:pt>
                <c:pt idx="3">
                  <c:v>6.370294E-2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C-45FD-8367-FE16A596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'HV3'!$D$5:$D$10</c:f>
              <c:numCache>
                <c:formatCode>General</c:formatCode>
                <c:ptCount val="6"/>
                <c:pt idx="0">
                  <c:v>1.12274683903909</c:v>
                </c:pt>
                <c:pt idx="1">
                  <c:v>1.0314831694922855</c:v>
                </c:pt>
                <c:pt idx="2">
                  <c:v>0.84895583039867617</c:v>
                </c:pt>
                <c:pt idx="3">
                  <c:v>0.66642849130506698</c:v>
                </c:pt>
                <c:pt idx="4">
                  <c:v>0.48390115221145774</c:v>
                </c:pt>
                <c:pt idx="5">
                  <c:v>0.30137381311784855</c:v>
                </c:pt>
              </c:numCache>
            </c:numRef>
          </c:xVal>
          <c:yVal>
            <c:numRef>
              <c:f>'HV3'!$C$5:$C$10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2-4F6E-AC19-0A49086F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'HV3'!$D$23:$D$28</c:f>
              <c:numCache>
                <c:formatCode>General</c:formatCode>
                <c:ptCount val="6"/>
                <c:pt idx="0">
                  <c:v>1.1749399482292053</c:v>
                </c:pt>
                <c:pt idx="1">
                  <c:v>1.080479395601998</c:v>
                </c:pt>
                <c:pt idx="2">
                  <c:v>0.89155829034758372</c:v>
                </c:pt>
                <c:pt idx="3">
                  <c:v>0.70263718509316941</c:v>
                </c:pt>
                <c:pt idx="4">
                  <c:v>0.51371607983875511</c:v>
                </c:pt>
                <c:pt idx="5">
                  <c:v>0.32479497458434081</c:v>
                </c:pt>
              </c:numCache>
            </c:numRef>
          </c:xVal>
          <c:yVal>
            <c:numRef>
              <c:f>'HV3'!$C$23:$C$28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D7-4133-B903-8F994502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'HV3'!$D$41:$D$46</c:f>
              <c:numCache>
                <c:formatCode>General</c:formatCode>
                <c:ptCount val="6"/>
                <c:pt idx="0">
                  <c:v>1.1762187532154971</c:v>
                </c:pt>
                <c:pt idx="1">
                  <c:v>1.0816553896949421</c:v>
                </c:pt>
                <c:pt idx="2">
                  <c:v>0.89252866265383202</c:v>
                </c:pt>
                <c:pt idx="3">
                  <c:v>0.70340193561272191</c:v>
                </c:pt>
                <c:pt idx="4">
                  <c:v>0.51427520857161191</c:v>
                </c:pt>
                <c:pt idx="5">
                  <c:v>0.3251484815305018</c:v>
                </c:pt>
              </c:numCache>
            </c:numRef>
          </c:xVal>
          <c:yVal>
            <c:numRef>
              <c:f>'HV3'!$C$41:$C$46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5-4FB6-AABB-34A60296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'HV3'!$C$5:$C$10</c:f>
              <c:numCache>
                <c:formatCode>General</c:formatCode>
                <c:ptCount val="6"/>
              </c:numCache>
            </c:numRef>
          </c:xVal>
          <c:yVal>
            <c:numRef>
              <c:f>'HV3'!$E$5:$E$10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1-426C-B8B8-4430E899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'HV3'!$C$23:$C$28</c:f>
              <c:numCache>
                <c:formatCode>General</c:formatCode>
                <c:ptCount val="6"/>
              </c:numCache>
            </c:numRef>
          </c:xVal>
          <c:yVal>
            <c:numRef>
              <c:f>'HV3'!$E$23:$E$28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E-4D27-92E3-8533A6047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'HV3'!$C$41:$C$46</c:f>
              <c:numCache>
                <c:formatCode>General</c:formatCode>
                <c:ptCount val="6"/>
              </c:numCache>
            </c:numRef>
          </c:xVal>
          <c:yVal>
            <c:numRef>
              <c:f>'HV3'!$E$41:$E$46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8-44CC-A71E-AD5C241BF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'HV3'!$H$5:$H$8</c:f>
              <c:numCache>
                <c:formatCode>General</c:formatCode>
                <c:ptCount val="4"/>
              </c:numCache>
            </c:numRef>
          </c:xVal>
          <c:yVal>
            <c:numRef>
              <c:f>'HV3'!$I$5:$I$8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4-4AA6-BDDC-C2057C1F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'HV3'!$H$23:$H$26</c:f>
              <c:numCache>
                <c:formatCode>General</c:formatCode>
                <c:ptCount val="4"/>
              </c:numCache>
            </c:numRef>
          </c:xVal>
          <c:yVal>
            <c:numRef>
              <c:f>'HV3'!$I$23:$I$26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9-432F-8D9A-7ABDE3E73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'HV3'!$H$41:$H$44</c:f>
              <c:numCache>
                <c:formatCode>General</c:formatCode>
                <c:ptCount val="4"/>
              </c:numCache>
            </c:numRef>
          </c:xVal>
          <c:yVal>
            <c:numRef>
              <c:f>'HV3'!$I$41:$I$44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F-44FB-AE45-EA238E21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98492496130291"/>
                  <c:y val="-0.13164975287840397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PRE!$D$5:$D$10</c:f>
              <c:numCache>
                <c:formatCode>General</c:formatCode>
                <c:ptCount val="6"/>
                <c:pt idx="0">
                  <c:v>1.2468780710432055</c:v>
                </c:pt>
                <c:pt idx="1">
                  <c:v>1.0347958089005584</c:v>
                </c:pt>
                <c:pt idx="2">
                  <c:v>0.91697232993242106</c:v>
                </c:pt>
                <c:pt idx="3">
                  <c:v>0.68132537199614651</c:v>
                </c:pt>
                <c:pt idx="4">
                  <c:v>0.50459015354394066</c:v>
                </c:pt>
                <c:pt idx="5">
                  <c:v>0.32785493509173469</c:v>
                </c:pt>
              </c:numCache>
            </c:numRef>
          </c:xVal>
          <c:yVal>
            <c:numRef>
              <c:f>PRE!$C$5:$C$10</c:f>
              <c:numCache>
                <c:formatCode>General</c:formatCode>
                <c:ptCount val="6"/>
                <c:pt idx="0">
                  <c:v>23.27</c:v>
                </c:pt>
                <c:pt idx="1">
                  <c:v>31.1</c:v>
                </c:pt>
                <c:pt idx="2">
                  <c:v>41.7</c:v>
                </c:pt>
                <c:pt idx="3">
                  <c:v>62.47</c:v>
                </c:pt>
                <c:pt idx="4">
                  <c:v>77.930000000000007</c:v>
                </c:pt>
                <c:pt idx="5">
                  <c:v>93.21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D-4CB5-BEEA-8FCBA09F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-456,95974044x + 656,13696271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PRE!$D$23:$D$28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BF8-8369-5E5FA685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-471,31869607x + 676,43946088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PRE!$D$41:$D$46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E-44EA-BDA7-0417DCEB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xVal>
          <c:yVal>
            <c:numRef>
              <c:f>PRE!$E$23:$E$28</c:f>
              <c:numCache>
                <c:formatCode>General</c:formatCode>
                <c:ptCount val="6"/>
                <c:pt idx="0">
                  <c:v>0.53862848600000002</c:v>
                </c:pt>
                <c:pt idx="1">
                  <c:v>0.60622898599999997</c:v>
                </c:pt>
                <c:pt idx="2">
                  <c:v>1.1145847460000002</c:v>
                </c:pt>
                <c:pt idx="3">
                  <c:v>1.620236486</c:v>
                </c:pt>
                <c:pt idx="4">
                  <c:v>2.106960086</c:v>
                </c:pt>
                <c:pt idx="5">
                  <c:v>2.6218054940000002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4-46B8-8372-9747B15C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xVal>
          <c:yVal>
            <c:numRef>
              <c:f>PRE!$E$41:$E$46</c:f>
              <c:numCache>
                <c:formatCode>General</c:formatCode>
                <c:ptCount val="6"/>
                <c:pt idx="0">
                  <c:v>0.36719361800000005</c:v>
                </c:pt>
                <c:pt idx="1">
                  <c:v>0.61596345799999996</c:v>
                </c:pt>
                <c:pt idx="2">
                  <c:v>1.1405433380000001</c:v>
                </c:pt>
                <c:pt idx="3">
                  <c:v>1.6607967859999999</c:v>
                </c:pt>
                <c:pt idx="4">
                  <c:v>2.1642853100000004</c:v>
                </c:pt>
                <c:pt idx="5">
                  <c:v>2.5796227820000004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4-4718-B0D9-71E380E8B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PRE!$H$23:$H$26</c:f>
              <c:numCache>
                <c:formatCode>General</c:formatCode>
                <c:ptCount val="4"/>
                <c:pt idx="0">
                  <c:v>18.5</c:v>
                </c:pt>
                <c:pt idx="1">
                  <c:v>37.6</c:v>
                </c:pt>
                <c:pt idx="2">
                  <c:v>62.4</c:v>
                </c:pt>
                <c:pt idx="3">
                  <c:v>90.7</c:v>
                </c:pt>
              </c:numCache>
            </c:numRef>
          </c:xVal>
          <c:yVal>
            <c:numRef>
              <c:f>PRE!$I$23:$I$26</c:f>
              <c:numCache>
                <c:formatCode>General</c:formatCode>
                <c:ptCount val="4"/>
                <c:pt idx="0">
                  <c:v>0.62196533759999995</c:v>
                </c:pt>
                <c:pt idx="1">
                  <c:v>1.2395122375999998</c:v>
                </c:pt>
                <c:pt idx="2">
                  <c:v>2.0466460359000003</c:v>
                </c:pt>
                <c:pt idx="3">
                  <c:v>2.9519697913000003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F-4545-B5A3-752D93BF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PRE!$H$41:$H$44</c:f>
              <c:numCache>
                <c:formatCode>General</c:formatCode>
                <c:ptCount val="4"/>
                <c:pt idx="0">
                  <c:v>18.899999999999999</c:v>
                </c:pt>
                <c:pt idx="1">
                  <c:v>39.700000000000003</c:v>
                </c:pt>
                <c:pt idx="2">
                  <c:v>65.2</c:v>
                </c:pt>
                <c:pt idx="3">
                  <c:v>90.9</c:v>
                </c:pt>
              </c:numCache>
            </c:numRef>
          </c:xVal>
          <c:yVal>
            <c:numRef>
              <c:f>PRE!$I$41:$I$44</c:f>
              <c:numCache>
                <c:formatCode>General</c:formatCode>
                <c:ptCount val="4"/>
                <c:pt idx="0">
                  <c:v>0.65716551089999997</c:v>
                </c:pt>
                <c:pt idx="1">
                  <c:v>1.3290565380999999</c:v>
                </c:pt>
                <c:pt idx="2">
                  <c:v>2.1497763682000004</c:v>
                </c:pt>
                <c:pt idx="3">
                  <c:v>2.9729663859000004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0-456E-851E-CB22750A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1CCC10A-0B46-4E80-82F4-898BFBF1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38100</xdr:rowOff>
    </xdr:from>
    <xdr:to>
      <xdr:col>18</xdr:col>
      <xdr:colOff>0</xdr:colOff>
      <xdr:row>33</xdr:row>
      <xdr:rowOff>100013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A8DB626-836A-4AA3-B3D2-2406652E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869F1BD0-23F6-4495-A482-2C77FF224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08BC21B-F243-49F8-9D02-270775C97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E05DC1EF-3166-4D7F-BF25-B3CA49DDA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362F4C0-7E04-4DD3-BFA7-4F42EFB10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1C5492B6-F23E-4363-8F3E-54A41CE7F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0F41BA0-29BE-4E93-93AB-B77DA200C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36A3B6C5-821A-454B-B72B-698F429D4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5D4734C-63A9-4CA7-8E2F-447E5072A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6274D45-08EA-4E4A-BEA5-778B9750E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A5F2BAD-8D60-427B-B634-FF6F8C27C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E3AE8A1-D0FD-42B6-A7E7-02F939053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27D8E637-6354-4D20-8A11-9630C5FD3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FC1714E-22D1-47DB-A678-281667FA5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4772F89-977B-417F-B42D-10794B8E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B28DEF52-7279-44BF-828E-AD25F7DA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BC3A7FA-AA7F-4D6C-8A52-3B504D501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95068B1-CB66-475C-80C7-54437A5E4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F43EF72-4C22-4763-84D3-5707A0195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F1315DA-FC08-460D-B05B-AFEEE7576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84331A7-034C-492E-887E-2F24B691F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9B08C15B-09A9-426B-919D-7D97F1FEC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6D03BA29-54CA-4DE6-B08C-5EBF6DDAB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895CBFD3-8B1A-4132-A665-024F65206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9E7FD4E-0272-409E-9E0D-C7F4E6C1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BBF8D16F-6C3C-40AF-B3B2-DFA0E588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F2E5430-0063-4A7C-8E36-A89DF9C34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979C170-6681-4462-AC53-3E33F221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D8DB5E9A-D8FB-415F-93FE-9BE8B14CA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3AE3CA74-064D-4D65-93BF-B0B84E367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0D08D6D-8075-460D-87BC-0B16DAA55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EFA9E5A-0F56-4CED-B592-2A6FE3359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20DA038-DB6A-4D02-829F-E20951555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9D20-13F7-4C55-8C83-89C49955F856}">
  <dimension ref="A1:AE54"/>
  <sheetViews>
    <sheetView zoomScale="85" zoomScaleNormal="85" workbookViewId="0">
      <selection activeCell="L18" sqref="L18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9.425781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  <col min="15" max="15" width="14.85546875" customWidth="1"/>
    <col min="21" max="21" width="17.5703125" customWidth="1"/>
    <col min="22" max="22" width="18.4257812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547.86278470000002</v>
      </c>
      <c r="C2">
        <v>642.75275320000003</v>
      </c>
      <c r="D2" s="12">
        <v>5.4212100000000001E-3</v>
      </c>
      <c r="E2" s="13">
        <v>5.778585E-2</v>
      </c>
      <c r="G2" s="2">
        <v>9.9720000000000003E-2</v>
      </c>
      <c r="H2" s="2">
        <v>6.1899999999999997E-2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30</v>
      </c>
      <c r="B5" s="2">
        <v>35.4</v>
      </c>
      <c r="C5" s="2">
        <v>34.799999999999997</v>
      </c>
      <c r="D5" s="2">
        <f>($C$2-A5)/$B$2</f>
        <v>1.1184420083133273</v>
      </c>
      <c r="E5" s="2">
        <f t="shared" ref="E5:E10" si="0">(B5*$D$2)+$E$2</f>
        <v>0.249696684</v>
      </c>
      <c r="G5" s="2"/>
      <c r="H5" s="2"/>
      <c r="I5" s="2">
        <f>(G5*$G$2)+$H$2</f>
        <v>6.1899999999999997E-2</v>
      </c>
    </row>
    <row r="6" spans="1:9" x14ac:dyDescent="0.25">
      <c r="A6" s="2">
        <v>100</v>
      </c>
      <c r="B6" s="2">
        <v>107</v>
      </c>
      <c r="C6" s="2">
        <v>106.1</v>
      </c>
      <c r="D6" s="2">
        <f t="shared" ref="D6:D10" si="1">($C$2-A6)/$B$2</f>
        <v>0.99067278953287885</v>
      </c>
      <c r="E6" s="2">
        <f t="shared" si="0"/>
        <v>0.63785532</v>
      </c>
      <c r="G6" s="2"/>
      <c r="H6" s="2"/>
      <c r="I6" s="2">
        <f t="shared" ref="I6:I8" si="2">(G6*$G$2)+$H$2</f>
        <v>6.1899999999999997E-2</v>
      </c>
    </row>
    <row r="7" spans="1:9" x14ac:dyDescent="0.25">
      <c r="A7" s="2">
        <v>200</v>
      </c>
      <c r="B7" s="2">
        <v>211.2</v>
      </c>
      <c r="C7" s="2">
        <v>209.8</v>
      </c>
      <c r="D7" s="2">
        <f t="shared" si="1"/>
        <v>0.80814533413223821</v>
      </c>
      <c r="E7" s="2">
        <f t="shared" si="0"/>
        <v>1.2027454019999999</v>
      </c>
      <c r="G7" s="2"/>
      <c r="H7" s="2"/>
      <c r="I7" s="2">
        <f t="shared" si="2"/>
        <v>6.1899999999999997E-2</v>
      </c>
    </row>
    <row r="8" spans="1:9" x14ac:dyDescent="0.25">
      <c r="A8" s="2">
        <v>300</v>
      </c>
      <c r="B8" s="2">
        <v>312.8</v>
      </c>
      <c r="C8" s="2">
        <v>311.2</v>
      </c>
      <c r="D8" s="2">
        <f t="shared" si="1"/>
        <v>0.62561787873159769</v>
      </c>
      <c r="E8" s="2">
        <f t="shared" si="0"/>
        <v>1.7535403380000001</v>
      </c>
      <c r="G8" s="2"/>
      <c r="H8" s="2"/>
      <c r="I8" s="2">
        <f t="shared" si="2"/>
        <v>6.1899999999999997E-2</v>
      </c>
    </row>
    <row r="9" spans="1:9" x14ac:dyDescent="0.25">
      <c r="A9" s="2">
        <v>400</v>
      </c>
      <c r="B9" s="2">
        <v>414.2</v>
      </c>
      <c r="C9" s="2">
        <v>413.1</v>
      </c>
      <c r="D9" s="2">
        <f t="shared" si="1"/>
        <v>0.44309042333095711</v>
      </c>
      <c r="E9" s="2">
        <f t="shared" si="0"/>
        <v>2.3032510319999999</v>
      </c>
    </row>
    <row r="10" spans="1:9" x14ac:dyDescent="0.25">
      <c r="A10" s="2">
        <v>450</v>
      </c>
      <c r="B10" s="2">
        <v>459.6</v>
      </c>
      <c r="C10" s="2">
        <v>458.9</v>
      </c>
      <c r="D10" s="2">
        <f t="shared" si="1"/>
        <v>0.35182669563063684</v>
      </c>
      <c r="E10" s="2">
        <f t="shared" si="0"/>
        <v>2.5493739660000001</v>
      </c>
    </row>
    <row r="15" spans="1:9" x14ac:dyDescent="0.25">
      <c r="C15" t="s">
        <v>27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4">
        <f>O18*-1</f>
        <v>555.87742317208119</v>
      </c>
      <c r="M18">
        <f>P18</f>
        <v>657.53039648837876</v>
      </c>
      <c r="O18" s="14" cm="1">
        <f t="array" ref="O18:P18">LINEST(C5:C10,D5:D10,1,0)</f>
        <v>-555.87742317208119</v>
      </c>
      <c r="P18">
        <v>657.53039648837876</v>
      </c>
      <c r="U18" s="14" cm="1">
        <f t="array" ref="U18:V18">LINEST(E5:E10,C5:C10)</f>
        <v>5.4239906588183602E-3</v>
      </c>
      <c r="V18">
        <v>6.2767245073086286E-2</v>
      </c>
      <c r="AD18">
        <v>3.233449E-2</v>
      </c>
      <c r="AE18">
        <v>2.5242730000000001E-2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547.86278470000002</v>
      </c>
      <c r="C20">
        <v>642.75275320000003</v>
      </c>
      <c r="D20" s="12">
        <v>5.4212100000000001E-3</v>
      </c>
      <c r="E20" s="13">
        <v>5.778585E-2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30</v>
      </c>
      <c r="B23" s="2">
        <v>36.299999999999997</v>
      </c>
      <c r="C23" s="2">
        <v>29</v>
      </c>
      <c r="D23" s="2">
        <f>($C$20-A23)/$B$20</f>
        <v>1.1184420083133273</v>
      </c>
      <c r="E23" s="2">
        <f>(B23*$D$20)+$E$20</f>
        <v>0.25457577300000001</v>
      </c>
      <c r="G23" s="2"/>
      <c r="H23" s="2"/>
      <c r="I23" s="2">
        <f>(G23*$G$20)+$H$20</f>
        <v>6.370294E-2</v>
      </c>
    </row>
    <row r="24" spans="1:31" x14ac:dyDescent="0.25">
      <c r="A24" s="2">
        <v>100</v>
      </c>
      <c r="B24" s="2">
        <v>95.4</v>
      </c>
      <c r="C24" s="2">
        <v>91.2</v>
      </c>
      <c r="D24" s="2">
        <f t="shared" ref="D24:D28" si="3">($C$20-A24)/$B$20</f>
        <v>0.99067278953287885</v>
      </c>
      <c r="E24" s="2">
        <f t="shared" ref="E24:E28" si="4">(B24*$D$20)+$E$20</f>
        <v>0.57496928400000002</v>
      </c>
      <c r="G24" s="2"/>
      <c r="H24" s="2"/>
      <c r="I24" s="2">
        <f t="shared" ref="I24:I26" si="5">(G24*$G$20)+$H$20</f>
        <v>6.370294E-2</v>
      </c>
    </row>
    <row r="25" spans="1:31" x14ac:dyDescent="0.25">
      <c r="A25" s="2">
        <v>200</v>
      </c>
      <c r="B25" s="2">
        <v>202.1</v>
      </c>
      <c r="C25" s="2">
        <v>195</v>
      </c>
      <c r="D25" s="2">
        <f t="shared" si="3"/>
        <v>0.80814533413223821</v>
      </c>
      <c r="E25" s="2">
        <f t="shared" si="4"/>
        <v>1.1534123909999998</v>
      </c>
      <c r="G25" s="2"/>
      <c r="H25" s="2"/>
      <c r="I25" s="2">
        <f t="shared" si="5"/>
        <v>6.370294E-2</v>
      </c>
    </row>
    <row r="26" spans="1:31" x14ac:dyDescent="0.25">
      <c r="A26" s="2">
        <v>300</v>
      </c>
      <c r="B26" s="2">
        <v>302.5</v>
      </c>
      <c r="C26" s="2">
        <v>296.10000000000002</v>
      </c>
      <c r="D26" s="2">
        <f t="shared" si="3"/>
        <v>0.62561787873159769</v>
      </c>
      <c r="E26" s="2">
        <f t="shared" si="4"/>
        <v>1.6977018749999999</v>
      </c>
      <c r="G26" s="2"/>
      <c r="H26" s="2"/>
      <c r="I26" s="2">
        <f t="shared" si="5"/>
        <v>6.370294E-2</v>
      </c>
    </row>
    <row r="27" spans="1:31" x14ac:dyDescent="0.25">
      <c r="A27" s="2">
        <v>400</v>
      </c>
      <c r="B27" s="2">
        <v>403.1</v>
      </c>
      <c r="C27" s="2">
        <v>398</v>
      </c>
      <c r="D27" s="2">
        <f t="shared" si="3"/>
        <v>0.44309042333095711</v>
      </c>
      <c r="E27" s="2">
        <f t="shared" si="4"/>
        <v>2.2430756010000001</v>
      </c>
    </row>
    <row r="28" spans="1:31" x14ac:dyDescent="0.25">
      <c r="A28" s="2">
        <v>450</v>
      </c>
      <c r="B28" s="2">
        <v>450.3</v>
      </c>
      <c r="C28" s="2">
        <v>446</v>
      </c>
      <c r="D28" s="2">
        <f t="shared" si="3"/>
        <v>0.35182669563063684</v>
      </c>
      <c r="E28" s="2">
        <f t="shared" si="4"/>
        <v>2.4989567130000001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4">
        <f>O36*-1</f>
        <v>549.49713199508096</v>
      </c>
      <c r="M36">
        <f>P36</f>
        <v>639.81766382279898</v>
      </c>
      <c r="O36" s="14" cm="1">
        <f t="array" ref="O36:P36">LINEST(C23:C28,D23:D28,1,0)</f>
        <v>-549.49713199508096</v>
      </c>
      <c r="P36">
        <v>639.81766382279898</v>
      </c>
      <c r="U36" s="14" cm="1">
        <f t="array" ref="U36:V36">LINEST(E23:E28,C23:C28)</f>
        <v>5.400886056462547E-3</v>
      </c>
      <c r="V36">
        <v>9.3797026505009207E-2</v>
      </c>
      <c r="AD36">
        <v>3.229311E-2</v>
      </c>
      <c r="AE36">
        <v>2.6093709999999999E-2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547.86278470000002</v>
      </c>
      <c r="C38">
        <v>642.75275320000003</v>
      </c>
      <c r="D38" s="12">
        <v>5.4212100000000001E-3</v>
      </c>
      <c r="E38" s="13">
        <v>5.778585E-2</v>
      </c>
      <c r="G38" s="2">
        <v>6.1754690000000001E-2</v>
      </c>
      <c r="H38" s="2">
        <v>6.370294E-2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30</v>
      </c>
      <c r="B41" s="2">
        <v>31.7</v>
      </c>
      <c r="C41" s="2">
        <v>32</v>
      </c>
      <c r="D41" s="2">
        <f t="shared" ref="D41:D46" si="6">($C$38-A41)/$B$38</f>
        <v>1.1184420083133273</v>
      </c>
      <c r="E41" s="2">
        <f t="shared" ref="E41:E46" si="7">(B41*$D$38)+$E$38</f>
        <v>0.22963820700000001</v>
      </c>
      <c r="G41" s="2"/>
      <c r="H41" s="2"/>
      <c r="I41" s="2">
        <f>(G41*$G$38)+$H$38</f>
        <v>6.370294E-2</v>
      </c>
    </row>
    <row r="42" spans="1:31" x14ac:dyDescent="0.25">
      <c r="A42" s="2">
        <v>100</v>
      </c>
      <c r="B42" s="2">
        <v>103.4</v>
      </c>
      <c r="C42" s="2">
        <v>102.3</v>
      </c>
      <c r="D42" s="2">
        <f t="shared" si="6"/>
        <v>0.99067278953287885</v>
      </c>
      <c r="E42" s="2">
        <f t="shared" si="7"/>
        <v>0.6183389640000001</v>
      </c>
      <c r="G42" s="2"/>
      <c r="H42" s="2"/>
      <c r="I42" s="2">
        <f>(G42*$G$38)+$H$38</f>
        <v>6.370294E-2</v>
      </c>
    </row>
    <row r="43" spans="1:31" x14ac:dyDescent="0.25">
      <c r="A43" s="2">
        <v>200</v>
      </c>
      <c r="B43" s="2">
        <v>206.8</v>
      </c>
      <c r="C43" s="2">
        <v>203.6</v>
      </c>
      <c r="D43" s="2">
        <f t="shared" si="6"/>
        <v>0.80814533413223821</v>
      </c>
      <c r="E43" s="2">
        <f t="shared" si="7"/>
        <v>1.1788920780000001</v>
      </c>
      <c r="G43" s="2"/>
      <c r="H43" s="2"/>
      <c r="I43" s="2">
        <f>(G43*$G$38)+$H$38</f>
        <v>6.370294E-2</v>
      </c>
    </row>
    <row r="44" spans="1:31" x14ac:dyDescent="0.25">
      <c r="A44" s="2">
        <v>300</v>
      </c>
      <c r="B44" s="2">
        <v>304.89999999999998</v>
      </c>
      <c r="C44" s="2">
        <v>300.3</v>
      </c>
      <c r="D44" s="2">
        <f t="shared" si="6"/>
        <v>0.62561787873159769</v>
      </c>
      <c r="E44" s="2">
        <f t="shared" si="7"/>
        <v>1.7107127789999999</v>
      </c>
      <c r="G44" s="2"/>
      <c r="H44" s="2"/>
      <c r="I44" s="2">
        <f>(G44*$G$38)+$H$38</f>
        <v>6.370294E-2</v>
      </c>
    </row>
    <row r="45" spans="1:31" x14ac:dyDescent="0.25">
      <c r="A45" s="2">
        <v>400</v>
      </c>
      <c r="B45" s="2">
        <v>405.3</v>
      </c>
      <c r="C45" s="2">
        <v>399.2</v>
      </c>
      <c r="D45" s="2">
        <f t="shared" si="6"/>
        <v>0.44309042333095711</v>
      </c>
      <c r="E45" s="2">
        <f t="shared" si="7"/>
        <v>2.2550022630000002</v>
      </c>
    </row>
    <row r="46" spans="1:31" x14ac:dyDescent="0.25">
      <c r="A46" s="2">
        <v>450</v>
      </c>
      <c r="B46" s="2">
        <v>451.1</v>
      </c>
      <c r="C46" s="2">
        <v>445</v>
      </c>
      <c r="D46" s="2">
        <f t="shared" si="6"/>
        <v>0.35182669563063684</v>
      </c>
      <c r="E46" s="2">
        <f t="shared" si="7"/>
        <v>2.5032936810000002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4">
        <f>O54*-1</f>
        <v>539.69632882974884</v>
      </c>
      <c r="M54">
        <f>P54</f>
        <v>637.24868444989102</v>
      </c>
      <c r="O54" s="14" cm="1">
        <f t="array" ref="O54:P54">LINEST(C41:C46,D41:D46,1,0)</f>
        <v>-539.69632882974884</v>
      </c>
      <c r="P54">
        <v>637.24868444989102</v>
      </c>
      <c r="U54" s="14" cm="1">
        <f t="array" ref="U54:V54">LINEST(E41:E46,C41:C46)</f>
        <v>5.5078832053894614E-3</v>
      </c>
      <c r="V54">
        <v>5.5165318055110379E-2</v>
      </c>
      <c r="AD54">
        <v>3.2163619999999997E-2</v>
      </c>
      <c r="AE54">
        <v>5.0859109999999999E-2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699-63A7-4BCA-B0B6-2E78CB456C90}">
  <dimension ref="A1:AE67"/>
  <sheetViews>
    <sheetView zoomScaleNormal="100" workbookViewId="0">
      <selection activeCell="H51" sqref="H51"/>
    </sheetView>
  </sheetViews>
  <sheetFormatPr defaultColWidth="8.85546875" defaultRowHeight="15" x14ac:dyDescent="0.25"/>
  <cols>
    <col min="4" max="4" width="16.28515625" bestFit="1" customWidth="1"/>
    <col min="19" max="19" width="11.42578125" bestFit="1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496.57073580000002</v>
      </c>
      <c r="C2">
        <v>611.41472150000004</v>
      </c>
      <c r="D2">
        <v>5.4126499999999998E-3</v>
      </c>
      <c r="E2">
        <v>3.7247339999999997E-2</v>
      </c>
      <c r="G2" s="2">
        <v>6.1754690000000001E-2</v>
      </c>
      <c r="H2" s="2">
        <v>6.370294E-2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25</v>
      </c>
      <c r="D5" s="2">
        <f t="shared" ref="D5:D10" si="0">($C$2-A5)/$B$2</f>
        <v>1.1809288772429509</v>
      </c>
      <c r="E5" s="2">
        <f t="shared" ref="E5:E10" si="1">(B5*$D$2)+$E$2</f>
        <v>3.7247339999999997E-2</v>
      </c>
      <c r="I5" s="2">
        <f>(G5*$G$2)+$H$2</f>
        <v>6.370294E-2</v>
      </c>
    </row>
    <row r="6" spans="1:9" x14ac:dyDescent="0.25">
      <c r="A6" s="2">
        <v>100</v>
      </c>
      <c r="D6" s="2">
        <f t="shared" si="0"/>
        <v>1.0298929933438095</v>
      </c>
      <c r="E6" s="2">
        <f t="shared" si="1"/>
        <v>3.7247339999999997E-2</v>
      </c>
      <c r="I6" s="2">
        <f t="shared" ref="I6:I8" si="2">(G6*$G$2)+$H$2</f>
        <v>6.370294E-2</v>
      </c>
    </row>
    <row r="7" spans="1:9" x14ac:dyDescent="0.25">
      <c r="A7" s="2">
        <v>200</v>
      </c>
      <c r="D7" s="2">
        <f t="shared" si="0"/>
        <v>0.82851181481162106</v>
      </c>
      <c r="E7" s="2">
        <f t="shared" si="1"/>
        <v>3.7247339999999997E-2</v>
      </c>
      <c r="I7" s="2">
        <f t="shared" si="2"/>
        <v>6.370294E-2</v>
      </c>
    </row>
    <row r="8" spans="1:9" x14ac:dyDescent="0.25">
      <c r="A8" s="2">
        <v>300</v>
      </c>
      <c r="D8" s="2">
        <f t="shared" si="0"/>
        <v>0.62713063627943266</v>
      </c>
      <c r="E8" s="2">
        <f t="shared" si="1"/>
        <v>3.7247339999999997E-2</v>
      </c>
      <c r="I8" s="2">
        <f t="shared" si="2"/>
        <v>6.370294E-2</v>
      </c>
    </row>
    <row r="9" spans="1:9" x14ac:dyDescent="0.25">
      <c r="A9" s="2">
        <v>400</v>
      </c>
      <c r="D9" s="2">
        <f t="shared" si="0"/>
        <v>0.42574945774724415</v>
      </c>
      <c r="E9" s="2">
        <f t="shared" si="1"/>
        <v>3.7247339999999997E-2</v>
      </c>
    </row>
    <row r="10" spans="1:9" x14ac:dyDescent="0.25">
      <c r="A10" s="2">
        <v>450</v>
      </c>
      <c r="D10" s="2">
        <f t="shared" si="0"/>
        <v>0.3250588684811499</v>
      </c>
      <c r="E10" s="2">
        <f t="shared" si="1"/>
        <v>3.7247339999999997E-2</v>
      </c>
    </row>
    <row r="11" spans="1:9" x14ac:dyDescent="0.25">
      <c r="A11" s="2"/>
      <c r="D11" s="2"/>
      <c r="E11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>
        <v>483.74161550000002</v>
      </c>
      <c r="M18">
        <v>591.05310112999996</v>
      </c>
      <c r="U18">
        <v>5.4416999999999998E-3</v>
      </c>
      <c r="V18">
        <v>5.9830880000000003E-2</v>
      </c>
      <c r="AD18">
        <v>0.16231470000000001</v>
      </c>
      <c r="AE18">
        <v>0.17908824000000001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496.57073580000002</v>
      </c>
      <c r="C20">
        <v>611.41472150000004</v>
      </c>
      <c r="D20">
        <v>5.4126499999999998E-3</v>
      </c>
      <c r="E20">
        <v>3.7247339999999997E-2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25</v>
      </c>
      <c r="D23" s="2">
        <f>($C$20-A23)/$B$20</f>
        <v>1.1809288772429509</v>
      </c>
      <c r="E23" s="2">
        <f>(B23*$D$20)+$E$20</f>
        <v>3.7247339999999997E-2</v>
      </c>
      <c r="I23" s="2">
        <f>(G23*$G$20)+$H$20</f>
        <v>6.370294E-2</v>
      </c>
    </row>
    <row r="24" spans="1:31" x14ac:dyDescent="0.25">
      <c r="A24" s="2">
        <v>100</v>
      </c>
      <c r="D24" s="2">
        <f t="shared" ref="D24:D28" si="3">($C$20-A24)/$B$20</f>
        <v>1.0298929933438095</v>
      </c>
      <c r="E24" s="2">
        <f t="shared" ref="E24:E28" si="4">(B24*$D$20)+$E$20</f>
        <v>3.7247339999999997E-2</v>
      </c>
      <c r="I24" s="2">
        <f t="shared" ref="I24:I26" si="5">(G24*$G$20)+$H$20</f>
        <v>6.370294E-2</v>
      </c>
    </row>
    <row r="25" spans="1:31" x14ac:dyDescent="0.25">
      <c r="A25" s="2">
        <v>200</v>
      </c>
      <c r="D25" s="2">
        <f t="shared" si="3"/>
        <v>0.82851181481162106</v>
      </c>
      <c r="E25" s="2">
        <f t="shared" si="4"/>
        <v>3.7247339999999997E-2</v>
      </c>
      <c r="I25" s="2">
        <f t="shared" si="5"/>
        <v>6.370294E-2</v>
      </c>
    </row>
    <row r="26" spans="1:31" x14ac:dyDescent="0.25">
      <c r="A26" s="2">
        <v>300</v>
      </c>
      <c r="D26" s="2">
        <f t="shared" si="3"/>
        <v>0.62713063627943266</v>
      </c>
      <c r="E26" s="2">
        <f t="shared" si="4"/>
        <v>3.7247339999999997E-2</v>
      </c>
      <c r="I26" s="2">
        <f t="shared" si="5"/>
        <v>6.370294E-2</v>
      </c>
    </row>
    <row r="27" spans="1:31" x14ac:dyDescent="0.25">
      <c r="A27" s="2">
        <v>400</v>
      </c>
      <c r="D27" s="2">
        <f t="shared" si="3"/>
        <v>0.42574945774724415</v>
      </c>
      <c r="E27" s="2">
        <f t="shared" si="4"/>
        <v>3.7247339999999997E-2</v>
      </c>
    </row>
    <row r="28" spans="1:31" x14ac:dyDescent="0.25">
      <c r="A28" s="2">
        <v>450</v>
      </c>
      <c r="D28" s="2">
        <f t="shared" si="3"/>
        <v>0.3250588684811499</v>
      </c>
      <c r="E28" s="2">
        <f t="shared" si="4"/>
        <v>3.7247339999999997E-2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>
        <v>488.73603487999998</v>
      </c>
      <c r="M36">
        <v>605.86338649000004</v>
      </c>
      <c r="U36">
        <v>5.3692899999999997E-3</v>
      </c>
      <c r="V36">
        <v>7.2362850000000006E-2</v>
      </c>
      <c r="AD36">
        <v>0.16469487999999999</v>
      </c>
      <c r="AE36">
        <v>9.5055399999999998E-3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496.57073580000002</v>
      </c>
      <c r="C38">
        <v>611.41472150000004</v>
      </c>
      <c r="D38">
        <v>5.4126499999999998E-3</v>
      </c>
      <c r="E38">
        <v>3.7247339999999997E-2</v>
      </c>
      <c r="G38" s="2">
        <v>6.1754690000000001E-2</v>
      </c>
      <c r="H38" s="2">
        <v>6.370294E-2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25</v>
      </c>
      <c r="D41" s="2">
        <f t="shared" ref="D41:D46" si="6">($C$38-A41)/$B$38</f>
        <v>1.1809288772429509</v>
      </c>
      <c r="E41" s="2">
        <f t="shared" ref="E41:E46" si="7">(B41*$D$38)+$E$38</f>
        <v>3.7247339999999997E-2</v>
      </c>
      <c r="I41" s="2">
        <f>(G41*$G$38)+$H$38</f>
        <v>6.370294E-2</v>
      </c>
    </row>
    <row r="42" spans="1:31" x14ac:dyDescent="0.25">
      <c r="A42" s="2">
        <v>100</v>
      </c>
      <c r="D42" s="2">
        <f t="shared" si="6"/>
        <v>1.0298929933438095</v>
      </c>
      <c r="E42" s="2">
        <f t="shared" si="7"/>
        <v>3.7247339999999997E-2</v>
      </c>
      <c r="I42" s="2">
        <f>(G42*$G$38)+$H$38</f>
        <v>6.370294E-2</v>
      </c>
    </row>
    <row r="43" spans="1:31" x14ac:dyDescent="0.25">
      <c r="A43" s="2">
        <v>200</v>
      </c>
      <c r="D43" s="2">
        <f t="shared" si="6"/>
        <v>0.82851181481162106</v>
      </c>
      <c r="E43" s="2">
        <f t="shared" si="7"/>
        <v>3.7247339999999997E-2</v>
      </c>
      <c r="I43" s="2">
        <f>(G43*$G$38)+$H$38</f>
        <v>6.370294E-2</v>
      </c>
    </row>
    <row r="44" spans="1:31" x14ac:dyDescent="0.25">
      <c r="A44" s="2">
        <v>300</v>
      </c>
      <c r="D44" s="2">
        <f t="shared" si="6"/>
        <v>0.62713063627943266</v>
      </c>
      <c r="E44" s="2">
        <f t="shared" si="7"/>
        <v>3.7247339999999997E-2</v>
      </c>
      <c r="I44" s="2">
        <f>(G44*$G$38)+$H$38</f>
        <v>6.370294E-2</v>
      </c>
    </row>
    <row r="45" spans="1:31" x14ac:dyDescent="0.25">
      <c r="A45" s="2">
        <v>400</v>
      </c>
      <c r="D45" s="2">
        <f t="shared" si="6"/>
        <v>0.42574945774724415</v>
      </c>
      <c r="E45" s="2">
        <f t="shared" si="7"/>
        <v>3.7247339999999997E-2</v>
      </c>
    </row>
    <row r="46" spans="1:31" x14ac:dyDescent="0.25">
      <c r="A46" s="2">
        <v>450</v>
      </c>
      <c r="D46" s="2">
        <f t="shared" si="6"/>
        <v>0.3250588684811499</v>
      </c>
      <c r="E46" s="2">
        <f t="shared" si="7"/>
        <v>3.7247339999999997E-2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>
        <v>499.06205584000003</v>
      </c>
      <c r="M54">
        <v>619.74886147999996</v>
      </c>
      <c r="U54">
        <v>5.4236600000000003E-3</v>
      </c>
      <c r="V54">
        <v>5.7833210000000003E-2</v>
      </c>
      <c r="AD54">
        <v>0.16179969</v>
      </c>
      <c r="AE54">
        <v>8.044519E-2</v>
      </c>
    </row>
    <row r="64" spans="12:31" ht="15.75" thickBot="1" x14ac:dyDescent="0.3"/>
    <row r="65" spans="19:20" ht="15.75" thickBot="1" x14ac:dyDescent="0.3">
      <c r="S65" s="3"/>
      <c r="T65" s="4"/>
    </row>
    <row r="66" spans="19:20" ht="15.75" thickBot="1" x14ac:dyDescent="0.3">
      <c r="S66" s="5"/>
      <c r="T66" s="6"/>
    </row>
    <row r="67" spans="19:20" ht="15.75" thickBot="1" x14ac:dyDescent="0.3">
      <c r="S67" s="5"/>
      <c r="T67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18D-89B8-4411-AAC6-D3B85F6C15CE}">
  <dimension ref="A1:AE53"/>
  <sheetViews>
    <sheetView zoomScale="70" zoomScaleNormal="70" workbookViewId="0">
      <selection activeCell="H33" sqref="H33"/>
    </sheetView>
  </sheetViews>
  <sheetFormatPr defaultColWidth="8.85546875" defaultRowHeight="15" x14ac:dyDescent="0.25"/>
  <cols>
    <col min="4" max="4" width="16.28515625" bestFit="1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 s="2">
        <v>547.86313380000001</v>
      </c>
      <c r="C2" s="2">
        <v>665.11160170000005</v>
      </c>
      <c r="D2" s="2">
        <v>5.4501000000000003E-3</v>
      </c>
      <c r="E2" s="2">
        <v>5.6440999999999998E-2</v>
      </c>
      <c r="G2" s="2">
        <v>0.313554</v>
      </c>
      <c r="H2" s="2">
        <v>0.15569659999999999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 s="2"/>
      <c r="C5" s="2"/>
      <c r="D5" s="2">
        <f>($C$2-A5)/$B$2</f>
        <v>1.12274683903909</v>
      </c>
      <c r="E5" s="2">
        <f t="shared" ref="E5:E10" si="0">(B5*$D$2)+$E$2</f>
        <v>5.6440999999999998E-2</v>
      </c>
      <c r="G5" s="2"/>
      <c r="H5" s="2"/>
      <c r="I5" s="2">
        <f>(G5*$G$2)+$H$2</f>
        <v>0.15569659999999999</v>
      </c>
    </row>
    <row r="6" spans="1:9" x14ac:dyDescent="0.25">
      <c r="A6" s="2">
        <v>100</v>
      </c>
      <c r="B6" s="2"/>
      <c r="C6" s="2"/>
      <c r="D6" s="2">
        <f t="shared" ref="D6:D10" si="1">($C$2-A6)/$B$2</f>
        <v>1.0314831694922855</v>
      </c>
      <c r="E6" s="2">
        <f t="shared" si="0"/>
        <v>5.6440999999999998E-2</v>
      </c>
      <c r="G6" s="2"/>
      <c r="H6" s="2"/>
      <c r="I6" s="2">
        <f t="shared" ref="I6:I8" si="2">(G6*$G$2)+$H$2</f>
        <v>0.15569659999999999</v>
      </c>
    </row>
    <row r="7" spans="1:9" x14ac:dyDescent="0.25">
      <c r="A7" s="2">
        <v>200</v>
      </c>
      <c r="B7" s="2"/>
      <c r="C7" s="2"/>
      <c r="D7" s="2">
        <f t="shared" si="1"/>
        <v>0.84895583039867617</v>
      </c>
      <c r="E7" s="2">
        <f t="shared" si="0"/>
        <v>5.6440999999999998E-2</v>
      </c>
      <c r="G7" s="2"/>
      <c r="H7" s="2"/>
      <c r="I7" s="2">
        <f t="shared" si="2"/>
        <v>0.15569659999999999</v>
      </c>
    </row>
    <row r="8" spans="1:9" x14ac:dyDescent="0.25">
      <c r="A8" s="2">
        <v>300</v>
      </c>
      <c r="B8" s="2"/>
      <c r="C8" s="2"/>
      <c r="D8" s="2">
        <f t="shared" si="1"/>
        <v>0.66642849130506698</v>
      </c>
      <c r="E8" s="2">
        <f t="shared" si="0"/>
        <v>5.6440999999999998E-2</v>
      </c>
      <c r="G8" s="2"/>
      <c r="H8" s="2"/>
      <c r="I8" s="2">
        <f t="shared" si="2"/>
        <v>0.15569659999999999</v>
      </c>
    </row>
    <row r="9" spans="1:9" x14ac:dyDescent="0.25">
      <c r="A9" s="2">
        <v>400</v>
      </c>
      <c r="B9" s="2"/>
      <c r="C9" s="2"/>
      <c r="D9" s="2">
        <f t="shared" si="1"/>
        <v>0.48390115221145774</v>
      </c>
      <c r="E9" s="2">
        <f t="shared" si="0"/>
        <v>5.6440999999999998E-2</v>
      </c>
    </row>
    <row r="10" spans="1:9" x14ac:dyDescent="0.25">
      <c r="A10" s="2">
        <v>500</v>
      </c>
      <c r="B10" s="2"/>
      <c r="C10" s="2"/>
      <c r="D10" s="2">
        <f t="shared" si="1"/>
        <v>0.30137381311784855</v>
      </c>
      <c r="E10" s="2">
        <f t="shared" si="0"/>
        <v>5.6440999999999998E-2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529.32148510000002</v>
      </c>
      <c r="C20" s="2">
        <v>671.92095830000005</v>
      </c>
      <c r="D20" s="2">
        <v>5.4501000000000003E-3</v>
      </c>
      <c r="E20" s="2">
        <v>5.6440999999999998E-2</v>
      </c>
      <c r="G20" s="2">
        <v>0.313554</v>
      </c>
      <c r="H20" s="2">
        <v>0.15569659999999999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D23" s="2">
        <f>($C$20-A23)/$B$20</f>
        <v>1.1749399482292053</v>
      </c>
      <c r="E23" s="2">
        <f>(B23*$D$20)+$E$20</f>
        <v>5.6440999999999998E-2</v>
      </c>
      <c r="I23" s="2">
        <f>(G23*$G$20)+$H$20</f>
        <v>0.15569659999999999</v>
      </c>
    </row>
    <row r="24" spans="1:31" x14ac:dyDescent="0.25">
      <c r="A24" s="2">
        <v>100</v>
      </c>
      <c r="D24" s="2">
        <f t="shared" ref="D24:D28" si="3">($C$20-A24)/$B$20</f>
        <v>1.080479395601998</v>
      </c>
      <c r="E24" s="2">
        <f t="shared" ref="E24:E28" si="4">(B24*$D$20)+$E$20</f>
        <v>5.6440999999999998E-2</v>
      </c>
      <c r="I24" s="2">
        <f t="shared" ref="I24:I26" si="5">(G24*$G$20)+$H$20</f>
        <v>0.15569659999999999</v>
      </c>
    </row>
    <row r="25" spans="1:31" x14ac:dyDescent="0.25">
      <c r="A25" s="2">
        <v>200</v>
      </c>
      <c r="D25" s="2">
        <f t="shared" si="3"/>
        <v>0.89155829034758372</v>
      </c>
      <c r="E25" s="2">
        <f t="shared" si="4"/>
        <v>5.6440999999999998E-2</v>
      </c>
      <c r="I25" s="2">
        <f t="shared" si="5"/>
        <v>0.15569659999999999</v>
      </c>
    </row>
    <row r="26" spans="1:31" x14ac:dyDescent="0.25">
      <c r="A26" s="2">
        <v>300</v>
      </c>
      <c r="D26" s="2">
        <f t="shared" si="3"/>
        <v>0.70263718509316941</v>
      </c>
      <c r="E26" s="2">
        <f t="shared" si="4"/>
        <v>5.6440999999999998E-2</v>
      </c>
      <c r="I26" s="2">
        <f t="shared" si="5"/>
        <v>0.15569659999999999</v>
      </c>
    </row>
    <row r="27" spans="1:31" x14ac:dyDescent="0.25">
      <c r="A27" s="2">
        <v>400</v>
      </c>
      <c r="D27" s="2">
        <f t="shared" si="3"/>
        <v>0.51371607983875511</v>
      </c>
      <c r="E27" s="2">
        <f t="shared" si="4"/>
        <v>5.6440999999999998E-2</v>
      </c>
    </row>
    <row r="28" spans="1:31" x14ac:dyDescent="0.25">
      <c r="A28" s="2">
        <v>500</v>
      </c>
      <c r="D28" s="2">
        <f t="shared" si="3"/>
        <v>0.32479497458434081</v>
      </c>
      <c r="E28" s="2">
        <f t="shared" si="4"/>
        <v>5.6440999999999998E-2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528.74599780000005</v>
      </c>
      <c r="C38" s="2">
        <v>671.92095830000005</v>
      </c>
      <c r="D38" s="2">
        <v>5.4501000000000003E-3</v>
      </c>
      <c r="E38" s="2">
        <v>5.6440999999999998E-2</v>
      </c>
      <c r="G38" s="2">
        <v>0.313554</v>
      </c>
      <c r="H38" s="2">
        <v>0.15569659999999999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/>
      <c r="C41" s="2"/>
      <c r="D41" s="2">
        <f t="shared" ref="D41:D46" si="6">($C$38-A41)/$B$38</f>
        <v>1.1762187532154971</v>
      </c>
      <c r="E41" s="2">
        <f t="shared" ref="E41:E46" si="7">(B41*$D$38)+$E$38</f>
        <v>5.6440999999999998E-2</v>
      </c>
      <c r="G41" s="2"/>
      <c r="H41" s="2"/>
      <c r="I41" s="2">
        <f>(G41*$G$38)+$H$38</f>
        <v>0.15569659999999999</v>
      </c>
    </row>
    <row r="42" spans="1:31" x14ac:dyDescent="0.25">
      <c r="A42" s="2">
        <v>100</v>
      </c>
      <c r="B42" s="2"/>
      <c r="C42" s="2"/>
      <c r="D42" s="2">
        <f t="shared" si="6"/>
        <v>1.0816553896949421</v>
      </c>
      <c r="E42" s="2">
        <f t="shared" si="7"/>
        <v>5.6440999999999998E-2</v>
      </c>
      <c r="G42" s="2"/>
      <c r="H42" s="2"/>
      <c r="I42" s="2">
        <f>(G42*$G$38)+$H$38</f>
        <v>0.15569659999999999</v>
      </c>
    </row>
    <row r="43" spans="1:31" x14ac:dyDescent="0.25">
      <c r="A43" s="2">
        <v>200</v>
      </c>
      <c r="B43" s="2"/>
      <c r="C43" s="2"/>
      <c r="D43" s="2">
        <f t="shared" si="6"/>
        <v>0.89252866265383202</v>
      </c>
      <c r="E43" s="2">
        <f t="shared" si="7"/>
        <v>5.6440999999999998E-2</v>
      </c>
      <c r="G43" s="2"/>
      <c r="H43" s="2"/>
      <c r="I43" s="2">
        <f>(G43*$G$38)+$H$38</f>
        <v>0.15569659999999999</v>
      </c>
    </row>
    <row r="44" spans="1:31" x14ac:dyDescent="0.25">
      <c r="A44" s="2">
        <v>300</v>
      </c>
      <c r="B44" s="2"/>
      <c r="C44" s="2"/>
      <c r="D44" s="2">
        <f t="shared" si="6"/>
        <v>0.70340193561272191</v>
      </c>
      <c r="E44" s="2">
        <f t="shared" si="7"/>
        <v>5.6440999999999998E-2</v>
      </c>
      <c r="G44" s="2"/>
      <c r="H44" s="2"/>
      <c r="I44" s="2">
        <f>(G44*$G$38)+$H$38</f>
        <v>0.15569659999999999</v>
      </c>
    </row>
    <row r="45" spans="1:31" x14ac:dyDescent="0.25">
      <c r="A45" s="2">
        <v>400</v>
      </c>
      <c r="B45" s="2"/>
      <c r="C45" s="2"/>
      <c r="D45" s="2">
        <f t="shared" si="6"/>
        <v>0.51427520857161191</v>
      </c>
      <c r="E45" s="2">
        <f t="shared" si="7"/>
        <v>5.6440999999999998E-2</v>
      </c>
    </row>
    <row r="46" spans="1:31" x14ac:dyDescent="0.25">
      <c r="A46" s="2">
        <v>500</v>
      </c>
      <c r="B46" s="2"/>
      <c r="C46" s="2"/>
      <c r="D46" s="2">
        <f t="shared" si="6"/>
        <v>0.3251484815305018</v>
      </c>
      <c r="E46" s="2">
        <f t="shared" si="7"/>
        <v>5.6440999999999998E-2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39B9-7D84-4A00-8133-666937CDF7F6}">
  <dimension ref="A1:G22"/>
  <sheetViews>
    <sheetView tabSelected="1" zoomScale="137" zoomScaleNormal="120" workbookViewId="0">
      <selection activeCell="J12" sqref="J12"/>
    </sheetView>
  </sheetViews>
  <sheetFormatPr defaultColWidth="8.85546875" defaultRowHeight="15" x14ac:dyDescent="0.25"/>
  <cols>
    <col min="2" max="2" width="18.7109375" customWidth="1"/>
    <col min="3" max="3" width="15.28515625" customWidth="1"/>
    <col min="4" max="4" width="14.140625" customWidth="1"/>
    <col min="5" max="5" width="14.28515625" customWidth="1"/>
    <col min="6" max="6" width="14.140625" customWidth="1"/>
    <col min="7" max="7" width="14.7109375" customWidth="1"/>
  </cols>
  <sheetData>
    <row r="1" spans="1:7" ht="15.75" thickBot="1" x14ac:dyDescent="0.3">
      <c r="A1" s="9" t="s">
        <v>16</v>
      </c>
      <c r="B1" s="10" t="s">
        <v>18</v>
      </c>
      <c r="C1" s="10" t="s">
        <v>17</v>
      </c>
      <c r="D1" s="10" t="s">
        <v>20</v>
      </c>
      <c r="E1" s="10" t="s">
        <v>19</v>
      </c>
      <c r="F1" s="10" t="s">
        <v>22</v>
      </c>
      <c r="G1" s="10" t="s">
        <v>21</v>
      </c>
    </row>
    <row r="2" spans="1:7" ht="15.75" thickBot="1" x14ac:dyDescent="0.3">
      <c r="A2" s="7">
        <v>1</v>
      </c>
      <c r="B2" s="15">
        <f>'HV1'!L18</f>
        <v>555.87742317208119</v>
      </c>
      <c r="C2" s="15">
        <f>'HV1'!M18</f>
        <v>657.53039648837876</v>
      </c>
      <c r="D2" s="15">
        <f>'HV1'!U18</f>
        <v>5.4239906588183602E-3</v>
      </c>
      <c r="E2" s="15">
        <f>'HV1'!V18</f>
        <v>6.2767245073086286E-2</v>
      </c>
      <c r="F2" s="15">
        <f>'HV1'!AD18</f>
        <v>3.233449E-2</v>
      </c>
      <c r="G2" s="15">
        <f>'HV1'!AE18</f>
        <v>2.5242730000000001E-2</v>
      </c>
    </row>
    <row r="3" spans="1:7" ht="15.75" thickBot="1" x14ac:dyDescent="0.3">
      <c r="A3" s="8">
        <v>2</v>
      </c>
      <c r="B3" s="16">
        <f>'HV1'!L36</f>
        <v>549.49713199508096</v>
      </c>
      <c r="C3" s="16">
        <f>'HV1'!M36</f>
        <v>639.81766382279898</v>
      </c>
      <c r="D3" s="16">
        <f>'HV1'!U36</f>
        <v>5.400886056462547E-3</v>
      </c>
      <c r="E3" s="16">
        <f>'HV1'!V36</f>
        <v>9.3797026505009207E-2</v>
      </c>
      <c r="F3" s="16">
        <f>'HV1'!AD36</f>
        <v>3.229311E-2</v>
      </c>
      <c r="G3" s="16">
        <f>'HV1'!AE36</f>
        <v>2.6093709999999999E-2</v>
      </c>
    </row>
    <row r="4" spans="1:7" ht="15.75" thickBot="1" x14ac:dyDescent="0.3">
      <c r="A4" s="8">
        <v>3</v>
      </c>
      <c r="B4" s="16">
        <f>'HV1'!L54</f>
        <v>539.69632882974884</v>
      </c>
      <c r="C4" s="16">
        <f>'HV1'!M54</f>
        <v>637.24868444989102</v>
      </c>
      <c r="D4" s="16">
        <f>'HV1'!U54</f>
        <v>5.5078832053894614E-3</v>
      </c>
      <c r="E4" s="16">
        <f>'HV1'!V54</f>
        <v>5.5165318055110379E-2</v>
      </c>
      <c r="F4" s="16">
        <f>'HV1'!AD54</f>
        <v>3.2163619999999997E-2</v>
      </c>
      <c r="G4" s="16">
        <f>'HV1'!AE54</f>
        <v>5.0859109999999999E-2</v>
      </c>
    </row>
    <row r="5" spans="1:7" ht="15.75" thickBot="1" x14ac:dyDescent="0.3">
      <c r="A5" s="7">
        <v>1</v>
      </c>
      <c r="B5" s="15">
        <f>'HV2'!L18</f>
        <v>483.74161550000002</v>
      </c>
      <c r="C5" s="15">
        <f>'HV2'!M18</f>
        <v>591.05310112999996</v>
      </c>
      <c r="D5" s="15">
        <f>'HV2'!U18</f>
        <v>5.4416999999999998E-3</v>
      </c>
      <c r="E5" s="15">
        <f>'HV2'!V18</f>
        <v>5.9830880000000003E-2</v>
      </c>
      <c r="F5" s="15">
        <f>'HV2'!AD18</f>
        <v>0.16231470000000001</v>
      </c>
      <c r="G5" s="15">
        <f>'HV2'!AE36</f>
        <v>9.5055399999999998E-3</v>
      </c>
    </row>
    <row r="6" spans="1:7" ht="15.75" thickBot="1" x14ac:dyDescent="0.3">
      <c r="A6" s="8">
        <v>2</v>
      </c>
      <c r="B6" s="16">
        <f>'HV2'!L36</f>
        <v>488.73603487999998</v>
      </c>
      <c r="C6" s="16">
        <f>'HV2'!M36</f>
        <v>605.86338649000004</v>
      </c>
      <c r="D6" s="17">
        <f>'HV2'!U36</f>
        <v>5.3692899999999997E-3</v>
      </c>
      <c r="E6" s="17">
        <f>'HV2'!V36</f>
        <v>7.2362850000000006E-2</v>
      </c>
      <c r="F6" s="16">
        <f>'HV2'!AD18</f>
        <v>0.16231470000000001</v>
      </c>
      <c r="G6" s="16">
        <f>'HV2'!AE18</f>
        <v>0.17908824000000001</v>
      </c>
    </row>
    <row r="7" spans="1:7" ht="15.75" thickBot="1" x14ac:dyDescent="0.3">
      <c r="A7" s="8">
        <v>3</v>
      </c>
      <c r="B7" s="16">
        <f>'HV2'!L54</f>
        <v>499.06205584000003</v>
      </c>
      <c r="C7" s="16">
        <f>'HV2'!M54</f>
        <v>619.74886147999996</v>
      </c>
      <c r="D7" s="17">
        <f>'HV2'!U54</f>
        <v>5.4236600000000003E-3</v>
      </c>
      <c r="E7" s="17">
        <f>'HV2'!V54</f>
        <v>5.7833210000000003E-2</v>
      </c>
      <c r="F7" s="16">
        <f>'HV2'!AD54</f>
        <v>0.16179969</v>
      </c>
      <c r="G7" s="16">
        <f>'HV2'!AE54</f>
        <v>8.044519E-2</v>
      </c>
    </row>
    <row r="8" spans="1:7" ht="15.75" thickBot="1" x14ac:dyDescent="0.3">
      <c r="A8" s="7">
        <v>1</v>
      </c>
      <c r="B8" s="15">
        <f>'HV3'!L18</f>
        <v>0</v>
      </c>
      <c r="C8" s="15">
        <f>'HV3'!M18</f>
        <v>0</v>
      </c>
      <c r="D8" s="15">
        <f>'HV3'!U18</f>
        <v>0</v>
      </c>
      <c r="E8" s="15">
        <f>'HV3'!V18</f>
        <v>0</v>
      </c>
      <c r="F8" s="15">
        <f>'HV3'!AD18</f>
        <v>0</v>
      </c>
      <c r="G8" s="15">
        <f>'HV3'!AE18</f>
        <v>0</v>
      </c>
    </row>
    <row r="9" spans="1:7" ht="15.75" thickBot="1" x14ac:dyDescent="0.3">
      <c r="A9" s="8">
        <v>2</v>
      </c>
      <c r="B9" s="16">
        <f>'HV3'!L36</f>
        <v>0</v>
      </c>
      <c r="C9" s="16">
        <f>'HV3'!M36</f>
        <v>0</v>
      </c>
      <c r="D9" s="16">
        <f>'HV3'!U36</f>
        <v>0</v>
      </c>
      <c r="E9" s="16">
        <f>'HV3'!V36</f>
        <v>0</v>
      </c>
      <c r="F9" s="16">
        <f>'HV3'!AD36</f>
        <v>0</v>
      </c>
      <c r="G9" s="16">
        <f>'HV3'!AE36</f>
        <v>0</v>
      </c>
    </row>
    <row r="10" spans="1:7" ht="15.75" thickBot="1" x14ac:dyDescent="0.3">
      <c r="A10" s="8">
        <v>3</v>
      </c>
      <c r="B10" s="16">
        <f>'HV3'!L54</f>
        <v>0</v>
      </c>
      <c r="C10" s="16">
        <f>'HV3'!M54</f>
        <v>0</v>
      </c>
      <c r="D10" s="16">
        <f>'HV3'!U54</f>
        <v>0</v>
      </c>
      <c r="E10" s="16">
        <f>'HV3'!V54</f>
        <v>0</v>
      </c>
      <c r="F10" s="16">
        <f>'HV3'!AD54</f>
        <v>0</v>
      </c>
      <c r="G10" s="16">
        <f>'HV3'!AE54</f>
        <v>0</v>
      </c>
    </row>
    <row r="11" spans="1:7" ht="15.75" thickBot="1" x14ac:dyDescent="0.3"/>
    <row r="12" spans="1:7" ht="15.75" thickBot="1" x14ac:dyDescent="0.3">
      <c r="A12" s="11" t="s">
        <v>16</v>
      </c>
      <c r="B12" s="10" t="s">
        <v>18</v>
      </c>
      <c r="C12" s="10" t="s">
        <v>17</v>
      </c>
      <c r="D12" s="10" t="s">
        <v>20</v>
      </c>
      <c r="E12" s="10" t="s">
        <v>19</v>
      </c>
      <c r="F12" s="10" t="s">
        <v>22</v>
      </c>
      <c r="G12" s="10" t="s">
        <v>21</v>
      </c>
    </row>
    <row r="13" spans="1:7" x14ac:dyDescent="0.25">
      <c r="A13" s="2" t="s">
        <v>23</v>
      </c>
      <c r="B13" s="2">
        <f t="shared" ref="B13:G13" si="0">AVERAGE(B2:B10)</f>
        <v>346.29006557965681</v>
      </c>
      <c r="C13" s="2">
        <f t="shared" si="0"/>
        <v>416.80689931789652</v>
      </c>
      <c r="D13" s="2">
        <f t="shared" si="0"/>
        <v>3.6186011022967071E-3</v>
      </c>
      <c r="E13" s="2">
        <f t="shared" si="0"/>
        <v>4.4639614403689548E-2</v>
      </c>
      <c r="F13" s="2">
        <f t="shared" si="0"/>
        <v>6.4802256666666669E-2</v>
      </c>
      <c r="G13" s="2">
        <f t="shared" si="0"/>
        <v>4.1248279999999998E-2</v>
      </c>
    </row>
    <row r="14" spans="1:7" x14ac:dyDescent="0.25">
      <c r="A14" s="2" t="s">
        <v>24</v>
      </c>
      <c r="B14" s="2">
        <f t="shared" ref="B14:G14" si="1">MEDIAN(B2:B10)</f>
        <v>488.73603487999998</v>
      </c>
      <c r="C14" s="2">
        <f t="shared" si="1"/>
        <v>605.86338649000004</v>
      </c>
      <c r="D14" s="2">
        <f t="shared" si="1"/>
        <v>5.400886056462547E-3</v>
      </c>
      <c r="E14" s="2">
        <f t="shared" si="1"/>
        <v>5.7833210000000003E-2</v>
      </c>
      <c r="F14" s="2">
        <f t="shared" si="1"/>
        <v>3.229311E-2</v>
      </c>
      <c r="G14" s="2">
        <f t="shared" si="1"/>
        <v>2.5242730000000001E-2</v>
      </c>
    </row>
    <row r="19" spans="1:7" ht="15.75" thickBot="1" x14ac:dyDescent="0.3"/>
    <row r="20" spans="1:7" ht="15.75" thickBot="1" x14ac:dyDescent="0.3">
      <c r="A20" s="11" t="s">
        <v>16</v>
      </c>
      <c r="B20" s="10" t="s">
        <v>18</v>
      </c>
      <c r="C20" s="10" t="s">
        <v>17</v>
      </c>
      <c r="D20" s="10" t="s">
        <v>20</v>
      </c>
      <c r="E20" s="10" t="s">
        <v>19</v>
      </c>
      <c r="F20" s="10" t="s">
        <v>22</v>
      </c>
      <c r="G20" s="10" t="s">
        <v>21</v>
      </c>
    </row>
    <row r="21" spans="1:7" x14ac:dyDescent="0.25">
      <c r="A21" s="2" t="s">
        <v>23</v>
      </c>
      <c r="B21" s="2">
        <f>AVERAGE(B2:B4)</f>
        <v>548.35696133230374</v>
      </c>
      <c r="C21" s="2">
        <f t="shared" ref="C21:G21" si="2">AVERAGE(C2:C4)</f>
        <v>644.86558158702292</v>
      </c>
      <c r="D21" s="2">
        <f t="shared" si="2"/>
        <v>5.4442533068901231E-3</v>
      </c>
      <c r="E21" s="2">
        <f t="shared" si="2"/>
        <v>7.0576529877735286E-2</v>
      </c>
      <c r="F21" s="2">
        <f t="shared" si="2"/>
        <v>3.2263740000000006E-2</v>
      </c>
      <c r="G21" s="2">
        <f t="shared" si="2"/>
        <v>3.4065183333333332E-2</v>
      </c>
    </row>
    <row r="22" spans="1:7" x14ac:dyDescent="0.25">
      <c r="A22" s="2" t="s">
        <v>24</v>
      </c>
      <c r="B22" s="2">
        <f>MEDIAN(B2:B4)</f>
        <v>549.49713199508096</v>
      </c>
      <c r="C22" s="2">
        <f t="shared" ref="C22:G22" si="3">MEDIAN(C2:C4)</f>
        <v>639.81766382279898</v>
      </c>
      <c r="D22" s="2">
        <f t="shared" si="3"/>
        <v>5.4239906588183602E-3</v>
      </c>
      <c r="E22" s="2">
        <f t="shared" si="3"/>
        <v>6.2767245073086286E-2</v>
      </c>
      <c r="F22" s="2">
        <f t="shared" si="3"/>
        <v>3.229311E-2</v>
      </c>
      <c r="G22" s="2">
        <f t="shared" si="3"/>
        <v>2.6093709999999999E-2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E57-E1C8-4C2E-9DCA-574E70E876F8}">
  <dimension ref="A1:AE54"/>
  <sheetViews>
    <sheetView zoomScaleNormal="100" workbookViewId="0">
      <selection activeCell="I11" sqref="I11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6.285156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/>
      <c r="E1" s="2"/>
      <c r="G1" s="2"/>
      <c r="H1" s="2"/>
    </row>
    <row r="2" spans="1:9" x14ac:dyDescent="0.25">
      <c r="B2" s="2">
        <v>84.872727299999994</v>
      </c>
      <c r="C2" s="2">
        <v>127.8259425</v>
      </c>
      <c r="D2" s="2"/>
      <c r="E2" s="2"/>
      <c r="G2" s="2"/>
      <c r="H2" s="2"/>
    </row>
    <row r="4" spans="1:9" x14ac:dyDescent="0.25">
      <c r="A4" s="2" t="s">
        <v>1</v>
      </c>
      <c r="B4" s="2"/>
      <c r="C4" s="2" t="s">
        <v>4</v>
      </c>
      <c r="D4" s="2" t="s">
        <v>14</v>
      </c>
      <c r="E4" s="2" t="s">
        <v>15</v>
      </c>
      <c r="G4" s="2"/>
      <c r="H4" s="2"/>
      <c r="I4" s="2"/>
    </row>
    <row r="5" spans="1:9" x14ac:dyDescent="0.25">
      <c r="A5" s="2">
        <v>22</v>
      </c>
      <c r="C5" s="2">
        <v>23.27</v>
      </c>
      <c r="D5" s="2">
        <f>($C$2-A5)/$B$2</f>
        <v>1.2468780710432055</v>
      </c>
      <c r="E5" s="2"/>
      <c r="G5" s="2"/>
      <c r="H5" s="2"/>
      <c r="I5" s="2"/>
    </row>
    <row r="6" spans="1:9" x14ac:dyDescent="0.25">
      <c r="A6" s="2">
        <v>40</v>
      </c>
      <c r="B6" s="2"/>
      <c r="C6" s="2">
        <v>31.1</v>
      </c>
      <c r="D6" s="2">
        <f t="shared" ref="D6:D10" si="0">($C$2-A6)/$B$2</f>
        <v>1.0347958089005584</v>
      </c>
      <c r="E6" s="2"/>
      <c r="G6" s="2"/>
      <c r="H6" s="2"/>
      <c r="I6" s="2"/>
    </row>
    <row r="7" spans="1:9" x14ac:dyDescent="0.25">
      <c r="A7" s="2">
        <v>50</v>
      </c>
      <c r="B7" s="2"/>
      <c r="C7" s="2">
        <v>41.7</v>
      </c>
      <c r="D7" s="2">
        <f t="shared" si="0"/>
        <v>0.91697232993242106</v>
      </c>
      <c r="E7" s="2"/>
      <c r="G7" s="2"/>
      <c r="H7" s="2"/>
      <c r="I7" s="2"/>
    </row>
    <row r="8" spans="1:9" x14ac:dyDescent="0.25">
      <c r="A8" s="2">
        <v>70</v>
      </c>
      <c r="B8" s="2"/>
      <c r="C8" s="2">
        <v>62.47</v>
      </c>
      <c r="D8" s="2">
        <f t="shared" si="0"/>
        <v>0.68132537199614651</v>
      </c>
      <c r="E8" s="2"/>
      <c r="G8" s="2"/>
      <c r="H8" s="2"/>
      <c r="I8" s="2"/>
    </row>
    <row r="9" spans="1:9" x14ac:dyDescent="0.25">
      <c r="A9" s="2">
        <v>85</v>
      </c>
      <c r="B9" s="2"/>
      <c r="C9" s="2">
        <v>77.930000000000007</v>
      </c>
      <c r="D9" s="2">
        <f t="shared" si="0"/>
        <v>0.50459015354394066</v>
      </c>
      <c r="E9" s="2"/>
    </row>
    <row r="10" spans="1:9" x14ac:dyDescent="0.25">
      <c r="A10" s="2">
        <v>100</v>
      </c>
      <c r="B10" s="2"/>
      <c r="C10" s="2">
        <v>93.21</v>
      </c>
      <c r="D10" s="2">
        <f t="shared" si="0"/>
        <v>0.32785493509173469</v>
      </c>
      <c r="E10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">
        <v>496.42443255000001</v>
      </c>
      <c r="M18" s="1">
        <v>647.10976628000003</v>
      </c>
      <c r="U18">
        <v>5.4257300000000001E-3</v>
      </c>
      <c r="V18">
        <v>4.0298609999999999E-2</v>
      </c>
      <c r="AD18">
        <v>3.233449E-2</v>
      </c>
      <c r="AE18">
        <v>2.5242730000000001E-2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511.81824260000002</v>
      </c>
      <c r="C20" s="2">
        <v>655.26482729999998</v>
      </c>
      <c r="D20" s="2">
        <v>5.4080400000000002E-3</v>
      </c>
      <c r="E20" s="2">
        <v>9.0301969999999995E-2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 s="2">
        <v>82.9</v>
      </c>
      <c r="C23" s="2">
        <v>55.9</v>
      </c>
      <c r="D23" s="2">
        <f>($C$20-A23)/$B$20</f>
        <v>1.1825776748896211</v>
      </c>
      <c r="E23" s="2">
        <f>(B23*$D$20)+$E$20</f>
        <v>0.53862848600000002</v>
      </c>
      <c r="G23" s="2">
        <v>9.0399999999999991</v>
      </c>
      <c r="H23" s="2">
        <v>18.5</v>
      </c>
      <c r="I23" s="2">
        <f>(G23*$G$20)+$H$20</f>
        <v>0.62196533759999995</v>
      </c>
    </row>
    <row r="24" spans="1:31" x14ac:dyDescent="0.25">
      <c r="A24" s="2">
        <v>100</v>
      </c>
      <c r="B24" s="2">
        <v>95.4</v>
      </c>
      <c r="C24" s="2">
        <v>98.2</v>
      </c>
      <c r="D24" s="2">
        <f t="shared" ref="D24:D28" si="1">($C$20-A24)/$B$20</f>
        <v>1.0848867451056343</v>
      </c>
      <c r="E24" s="2">
        <f t="shared" ref="E24:E28" si="2">(B24*$D$20)+$E$20</f>
        <v>0.60622898599999997</v>
      </c>
      <c r="G24" s="2">
        <v>19.04</v>
      </c>
      <c r="H24" s="2">
        <v>37.6</v>
      </c>
      <c r="I24" s="2">
        <f t="shared" ref="I24:I26" si="3">(G24*$G$20)+$H$20</f>
        <v>1.2395122375999998</v>
      </c>
    </row>
    <row r="25" spans="1:31" x14ac:dyDescent="0.25">
      <c r="A25" s="2">
        <v>200</v>
      </c>
      <c r="B25" s="2">
        <v>189.4</v>
      </c>
      <c r="C25" s="2">
        <v>192.4</v>
      </c>
      <c r="D25" s="2">
        <f t="shared" si="1"/>
        <v>0.88950488553766127</v>
      </c>
      <c r="E25" s="2">
        <f t="shared" si="2"/>
        <v>1.1145847460000002</v>
      </c>
      <c r="G25" s="2">
        <v>32.11</v>
      </c>
      <c r="H25" s="2">
        <v>62.4</v>
      </c>
      <c r="I25" s="2">
        <f t="shared" si="3"/>
        <v>2.0466460359000003</v>
      </c>
    </row>
    <row r="26" spans="1:31" x14ac:dyDescent="0.25">
      <c r="A26" s="2">
        <v>300</v>
      </c>
      <c r="B26" s="2">
        <v>282.89999999999998</v>
      </c>
      <c r="C26" s="2">
        <v>286.7</v>
      </c>
      <c r="D26" s="2">
        <f t="shared" si="1"/>
        <v>0.69412302596968822</v>
      </c>
      <c r="E26" s="2">
        <f t="shared" si="2"/>
        <v>1.620236486</v>
      </c>
      <c r="G26" s="2">
        <v>46.77</v>
      </c>
      <c r="H26" s="2">
        <v>90.7</v>
      </c>
      <c r="I26" s="2">
        <f t="shared" si="3"/>
        <v>2.9519697913000003</v>
      </c>
    </row>
    <row r="27" spans="1:31" x14ac:dyDescent="0.25">
      <c r="A27" s="2">
        <v>400</v>
      </c>
      <c r="B27" s="2">
        <v>372.9</v>
      </c>
      <c r="C27" s="2">
        <v>377.3</v>
      </c>
      <c r="D27" s="2">
        <f t="shared" si="1"/>
        <v>0.49874116640171506</v>
      </c>
      <c r="E27" s="2">
        <f t="shared" si="2"/>
        <v>2.106960086</v>
      </c>
    </row>
    <row r="28" spans="1:31" x14ac:dyDescent="0.25">
      <c r="A28" s="2">
        <v>500</v>
      </c>
      <c r="B28" s="2">
        <v>468.1</v>
      </c>
      <c r="C28" s="2">
        <v>464.7</v>
      </c>
      <c r="D28" s="2">
        <f t="shared" si="1"/>
        <v>0.30335930683374196</v>
      </c>
      <c r="E28" s="2">
        <f t="shared" si="2"/>
        <v>2.6218054940000002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">
        <v>456.95974044000002</v>
      </c>
      <c r="M36" s="1">
        <v>656.13696271000003</v>
      </c>
      <c r="U36">
        <v>5.2154000000000002E-3</v>
      </c>
      <c r="V36">
        <v>0.15244858999999999</v>
      </c>
      <c r="AD36">
        <v>3.229311E-2</v>
      </c>
      <c r="AE36">
        <v>2.6093709999999999E-2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511.81824260000002</v>
      </c>
      <c r="C38" s="2">
        <v>655.26482729999998</v>
      </c>
      <c r="D38" s="2">
        <v>5.4080400000000002E-3</v>
      </c>
      <c r="E38" s="2">
        <v>9.0301969999999995E-2</v>
      </c>
      <c r="G38" s="2">
        <v>6.1754690000000001E-2</v>
      </c>
      <c r="H38" s="2">
        <v>6.370294E-2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>
        <v>51.2</v>
      </c>
      <c r="C41" s="2">
        <v>57.7</v>
      </c>
      <c r="D41" s="2">
        <f t="shared" ref="D41:D46" si="4">($C$38-A41)/$B$38</f>
        <v>1.1825776748896211</v>
      </c>
      <c r="E41" s="2">
        <f t="shared" ref="E41:E46" si="5">(B41*$D$38)+$E$38</f>
        <v>0.36719361800000005</v>
      </c>
      <c r="G41" s="2">
        <v>9.61</v>
      </c>
      <c r="H41" s="2">
        <v>18.899999999999999</v>
      </c>
      <c r="I41" s="2">
        <f>(G41*$G$38)+$H$38</f>
        <v>0.65716551089999997</v>
      </c>
    </row>
    <row r="42" spans="1:31" x14ac:dyDescent="0.25">
      <c r="A42" s="2">
        <v>100</v>
      </c>
      <c r="B42" s="2">
        <v>97.2</v>
      </c>
      <c r="C42" s="2">
        <v>103.6</v>
      </c>
      <c r="D42" s="2">
        <f t="shared" si="4"/>
        <v>1.0848867451056343</v>
      </c>
      <c r="E42" s="2">
        <f t="shared" si="5"/>
        <v>0.61596345799999996</v>
      </c>
      <c r="G42" s="2">
        <v>20.49</v>
      </c>
      <c r="H42" s="2">
        <v>39.700000000000003</v>
      </c>
      <c r="I42" s="2">
        <f>(G42*$G$38)+$H$38</f>
        <v>1.3290565380999999</v>
      </c>
    </row>
    <row r="43" spans="1:31" x14ac:dyDescent="0.25">
      <c r="A43" s="2">
        <v>200</v>
      </c>
      <c r="B43" s="2">
        <v>194.2</v>
      </c>
      <c r="C43" s="2">
        <v>200.9</v>
      </c>
      <c r="D43" s="2">
        <f t="shared" si="4"/>
        <v>0.88950488553766127</v>
      </c>
      <c r="E43" s="2">
        <f t="shared" si="5"/>
        <v>1.1405433380000001</v>
      </c>
      <c r="G43" s="2">
        <v>33.78</v>
      </c>
      <c r="H43" s="2">
        <v>65.2</v>
      </c>
      <c r="I43" s="2">
        <f>(G43*$G$38)+$H$38</f>
        <v>2.1497763682000004</v>
      </c>
    </row>
    <row r="44" spans="1:31" x14ac:dyDescent="0.25">
      <c r="A44" s="2">
        <v>300</v>
      </c>
      <c r="B44" s="2">
        <v>290.39999999999998</v>
      </c>
      <c r="C44" s="2">
        <v>297.39999999999998</v>
      </c>
      <c r="D44" s="2">
        <f t="shared" si="4"/>
        <v>0.69412302596968822</v>
      </c>
      <c r="E44" s="2">
        <f t="shared" si="5"/>
        <v>1.6607967859999999</v>
      </c>
      <c r="G44" s="2">
        <v>47.11</v>
      </c>
      <c r="H44" s="2">
        <v>90.9</v>
      </c>
      <c r="I44" s="2">
        <f>(G44*$G$38)+$H$38</f>
        <v>2.9729663859000004</v>
      </c>
    </row>
    <row r="45" spans="1:31" x14ac:dyDescent="0.25">
      <c r="A45" s="2">
        <v>400</v>
      </c>
      <c r="B45" s="2">
        <v>383.5</v>
      </c>
      <c r="C45" s="2">
        <v>391.7</v>
      </c>
      <c r="D45" s="2">
        <f t="shared" si="4"/>
        <v>0.49874116640171506</v>
      </c>
      <c r="E45" s="2">
        <f t="shared" si="5"/>
        <v>2.1642853100000004</v>
      </c>
    </row>
    <row r="46" spans="1:31" x14ac:dyDescent="0.25">
      <c r="A46" s="2">
        <v>500</v>
      </c>
      <c r="B46" s="2">
        <v>460.3</v>
      </c>
      <c r="C46" s="2">
        <v>469.6</v>
      </c>
      <c r="D46" s="2">
        <f t="shared" si="4"/>
        <v>0.30335930683374196</v>
      </c>
      <c r="E46" s="2">
        <f t="shared" si="5"/>
        <v>2.5796227820000004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">
        <v>471.31869606999999</v>
      </c>
      <c r="M54" s="1">
        <v>676.43946087999996</v>
      </c>
      <c r="U54">
        <v>5.3723499999999997E-3</v>
      </c>
      <c r="V54">
        <v>5.9599890000000003E-2</v>
      </c>
      <c r="AD54">
        <v>3.2163619999999997E-2</v>
      </c>
      <c r="AE54">
        <v>5.0859109999999999E-2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HV1</vt:lpstr>
      <vt:lpstr>HV2</vt:lpstr>
      <vt:lpstr>HV3</vt:lpstr>
      <vt:lpstr>List4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 Kulhánek</cp:lastModifiedBy>
  <dcterms:created xsi:type="dcterms:W3CDTF">2022-03-03T19:37:00Z</dcterms:created>
  <dcterms:modified xsi:type="dcterms:W3CDTF">2024-01-08T15:35:56Z</dcterms:modified>
</cp:coreProperties>
</file>