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xp32\Downloads\"/>
    </mc:Choice>
  </mc:AlternateContent>
  <xr:revisionPtr revIDLastSave="0" documentId="13_ncr:1_{38686EA6-7C3D-4414-8AE6-55C70F4BE61E}" xr6:coauthVersionLast="47" xr6:coauthVersionMax="47" xr10:uidLastSave="{00000000-0000-0000-0000-000000000000}"/>
  <bookViews>
    <workbookView xWindow="-120" yWindow="-120" windowWidth="29040" windowHeight="15720" activeTab="1" xr2:uid="{24390A53-14B6-4402-B941-FF94D7E34DF6}"/>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1" l="1"/>
  <c r="F41" i="1"/>
  <c r="E41" i="1"/>
  <c r="G21" i="1"/>
  <c r="G26" i="1" s="1"/>
  <c r="F21" i="1"/>
  <c r="F26" i="1" s="1"/>
  <c r="E21" i="1"/>
  <c r="E30" i="1" s="1"/>
  <c r="E7" i="1"/>
  <c r="F7" i="1" s="1"/>
  <c r="E8" i="1"/>
  <c r="F8" i="1" s="1"/>
  <c r="E9" i="1"/>
  <c r="F9" i="1" s="1"/>
  <c r="E10" i="1"/>
  <c r="F10" i="1" s="1"/>
  <c r="E11" i="1"/>
  <c r="F11" i="1" s="1"/>
  <c r="E12" i="1"/>
  <c r="F12" i="1" s="1"/>
  <c r="E6" i="1"/>
  <c r="F6" i="1" s="1"/>
  <c r="E26" i="1" l="1"/>
  <c r="F13" i="1"/>
  <c r="F15" i="1" s="1"/>
  <c r="F16" i="1" s="1"/>
  <c r="E31" i="1"/>
  <c r="F30" i="1"/>
  <c r="F31" i="1" s="1"/>
  <c r="E27" i="1"/>
  <c r="G27" i="1"/>
  <c r="F27" i="1"/>
  <c r="G30" i="1"/>
  <c r="G31" i="1" s="1"/>
</calcChain>
</file>

<file path=xl/sharedStrings.xml><?xml version="1.0" encoding="utf-8"?>
<sst xmlns="http://schemas.openxmlformats.org/spreadsheetml/2006/main" count="67" uniqueCount="55">
  <si>
    <t>温度上昇の見積にはP42Sの実験結果を用いる。LEDの電流制限抵抗の平均消費電力と上昇温度の実験結果に対して、相関を取ることで電流制限抵抗の平均消費電力の目標値を見積もる。</t>
    <phoneticPr fontId="1"/>
  </si>
  <si>
    <t>Cancel</t>
    <phoneticPr fontId="1"/>
  </si>
  <si>
    <t>RES</t>
    <phoneticPr fontId="1"/>
  </si>
  <si>
    <t>Dis-</t>
    <phoneticPr fontId="1"/>
  </si>
  <si>
    <t>SET</t>
    <phoneticPr fontId="1"/>
  </si>
  <si>
    <t>AD2</t>
    <phoneticPr fontId="1"/>
  </si>
  <si>
    <t>Vol+</t>
    <phoneticPr fontId="1"/>
  </si>
  <si>
    <t>Vol-</t>
    <phoneticPr fontId="1"/>
  </si>
  <si>
    <t>mW</t>
    <phoneticPr fontId="1"/>
  </si>
  <si>
    <t>平均</t>
    <rPh sb="0" eb="2">
      <t>ヘイキン</t>
    </rPh>
    <phoneticPr fontId="1"/>
  </si>
  <si>
    <t>電流制限抵抗　平均消費電力[mW]</t>
    <rPh sb="0" eb="6">
      <t>デンリュウセイゲンテイコウ</t>
    </rPh>
    <rPh sb="7" eb="13">
      <t>ヘイキンショウヒデンリョク</t>
    </rPh>
    <phoneticPr fontId="1"/>
  </si>
  <si>
    <t>制限するべき電力は基板の温度上昇から決定する。基板の温度上昇の上限は最高差動温度90℃とクライテリアであるマイコンのジャンクション温度115℃との差分+25℃とする。</t>
    <rPh sb="0" eb="2">
      <t>セイゲン</t>
    </rPh>
    <rPh sb="6" eb="8">
      <t>デンリョク</t>
    </rPh>
    <rPh sb="9" eb="11">
      <t>キバン</t>
    </rPh>
    <rPh sb="12" eb="14">
      <t>オンド</t>
    </rPh>
    <rPh sb="14" eb="16">
      <t>ジョウショウ</t>
    </rPh>
    <rPh sb="18" eb="20">
      <t>ケッテイ</t>
    </rPh>
    <rPh sb="23" eb="25">
      <t>キバン</t>
    </rPh>
    <rPh sb="26" eb="28">
      <t>オンド</t>
    </rPh>
    <rPh sb="28" eb="30">
      <t>ジョウショウ</t>
    </rPh>
    <rPh sb="31" eb="33">
      <t>ジョウゲン</t>
    </rPh>
    <rPh sb="65" eb="67">
      <t>オンド</t>
    </rPh>
    <rPh sb="73" eb="75">
      <t>サブン</t>
    </rPh>
    <phoneticPr fontId="1"/>
  </si>
  <si>
    <t>PCB平均上昇温度[℃]</t>
    <rPh sb="3" eb="9">
      <t>ヘイキンジョウショウオンド</t>
    </rPh>
    <phoneticPr fontId="1"/>
  </si>
  <si>
    <t>電流制限抵抗　目標平均消費電力[mW]</t>
    <rPh sb="7" eb="9">
      <t>モクヒョウ</t>
    </rPh>
    <phoneticPr fontId="1"/>
  </si>
  <si>
    <t>PCB平均上昇温度上限[℃]</t>
    <rPh sb="3" eb="9">
      <t>ヘイキンジョウショウオンド</t>
    </rPh>
    <rPh sb="9" eb="11">
      <t>ジョウゲン</t>
    </rPh>
    <phoneticPr fontId="1"/>
  </si>
  <si>
    <t>よって、電流制限抵抗の目標平均消費電力は52mW以下とする。次に回路構成を決める。</t>
    <phoneticPr fontId="1"/>
  </si>
  <si>
    <t>LED</t>
    <phoneticPr fontId="1"/>
  </si>
  <si>
    <t>設定すべき電流値</t>
    <rPh sb="0" eb="2">
      <t>セッテイ</t>
    </rPh>
    <rPh sb="5" eb="8">
      <t>デンリュウチ</t>
    </rPh>
    <phoneticPr fontId="1"/>
  </si>
  <si>
    <t>電流制限抵抗値</t>
    <rPh sb="0" eb="7">
      <t>デンリュウセイゲンテイコウチ</t>
    </rPh>
    <phoneticPr fontId="1"/>
  </si>
  <si>
    <t>5V電源の場合</t>
    <rPh sb="2" eb="4">
      <t>デンゲン</t>
    </rPh>
    <rPh sb="5" eb="7">
      <t>バアイ</t>
    </rPh>
    <phoneticPr fontId="1"/>
  </si>
  <si>
    <t>BAT電源の場合</t>
    <rPh sb="3" eb="5">
      <t>デンゲン</t>
    </rPh>
    <rPh sb="6" eb="8">
      <t>バアイ</t>
    </rPh>
    <phoneticPr fontId="1"/>
  </si>
  <si>
    <t>Vf(LED)</t>
    <phoneticPr fontId="1"/>
  </si>
  <si>
    <t>V</t>
    <phoneticPr fontId="1"/>
  </si>
  <si>
    <t>Ohm</t>
  </si>
  <si>
    <t>Ohm</t>
    <phoneticPr fontId="1"/>
  </si>
  <si>
    <t>mA</t>
  </si>
  <si>
    <t>mA</t>
    <phoneticPr fontId="1"/>
  </si>
  <si>
    <t>電流制限抵抗の消費電力</t>
    <phoneticPr fontId="1"/>
  </si>
  <si>
    <t>NSSW572CT</t>
  </si>
  <si>
    <t>NSSW572CT</t>
    <phoneticPr fontId="1"/>
  </si>
  <si>
    <t>NJSW172CT</t>
    <phoneticPr fontId="1"/>
  </si>
  <si>
    <t>制限するべき電力から照明用電源回路構成を、車両コネクタで制限される電流からLEDと電流制限抵抗値を決定する。</t>
    <phoneticPr fontId="1"/>
  </si>
  <si>
    <t>Vf(整流ダイオード)</t>
    <rPh sb="3" eb="5">
      <t>セイリュウ</t>
    </rPh>
    <phoneticPr fontId="1"/>
  </si>
  <si>
    <t>よって、BAT電源では目標平均消費電力を下回ることができないことが予想されるため、5V電源とする。</t>
    <phoneticPr fontId="1"/>
  </si>
  <si>
    <t>NSSW146AT-V1</t>
  </si>
  <si>
    <t>NSSW146AT-V1</t>
    <phoneticPr fontId="1"/>
  </si>
  <si>
    <t>次にLEDと電流制限抵抗を決める。</t>
    <phoneticPr fontId="1"/>
  </si>
  <si>
    <t>LED個数</t>
    <phoneticPr fontId="1"/>
  </si>
  <si>
    <t>総電流</t>
    <rPh sb="0" eb="3">
      <t>ソウデンリュウ</t>
    </rPh>
    <phoneticPr fontId="1"/>
  </si>
  <si>
    <t>パッケージサイズ</t>
    <phoneticPr fontId="1"/>
  </si>
  <si>
    <t>3.0x3.0</t>
    <phoneticPr fontId="1"/>
  </si>
  <si>
    <t>2.2x1.2</t>
    <phoneticPr fontId="1"/>
  </si>
  <si>
    <t>mm x mm</t>
    <phoneticPr fontId="1"/>
  </si>
  <si>
    <t>どのLEDでも400mAの電流を満足することが難しい。最終的には透過率、消費電流、コストを顧客に相談して決める形になると想定されるため、試作サンプルに対しては、どちらでも実験が可能なように3.0x3.0サイズのNJSW172CT、100Ωの抵抗を選定する。</t>
    <phoneticPr fontId="1"/>
  </si>
  <si>
    <t>照明用電源を生成する</t>
    <phoneticPr fontId="1"/>
  </si>
  <si>
    <t>上記のように、5V出力で、678mA(上記照明分+周辺回路分)出力が要件となる。</t>
    <rPh sb="0" eb="2">
      <t>ジョウキ</t>
    </rPh>
    <rPh sb="9" eb="11">
      <t>シュツリョク</t>
    </rPh>
    <rPh sb="19" eb="21">
      <t>ジョウキ</t>
    </rPh>
    <rPh sb="21" eb="23">
      <t>ショウメイ</t>
    </rPh>
    <rPh sb="23" eb="24">
      <t>ブン</t>
    </rPh>
    <rPh sb="25" eb="27">
      <t>シュウヘン</t>
    </rPh>
    <rPh sb="27" eb="29">
      <t>カイロ</t>
    </rPh>
    <rPh sb="29" eb="30">
      <t>ブン</t>
    </rPh>
    <rPh sb="31" eb="33">
      <t>シュツリョク</t>
    </rPh>
    <rPh sb="34" eb="36">
      <t>ヨウケン</t>
    </rPh>
    <phoneticPr fontId="1"/>
  </si>
  <si>
    <t>LDOは発熱の懸念が大きいため、選定の候補には入れない</t>
    <phoneticPr fontId="1"/>
  </si>
  <si>
    <t>その他の要件として、PowerCtrlのON/OFFの要件や暗電流などがあるが、下記にまとめた。</t>
    <phoneticPr fontId="1"/>
  </si>
  <si>
    <t>電圧、電流を伝達する</t>
    <phoneticPr fontId="1"/>
  </si>
  <si>
    <t>機構的な搭載領域、定格電圧、定格電流、実装可否、信頼性試験と相談して決める。</t>
    <phoneticPr fontId="1"/>
  </si>
  <si>
    <t>前者3つはクリアしているが、後者2点は今後確認を進める。</t>
    <phoneticPr fontId="1"/>
  </si>
  <si>
    <t>照明を「」から「x=0.31±0.01,y=0.315±0.01」の色度で点灯させる</t>
    <phoneticPr fontId="1"/>
  </si>
  <si>
    <t>電流から選定したLEDは色度範囲が合わないが、メーカーからチューニング可能である回答を確認済み。</t>
    <phoneticPr fontId="1"/>
  </si>
  <si>
    <t>輝度同様に、まずパネル・拡散シート・タッチセンサのシフト量を実験的に見積もる。</t>
    <rPh sb="30" eb="33">
      <t>ジッケンテキ</t>
    </rPh>
    <rPh sb="34" eb="36">
      <t>ミツ</t>
    </rPh>
    <phoneticPr fontId="1"/>
  </si>
  <si>
    <t>今後の樹脂部品の調整に応じて、LEDの色度チューニング範囲をLEDサプライヤと協議する。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</si>
</sst>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0.0_ "/>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9"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CA63C-A714-442C-8666-73C73F9247E1}">
  <dimension ref="A1:G71"/>
  <sheetViews>
    <sheetView topLeftCell="A55" workbookViewId="0">
      <selection activeCell="C76" sqref="C76"/>
    </sheetView>
  </sheetViews>
  <sheetFormatPr defaultRowHeight="18.75" x14ac:dyDescent="0.4"/>
  <cols>
    <col min="3" max="3" width="27.25" bestFit="1" customWidth="1"/>
    <col min="4" max="4" width="9.875" bestFit="1" customWidth="1"/>
    <col min="5" max="5" width="37.125" bestFit="1" customWidth="1"/>
    <col min="6" max="6" width="12.75" bestFit="1" customWidth="1"/>
  </cols>
  <sheetData>
    <row r="1" spans="2:6" x14ac:dyDescent="0.4">
      <c r="B1" t="s">
        <v>31</v>
      </c>
    </row>
    <row r="2" spans="2:6" x14ac:dyDescent="0.4">
      <c r="B2" t="s">
        <v>11</v>
      </c>
    </row>
    <row r="3" spans="2:6" x14ac:dyDescent="0.4">
      <c r="B3" t="s">
        <v>0</v>
      </c>
    </row>
    <row r="5" spans="2:6" x14ac:dyDescent="0.4">
      <c r="F5" t="s">
        <v>8</v>
      </c>
    </row>
    <row r="6" spans="2:6" x14ac:dyDescent="0.4">
      <c r="B6" t="s">
        <v>1</v>
      </c>
      <c r="C6">
        <v>560</v>
      </c>
      <c r="D6">
        <v>8.67</v>
      </c>
      <c r="E6">
        <f>D6*0.001</f>
        <v>8.6700000000000006E-3</v>
      </c>
      <c r="F6">
        <f>1000*C6*E6*E6</f>
        <v>42.094584000000012</v>
      </c>
    </row>
    <row r="7" spans="2:6" x14ac:dyDescent="0.4">
      <c r="B7" t="s">
        <v>2</v>
      </c>
      <c r="C7">
        <v>330</v>
      </c>
      <c r="D7">
        <v>14.71</v>
      </c>
      <c r="E7">
        <f t="shared" ref="E7:E12" si="0">D7*0.001</f>
        <v>1.4710000000000001E-2</v>
      </c>
      <c r="F7">
        <f t="shared" ref="F7:F12" si="1">1000*C7*E7*E7</f>
        <v>71.406753000000009</v>
      </c>
    </row>
    <row r="8" spans="2:6" x14ac:dyDescent="0.4">
      <c r="B8" t="s">
        <v>3</v>
      </c>
      <c r="C8">
        <v>470</v>
      </c>
      <c r="D8">
        <v>10.33</v>
      </c>
      <c r="E8">
        <f t="shared" si="0"/>
        <v>1.0330000000000001E-2</v>
      </c>
      <c r="F8">
        <f t="shared" si="1"/>
        <v>50.153183000000006</v>
      </c>
    </row>
    <row r="9" spans="2:6" x14ac:dyDescent="0.4">
      <c r="B9" t="s">
        <v>4</v>
      </c>
      <c r="C9">
        <v>560</v>
      </c>
      <c r="D9">
        <v>8.67</v>
      </c>
      <c r="E9">
        <f t="shared" si="0"/>
        <v>8.6700000000000006E-3</v>
      </c>
      <c r="F9">
        <f t="shared" si="1"/>
        <v>42.094584000000012</v>
      </c>
    </row>
    <row r="10" spans="2:6" x14ac:dyDescent="0.4">
      <c r="B10" t="s">
        <v>5</v>
      </c>
      <c r="C10">
        <v>220</v>
      </c>
      <c r="D10">
        <v>21.48</v>
      </c>
      <c r="E10">
        <f t="shared" si="0"/>
        <v>2.1480000000000003E-2</v>
      </c>
      <c r="F10">
        <f t="shared" si="1"/>
        <v>101.50588800000001</v>
      </c>
    </row>
    <row r="11" spans="2:6" x14ac:dyDescent="0.4">
      <c r="B11" t="s">
        <v>6</v>
      </c>
      <c r="C11">
        <v>330</v>
      </c>
      <c r="D11">
        <v>14.71</v>
      </c>
      <c r="E11">
        <f t="shared" si="0"/>
        <v>1.4710000000000001E-2</v>
      </c>
      <c r="F11">
        <f t="shared" si="1"/>
        <v>71.406753000000009</v>
      </c>
    </row>
    <row r="12" spans="2:6" x14ac:dyDescent="0.4">
      <c r="B12" t="s">
        <v>7</v>
      </c>
      <c r="C12">
        <v>330</v>
      </c>
      <c r="D12">
        <v>14.71</v>
      </c>
      <c r="E12">
        <f t="shared" si="0"/>
        <v>1.4710000000000001E-2</v>
      </c>
      <c r="F12">
        <f t="shared" si="1"/>
        <v>71.406753000000009</v>
      </c>
    </row>
    <row r="13" spans="2:6" x14ac:dyDescent="0.4">
      <c r="B13" t="s">
        <v>9</v>
      </c>
      <c r="F13">
        <f>AVERAGE(F6:F12)</f>
        <v>64.295499714285725</v>
      </c>
    </row>
    <row r="15" spans="2:6" x14ac:dyDescent="0.4">
      <c r="C15" t="s">
        <v>12</v>
      </c>
      <c r="D15">
        <v>30.5</v>
      </c>
      <c r="E15" t="s">
        <v>10</v>
      </c>
      <c r="F15">
        <f>F13</f>
        <v>64.295499714285725</v>
      </c>
    </row>
    <row r="16" spans="2:6" x14ac:dyDescent="0.4">
      <c r="C16" t="s">
        <v>14</v>
      </c>
      <c r="D16">
        <v>25</v>
      </c>
      <c r="E16" t="s">
        <v>13</v>
      </c>
      <c r="F16">
        <f>F15*D16/D15</f>
        <v>52.701229274004689</v>
      </c>
    </row>
    <row r="18" spans="2:7" x14ac:dyDescent="0.4">
      <c r="B18" t="s">
        <v>15</v>
      </c>
    </row>
    <row r="20" spans="2:7" x14ac:dyDescent="0.4">
      <c r="C20" t="s">
        <v>16</v>
      </c>
      <c r="E20" t="s">
        <v>35</v>
      </c>
      <c r="F20" t="s">
        <v>29</v>
      </c>
      <c r="G20" t="s">
        <v>30</v>
      </c>
    </row>
    <row r="21" spans="2:7" x14ac:dyDescent="0.4">
      <c r="C21" t="s">
        <v>17</v>
      </c>
      <c r="D21" t="s">
        <v>26</v>
      </c>
      <c r="E21" s="1">
        <f>3*30/3.2</f>
        <v>28.125</v>
      </c>
      <c r="F21" s="1">
        <f>3*80/10.9</f>
        <v>22.01834862385321</v>
      </c>
      <c r="G21" s="1">
        <f>3*350/53</f>
        <v>19.811320754716981</v>
      </c>
    </row>
    <row r="22" spans="2:7" x14ac:dyDescent="0.4">
      <c r="C22" t="s">
        <v>21</v>
      </c>
      <c r="D22" t="s">
        <v>22</v>
      </c>
      <c r="E22">
        <v>3</v>
      </c>
      <c r="F22">
        <v>3.05</v>
      </c>
      <c r="G22">
        <v>3.1</v>
      </c>
    </row>
    <row r="24" spans="2:7" x14ac:dyDescent="0.4">
      <c r="C24" t="s">
        <v>20</v>
      </c>
    </row>
    <row r="25" spans="2:7" x14ac:dyDescent="0.4">
      <c r="C25" t="s">
        <v>32</v>
      </c>
      <c r="D25" t="s">
        <v>22</v>
      </c>
      <c r="E25" s="1">
        <v>0.7</v>
      </c>
      <c r="F25" s="1">
        <v>0.7</v>
      </c>
      <c r="G25" s="1">
        <v>0.7</v>
      </c>
    </row>
    <row r="26" spans="2:7" x14ac:dyDescent="0.4">
      <c r="C26" t="s">
        <v>18</v>
      </c>
      <c r="D26" t="s">
        <v>24</v>
      </c>
      <c r="E26" s="1">
        <f>(13.5-E25-E22)/(E21*0.001)</f>
        <v>348.44444444444446</v>
      </c>
      <c r="F26" s="1">
        <f t="shared" ref="F26:G26" si="2">(13.5-F25-F22)/(F21*0.001)</f>
        <v>442.8125</v>
      </c>
      <c r="G26" s="1">
        <f t="shared" si="2"/>
        <v>489.61904761904771</v>
      </c>
    </row>
    <row r="27" spans="2:7" x14ac:dyDescent="0.4">
      <c r="C27" t="s">
        <v>27</v>
      </c>
      <c r="D27" t="s">
        <v>8</v>
      </c>
      <c r="E27" s="1">
        <f>1000*0.001*E21*0.001*E21*E26</f>
        <v>275.625</v>
      </c>
      <c r="F27" s="1">
        <f>1000*0.001*F21*0.001*F21*F26</f>
        <v>214.67889908256882</v>
      </c>
      <c r="G27" s="1">
        <f>1000*0.001*G21*0.001*G21*G26</f>
        <v>192.16981132075475</v>
      </c>
    </row>
    <row r="29" spans="2:7" x14ac:dyDescent="0.4">
      <c r="C29" t="s">
        <v>19</v>
      </c>
    </row>
    <row r="30" spans="2:7" x14ac:dyDescent="0.4">
      <c r="C30" t="s">
        <v>18</v>
      </c>
      <c r="D30" t="s">
        <v>24</v>
      </c>
      <c r="E30" s="1">
        <f>(5-E22)/(E21*0.001)</f>
        <v>71.111111111111114</v>
      </c>
      <c r="F30" s="1">
        <f t="shared" ref="F30:G30" si="3">(5-F22)/(F21*0.001)</f>
        <v>88.5625</v>
      </c>
      <c r="G30" s="1">
        <f t="shared" si="3"/>
        <v>95.904761904761898</v>
      </c>
    </row>
    <row r="31" spans="2:7" x14ac:dyDescent="0.4">
      <c r="C31" t="s">
        <v>27</v>
      </c>
      <c r="D31" t="s">
        <v>8</v>
      </c>
      <c r="E31" s="1">
        <f>1000*0.001*E21*0.001*E21*E30</f>
        <v>56.25</v>
      </c>
      <c r="F31" s="1">
        <f>1000*0.001*F21*0.001*F21*F30</f>
        <v>42.935779816513765</v>
      </c>
      <c r="G31" s="1">
        <f>1000*0.001*G21*0.001*G21*G30</f>
        <v>37.641509433962263</v>
      </c>
    </row>
    <row r="33" spans="2:7" x14ac:dyDescent="0.4">
      <c r="B33" t="s">
        <v>33</v>
      </c>
    </row>
    <row r="35" spans="2:7" x14ac:dyDescent="0.4">
      <c r="B35" t="s">
        <v>36</v>
      </c>
    </row>
    <row r="37" spans="2:7" x14ac:dyDescent="0.4">
      <c r="C37" t="s">
        <v>16</v>
      </c>
      <c r="E37" t="s">
        <v>34</v>
      </c>
      <c r="F37" t="s">
        <v>28</v>
      </c>
      <c r="G37" t="s">
        <v>30</v>
      </c>
    </row>
    <row r="38" spans="2:7" x14ac:dyDescent="0.4">
      <c r="C38" t="s">
        <v>17</v>
      </c>
      <c r="D38" t="s">
        <v>25</v>
      </c>
      <c r="E38" s="1">
        <v>28.125</v>
      </c>
      <c r="F38" s="1">
        <v>22.01834862385321</v>
      </c>
      <c r="G38" s="1">
        <v>19.811320754716981</v>
      </c>
    </row>
    <row r="39" spans="2:7" x14ac:dyDescent="0.4">
      <c r="C39" t="s">
        <v>18</v>
      </c>
      <c r="D39" t="s">
        <v>23</v>
      </c>
      <c r="E39" s="1">
        <v>71.111111111111114</v>
      </c>
      <c r="F39" s="1">
        <v>88.5625</v>
      </c>
      <c r="G39" s="1">
        <v>95.904761904761898</v>
      </c>
    </row>
    <row r="40" spans="2:7" x14ac:dyDescent="0.4">
      <c r="C40" t="s">
        <v>37</v>
      </c>
      <c r="E40">
        <v>22</v>
      </c>
      <c r="F40">
        <v>22</v>
      </c>
      <c r="G40">
        <v>22</v>
      </c>
    </row>
    <row r="41" spans="2:7" x14ac:dyDescent="0.4">
      <c r="C41" t="s">
        <v>38</v>
      </c>
      <c r="D41" t="s">
        <v>26</v>
      </c>
      <c r="E41" s="1">
        <f>E38*E40</f>
        <v>618.75</v>
      </c>
      <c r="F41" s="1">
        <f>F38*F40</f>
        <v>484.40366972477062</v>
      </c>
      <c r="G41" s="1">
        <f>G38*G40</f>
        <v>435.84905660377359</v>
      </c>
    </row>
    <row r="42" spans="2:7" x14ac:dyDescent="0.4">
      <c r="C42" t="s">
        <v>39</v>
      </c>
      <c r="D42" t="s">
        <v>42</v>
      </c>
      <c r="E42" t="s">
        <v>41</v>
      </c>
      <c r="F42" t="s">
        <v>40</v>
      </c>
      <c r="G42" t="s">
        <v>40</v>
      </c>
    </row>
    <row r="44" spans="2:7" x14ac:dyDescent="0.4">
      <c r="B44" t="s">
        <v>43</v>
      </c>
    </row>
    <row r="46" spans="2:7" x14ac:dyDescent="0.4">
      <c r="B46" t="s">
        <v>44</v>
      </c>
    </row>
    <row r="47" spans="2:7" x14ac:dyDescent="0.4">
      <c r="C47" t="s">
        <v>45</v>
      </c>
    </row>
    <row r="48" spans="2:7" x14ac:dyDescent="0.4">
      <c r="C48" t="s">
        <v>47</v>
      </c>
    </row>
    <row r="49" spans="1:3" x14ac:dyDescent="0.4">
      <c r="C49" t="s">
        <v>46</v>
      </c>
    </row>
    <row r="54" spans="1:3" x14ac:dyDescent="0.4">
      <c r="B54" t="s">
        <v>48</v>
      </c>
    </row>
    <row r="55" spans="1:3" x14ac:dyDescent="0.4">
      <c r="C55" t="s">
        <v>49</v>
      </c>
    </row>
    <row r="56" spans="1:3" x14ac:dyDescent="0.4">
      <c r="C56" t="s">
        <v>50</v>
      </c>
    </row>
    <row r="61" spans="1:3" x14ac:dyDescent="0.4">
      <c r="A61" t="s">
        <v>51</v>
      </c>
    </row>
    <row r="62" spans="1:3" x14ac:dyDescent="0.4">
      <c r="B62" t="s">
        <v>53</v>
      </c>
    </row>
    <row r="70" spans="2:2" x14ac:dyDescent="0.4">
      <c r="B70" t="s">
        <v>52</v>
      </c>
    </row>
    <row r="71" spans="2:2" x14ac:dyDescent="0.4">
      <c r="B71" t="s">
        <v>54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C533-F80D-4D61-A308-A5EF037487B9}">
  <dimension ref="A1"/>
  <sheetViews>
    <sheetView tabSelected="1" workbookViewId="0">
      <selection activeCell="C6" sqref="C6"/>
    </sheetView>
  </sheetViews>
  <sheetFormatPr defaultRowHeight="18.75" x14ac:dyDescent="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Wakida K</dc:creator>
  <cp:lastModifiedBy>Wakida K</cp:lastModifiedBy>
  <dcterms:created xsi:type="dcterms:W3CDTF">2023-09-27T20:37:42Z</dcterms:created>
  <dcterms:modified xsi:type="dcterms:W3CDTF">2023-09-28T00:11:39Z</dcterms:modified>
</cp:coreProperties>
</file>