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nishitakanori/Downloads/"/>
    </mc:Choice>
  </mc:AlternateContent>
  <xr:revisionPtr revIDLastSave="0" documentId="13_ncr:1_{E986FB15-E3A1-E546-B59D-E996B6957D7C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マスタ" sheetId="1" r:id="rId1"/>
    <sheet name="作業報告書" sheetId="2" r:id="rId2"/>
  </sheets>
  <definedNames>
    <definedName name="APPROVAL_SEAL">作業報告書!$X$5:$Y$7</definedName>
    <definedName name="DOC_MEMO">作業報告書!$A$47:$Y$49</definedName>
    <definedName name="END">作業報告書!$I$14:$J$44</definedName>
    <definedName name="MEMO">作業報告書!$O$14:$Y$44</definedName>
    <definedName name="MONTH">作業報告書!$A$1</definedName>
    <definedName name="NAME">作業報告書!$S$1:$Y$2</definedName>
    <definedName name="PERSONAL_SEAL">作業報告書!$V$5:$W$7</definedName>
    <definedName name="REST">作業報告書!$K$14:$L$44</definedName>
    <definedName name="START">作業報告書!$G$14:$H$44</definedName>
    <definedName name="TEMP_START">作業報告書!$E$4:$G$4</definedName>
    <definedName name="TEMP_UNIT_DAY">作業報告書!$E$8:$G$8</definedName>
    <definedName name="TEMP_UNIT_MONTH">作業報告書!$E$9:$G$9</definedName>
    <definedName name="TYPE">作業報告書!$D$14:$F$44</definedName>
    <definedName name="WORK_REPORT">作業報告書!$A$14:$Y$44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6" roundtripDataChecksum="UfPqVD+sNSPuBMjXlh3XSBMdhRn0P3WrHLkqiaJy+jA="/>
    </ext>
  </extLst>
</workbook>
</file>

<file path=xl/calcChain.xml><?xml version="1.0" encoding="utf-8"?>
<calcChain xmlns="http://schemas.openxmlformats.org/spreadsheetml/2006/main">
  <c r="M44" i="2" l="1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Z13" i="2"/>
  <c r="AA13" i="2" s="1"/>
  <c r="L7" i="2"/>
  <c r="L6" i="2"/>
  <c r="L5" i="2"/>
  <c r="A3" i="2"/>
  <c r="C8" i="1"/>
  <c r="B8" i="1" s="1"/>
  <c r="C7" i="1"/>
  <c r="B7" i="1" s="1"/>
  <c r="C6" i="1"/>
  <c r="B6" i="1" s="1"/>
  <c r="C5" i="1"/>
  <c r="B5" i="1" s="1"/>
  <c r="C4" i="1"/>
  <c r="B4" i="1" s="1"/>
  <c r="C3" i="1"/>
  <c r="B3" i="1" s="1"/>
  <c r="A14" i="2" s="1"/>
  <c r="C14" i="2" l="1"/>
  <c r="L4" i="2"/>
  <c r="A15" i="2"/>
  <c r="AA14" i="2"/>
  <c r="Z14" i="2"/>
  <c r="A16" i="2" l="1"/>
  <c r="AA15" i="2"/>
  <c r="Z15" i="2"/>
  <c r="C15" i="2"/>
  <c r="A17" i="2" l="1"/>
  <c r="AA16" i="2"/>
  <c r="Z16" i="2"/>
  <c r="C16" i="2"/>
  <c r="Z17" i="2" l="1"/>
  <c r="C17" i="2"/>
  <c r="A18" i="2"/>
  <c r="AA17" i="2"/>
  <c r="A19" i="2" l="1"/>
  <c r="AA18" i="2"/>
  <c r="Z18" i="2"/>
  <c r="C18" i="2"/>
  <c r="C19" i="2" l="1"/>
  <c r="A20" i="2"/>
  <c r="AA19" i="2"/>
  <c r="Z19" i="2"/>
  <c r="AA20" i="2" l="1"/>
  <c r="Z20" i="2"/>
  <c r="C20" i="2"/>
  <c r="A21" i="2"/>
  <c r="A22" i="2" l="1"/>
  <c r="AA21" i="2"/>
  <c r="Z21" i="2"/>
  <c r="C21" i="2"/>
  <c r="C22" i="2" l="1"/>
  <c r="A23" i="2"/>
  <c r="AA22" i="2"/>
  <c r="Z22" i="2"/>
  <c r="A24" i="2" l="1"/>
  <c r="AA23" i="2"/>
  <c r="Z23" i="2"/>
  <c r="C23" i="2"/>
  <c r="A25" i="2" l="1"/>
  <c r="AA24" i="2"/>
  <c r="Z24" i="2"/>
  <c r="C24" i="2"/>
  <c r="Z25" i="2" l="1"/>
  <c r="C25" i="2"/>
  <c r="A26" i="2"/>
  <c r="AA25" i="2"/>
  <c r="A27" i="2" l="1"/>
  <c r="AA26" i="2"/>
  <c r="Z26" i="2"/>
  <c r="C26" i="2"/>
  <c r="C27" i="2" l="1"/>
  <c r="A28" i="2"/>
  <c r="AA27" i="2"/>
  <c r="Z27" i="2"/>
  <c r="AA28" i="2" l="1"/>
  <c r="Z28" i="2"/>
  <c r="C28" i="2"/>
  <c r="A29" i="2"/>
  <c r="A30" i="2" l="1"/>
  <c r="AA29" i="2"/>
  <c r="Z29" i="2"/>
  <c r="C29" i="2"/>
  <c r="C30" i="2" l="1"/>
  <c r="A31" i="2"/>
  <c r="AA30" i="2"/>
  <c r="Z30" i="2"/>
  <c r="A32" i="2" l="1"/>
  <c r="AA31" i="2"/>
  <c r="Z31" i="2"/>
  <c r="C31" i="2"/>
  <c r="A33" i="2" l="1"/>
  <c r="AA32" i="2"/>
  <c r="Z32" i="2"/>
  <c r="C32" i="2"/>
  <c r="Z33" i="2" l="1"/>
  <c r="C33" i="2"/>
  <c r="A34" i="2"/>
  <c r="AA33" i="2"/>
  <c r="A35" i="2" l="1"/>
  <c r="AA34" i="2"/>
  <c r="Z34" i="2"/>
  <c r="C34" i="2"/>
  <c r="C35" i="2" l="1"/>
  <c r="A36" i="2"/>
  <c r="AA35" i="2"/>
  <c r="Z35" i="2"/>
  <c r="AA36" i="2" l="1"/>
  <c r="Z36" i="2"/>
  <c r="C36" i="2"/>
  <c r="A37" i="2"/>
  <c r="A38" i="2" l="1"/>
  <c r="AA37" i="2"/>
  <c r="Z37" i="2"/>
  <c r="C37" i="2"/>
  <c r="C38" i="2" l="1"/>
  <c r="A39" i="2"/>
  <c r="AA38" i="2"/>
  <c r="Z38" i="2"/>
  <c r="A40" i="2" l="1"/>
  <c r="AA39" i="2"/>
  <c r="Z39" i="2"/>
  <c r="C39" i="2"/>
  <c r="A41" i="2" l="1"/>
  <c r="AA40" i="2"/>
  <c r="Z40" i="2"/>
  <c r="C40" i="2"/>
  <c r="Z41" i="2" l="1"/>
  <c r="C41" i="2"/>
  <c r="A42" i="2"/>
  <c r="AA41" i="2"/>
  <c r="A43" i="2" l="1"/>
  <c r="AA42" i="2"/>
  <c r="Z42" i="2"/>
  <c r="C42" i="2"/>
  <c r="C43" i="2" l="1"/>
  <c r="A44" i="2"/>
  <c r="AA43" i="2"/>
  <c r="Z43" i="2"/>
  <c r="AA44" i="2" l="1"/>
  <c r="Z44" i="2"/>
  <c r="R4" i="2" s="1"/>
  <c r="R6" i="2" s="1"/>
  <c r="C44" i="2"/>
</calcChain>
</file>

<file path=xl/sharedStrings.xml><?xml version="1.0" encoding="utf-8"?>
<sst xmlns="http://schemas.openxmlformats.org/spreadsheetml/2006/main" count="48" uniqueCount="46">
  <si>
    <t>祝日</t>
  </si>
  <si>
    <t>勤務年度</t>
  </si>
  <si>
    <t>作業報告書単位</t>
  </si>
  <si>
    <t>区分</t>
  </si>
  <si>
    <t>選択してください</t>
  </si>
  <si>
    <t>要選択</t>
  </si>
  <si>
    <t>通常稼働</t>
  </si>
  <si>
    <t>1分</t>
  </si>
  <si>
    <t>遅刻</t>
  </si>
  <si>
    <t>5分</t>
  </si>
  <si>
    <t>早退</t>
  </si>
  <si>
    <t>10分</t>
  </si>
  <si>
    <t>稼働なし</t>
  </si>
  <si>
    <t>15分</t>
  </si>
  <si>
    <t>半日稼働</t>
  </si>
  <si>
    <t>30分</t>
  </si>
  <si>
    <t>振替稼働</t>
  </si>
  <si>
    <t>60分</t>
  </si>
  <si>
    <t>振替休日</t>
  </si>
  <si>
    <t>2025年1月度作業報告書</t>
  </si>
  <si>
    <t>氏名：</t>
  </si>
  <si>
    <t xml:space="preserve">
</t>
  </si>
  <si>
    <t>基本開始時刻</t>
  </si>
  <si>
    <t>営業日数</t>
  </si>
  <si>
    <t>総稼働時間</t>
  </si>
  <si>
    <t>本人印</t>
  </si>
  <si>
    <t>承認印</t>
  </si>
  <si>
    <t>基本終了時刻</t>
  </si>
  <si>
    <t>稼働日数</t>
  </si>
  <si>
    <t>基本休憩時間</t>
  </si>
  <si>
    <t>非稼働日数</t>
  </si>
  <si>
    <t>基本稼働時間</t>
  </si>
  <si>
    <t>1日あたりの作業単位</t>
  </si>
  <si>
    <t>1ヶ月あたりの作業単位</t>
  </si>
  <si>
    <t>日付</t>
  </si>
  <si>
    <t>区分
（選択してください）</t>
  </si>
  <si>
    <t>開始時刻</t>
  </si>
  <si>
    <t>終了時刻</t>
  </si>
  <si>
    <t>休憩時間</t>
  </si>
  <si>
    <t>稼働時間</t>
  </si>
  <si>
    <t>備考欄
（夜間業務・中抜けなどのイレギュラーが発生した場合や、遅刻・早退理由）</t>
  </si>
  <si>
    <t>計算用１</t>
  </si>
  <si>
    <t>計算用２</t>
  </si>
  <si>
    <t>例</t>
  </si>
  <si>
    <t>本社作業</t>
  </si>
  <si>
    <t>＜特記事項＞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</si>
</sst>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/mm/dd"/>
    <numFmt numFmtId="177" formatCode="&quot;【&quot;yyyy&quot;年&quot;m&quot;月&quot;&quot;度&quot;&quot;勤&quot;&quot;務&quot;&quot;表&quot;&quot;】&quot;"/>
    <numFmt numFmtId="178" formatCode="0.0&quot;日&quot;"/>
    <numFmt numFmtId="179" formatCode="[h]:mm"/>
    <numFmt numFmtId="180" formatCode="0.00_ "/>
  </numFmts>
  <fonts count="15">
    <font>
      <sz val="11"/>
      <color rgb="FF000000"/>
      <name val="Calibri"/>
      <scheme val="minor"/>
    </font>
    <font>
      <sz val="11"/>
      <color theme="1"/>
      <name val="Meiryo"/>
      <family val="2"/>
      <charset val="128"/>
    </font>
    <font>
      <sz val="11"/>
      <name val="Calibri"/>
    </font>
    <font>
      <sz val="11"/>
      <color rgb="FF000000"/>
      <name val="Meiryo"/>
      <charset val="128"/>
    </font>
    <font>
      <sz val="11"/>
      <color rgb="FF333333"/>
      <name val="BIZ UDPGothic"/>
    </font>
    <font>
      <b/>
      <sz val="11"/>
      <color rgb="FF333333"/>
      <name val="BIZ UDPGothic"/>
    </font>
    <font>
      <sz val="11"/>
      <color rgb="FF000000"/>
      <name val="MS PGothic"/>
      <family val="2"/>
      <charset val="128"/>
    </font>
    <font>
      <b/>
      <sz val="18"/>
      <color rgb="FF333333"/>
      <name val="Meiryo"/>
      <family val="2"/>
      <charset val="128"/>
    </font>
    <font>
      <b/>
      <sz val="18"/>
      <color theme="1"/>
      <name val="Meiryo"/>
      <family val="2"/>
      <charset val="128"/>
    </font>
    <font>
      <b/>
      <sz val="11"/>
      <color rgb="FFFF0000"/>
      <name val="Meiryo"/>
      <family val="2"/>
      <charset val="128"/>
    </font>
    <font>
      <sz val="10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b/>
      <sz val="10"/>
      <color theme="1"/>
      <name val="Meiryo"/>
      <family val="2"/>
      <charset val="128"/>
    </font>
    <font>
      <b/>
      <sz val="16"/>
      <color theme="1"/>
      <name val="Meiryo"/>
      <family val="2"/>
      <charset val="128"/>
    </font>
    <font>
      <sz val="6"/>
      <name val="Calibri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8F8F5"/>
        <bgColor rgb="FFF8F8F5"/>
      </patternFill>
    </fill>
    <fill>
      <patternFill patternType="solid">
        <fgColor rgb="FFD0E0E3"/>
        <bgColor rgb="FFD0E0E3"/>
      </patternFill>
    </fill>
    <fill>
      <patternFill patternType="solid">
        <fgColor rgb="FFF7CAAC"/>
        <bgColor rgb="FFF7CAAC"/>
      </patternFill>
    </fill>
    <fill>
      <patternFill patternType="solid">
        <fgColor rgb="FFCFE2F3"/>
        <bgColor rgb="FFCFE2F3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55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56" fontId="4" fillId="3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4" fontId="7" fillId="0" borderId="0" xfId="0" applyNumberFormat="1" applyFont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177" fontId="7" fillId="0" borderId="5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20" fontId="1" fillId="0" borderId="39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20" fontId="1" fillId="0" borderId="43" xfId="0" applyNumberFormat="1" applyFont="1" applyBorder="1" applyAlignment="1">
      <alignment horizontal="center" vertical="center"/>
    </xf>
    <xf numFmtId="4" fontId="1" fillId="0" borderId="43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20" fontId="1" fillId="0" borderId="45" xfId="0" applyNumberFormat="1" applyFont="1" applyBorder="1" applyAlignment="1">
      <alignment horizontal="center" vertical="center"/>
    </xf>
    <xf numFmtId="4" fontId="1" fillId="0" borderId="45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56" fontId="1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179" fontId="1" fillId="0" borderId="6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20" fontId="1" fillId="0" borderId="6" xfId="0" applyNumberFormat="1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20" fontId="1" fillId="0" borderId="9" xfId="0" applyNumberFormat="1" applyFont="1" applyBorder="1" applyAlignment="1">
      <alignment horizontal="right" vertical="center"/>
    </xf>
    <xf numFmtId="0" fontId="10" fillId="5" borderId="6" xfId="0" applyFont="1" applyFill="1" applyBorder="1" applyAlignment="1">
      <alignment horizontal="center" vertical="center"/>
    </xf>
    <xf numFmtId="178" fontId="1" fillId="0" borderId="9" xfId="0" applyNumberFormat="1" applyFont="1" applyBorder="1" applyAlignment="1">
      <alignment horizontal="right" vertical="center"/>
    </xf>
    <xf numFmtId="0" fontId="11" fillId="5" borderId="6" xfId="0" applyFont="1" applyFill="1" applyBorder="1" applyAlignment="1">
      <alignment horizontal="right" vertical="center" shrinkToFit="1"/>
    </xf>
    <xf numFmtId="0" fontId="1" fillId="0" borderId="9" xfId="0" applyFont="1" applyBorder="1" applyAlignment="1">
      <alignment horizontal="right" vertical="center"/>
    </xf>
    <xf numFmtId="0" fontId="11" fillId="6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7" xfId="0" applyFont="1" applyBorder="1" applyAlignment="1">
      <alignment vertical="center"/>
    </xf>
    <xf numFmtId="0" fontId="11" fillId="6" borderId="16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vertical="center"/>
    </xf>
    <xf numFmtId="0" fontId="12" fillId="5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9" fontId="13" fillId="0" borderId="1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" fontId="13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12" fillId="5" borderId="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 wrapText="1"/>
    </xf>
    <xf numFmtId="0" fontId="12" fillId="5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78" fontId="1" fillId="0" borderId="14" xfId="0" applyNumberFormat="1" applyFont="1" applyBorder="1" applyAlignment="1">
      <alignment horizontal="right" vertical="center"/>
    </xf>
    <xf numFmtId="0" fontId="11" fillId="7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4" fontId="11" fillId="7" borderId="33" xfId="0" applyNumberFormat="1" applyFont="1" applyFill="1" applyBorder="1" applyAlignment="1">
      <alignment horizontal="center" vertical="center"/>
    </xf>
    <xf numFmtId="180" fontId="1" fillId="0" borderId="6" xfId="0" applyNumberFormat="1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179" fontId="1" fillId="0" borderId="5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9" fontId="1" fillId="0" borderId="36" xfId="0" applyNumberFormat="1" applyFont="1" applyBorder="1" applyAlignment="1">
      <alignment horizontal="center" vertical="center"/>
    </xf>
    <xf numFmtId="179" fontId="1" fillId="0" borderId="16" xfId="0" applyNumberFormat="1" applyFont="1" applyBorder="1" applyAlignment="1">
      <alignment horizontal="center" vertical="center"/>
    </xf>
    <xf numFmtId="179" fontId="1" fillId="0" borderId="35" xfId="0" applyNumberFormat="1" applyFont="1" applyBorder="1" applyAlignment="1">
      <alignment horizontal="center" vertical="center"/>
    </xf>
    <xf numFmtId="180" fontId="1" fillId="0" borderId="35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top"/>
    </xf>
    <xf numFmtId="56" fontId="1" fillId="0" borderId="28" xfId="0" applyNumberFormat="1" applyFont="1" applyBorder="1" applyAlignment="1">
      <alignment horizontal="center" vertical="center"/>
    </xf>
    <xf numFmtId="179" fontId="1" fillId="0" borderId="41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179" fontId="3" fillId="0" borderId="28" xfId="0" applyNumberFormat="1" applyFont="1" applyBorder="1" applyAlignment="1">
      <alignment horizontal="center" vertical="center"/>
    </xf>
    <xf numFmtId="180" fontId="1" fillId="0" borderId="28" xfId="0" applyNumberFormat="1" applyFont="1" applyBorder="1" applyAlignment="1">
      <alignment horizontal="left" vertical="center"/>
    </xf>
  </cellXfs>
  <cellStyles count="1">
    <cellStyle name="標準" xfId="0" builtinId="0"/>
  </cellStyles>
  <dxfs count="5">
    <dxf>
      <fill>
        <patternFill patternType="solid">
          <fgColor rgb="FFFFCCCC"/>
          <bgColor rgb="FFFFCCCC"/>
        </patternFill>
      </fill>
    </dxf>
    <dxf>
      <fill>
        <patternFill patternType="none"/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22.5" customWidth="1"/>
    <col min="2" max="2" width="21.83203125" customWidth="1"/>
    <col min="3" max="26" width="11.1640625" customWidth="1"/>
  </cols>
  <sheetData>
    <row r="1" spans="1:26" ht="18.75" customHeight="1">
      <c r="A1" s="1" t="s">
        <v>0</v>
      </c>
      <c r="B1" s="31" t="s">
        <v>1</v>
      </c>
      <c r="C1" s="32"/>
      <c r="D1" s="31" t="s">
        <v>2</v>
      </c>
      <c r="E1" s="32"/>
      <c r="F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.75" customHeight="1">
      <c r="A2" s="5">
        <v>45658</v>
      </c>
      <c r="B2" s="6" t="s">
        <v>4</v>
      </c>
      <c r="C2" s="6"/>
      <c r="D2" s="4" t="s">
        <v>5</v>
      </c>
      <c r="E2" s="7"/>
      <c r="F2" s="6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75" customHeight="1">
      <c r="A3" s="5">
        <v>45670</v>
      </c>
      <c r="B3" s="8" t="str">
        <f t="shared" ref="B3:B8" ca="1" si="0">TEXT(C3,"YYYY年M月度作業報告書")</f>
        <v>2024年11月度作業報告書</v>
      </c>
      <c r="C3" s="9">
        <f ca="1">EOMONTH(TODAY(),-3)+1</f>
        <v>45597</v>
      </c>
      <c r="D3" s="6" t="s">
        <v>7</v>
      </c>
      <c r="E3" s="7">
        <v>6.9444444444444447E-4</v>
      </c>
      <c r="F3" s="6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.75" customHeight="1">
      <c r="A4" s="5">
        <v>45699</v>
      </c>
      <c r="B4" s="8" t="str">
        <f t="shared" ca="1" si="0"/>
        <v>2024年12月度作業報告書</v>
      </c>
      <c r="C4" s="9">
        <f ca="1">EOMONTH(TODAY(),-2)+1</f>
        <v>45627</v>
      </c>
      <c r="D4" s="6" t="s">
        <v>9</v>
      </c>
      <c r="E4" s="7">
        <v>3.472222222222222E-3</v>
      </c>
      <c r="F4" s="6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>
      <c r="A5" s="5">
        <v>45711</v>
      </c>
      <c r="B5" s="8" t="str">
        <f t="shared" ca="1" si="0"/>
        <v>2025年1月度作業報告書</v>
      </c>
      <c r="C5" s="9">
        <f ca="1">EOMONTH(TODAY(),-1)+1</f>
        <v>45658</v>
      </c>
      <c r="D5" s="6" t="s">
        <v>11</v>
      </c>
      <c r="E5" s="7">
        <v>6.9444444444444441E-3</v>
      </c>
      <c r="F5" s="6" t="s">
        <v>12</v>
      </c>
      <c r="G5" s="6"/>
      <c r="H5" s="6"/>
      <c r="I5" s="6"/>
      <c r="J5" s="6"/>
      <c r="K5" s="6"/>
      <c r="L5" s="6"/>
      <c r="M5" s="6"/>
      <c r="N5" s="6"/>
      <c r="O5" s="6"/>
      <c r="P5" s="6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>
      <c r="A6" s="5">
        <v>45712</v>
      </c>
      <c r="B6" s="8" t="str">
        <f t="shared" ca="1" si="0"/>
        <v>2025年2月度作業報告書</v>
      </c>
      <c r="C6" s="9">
        <f ca="1">EOMONTH(TODAY(),0)+1</f>
        <v>45689</v>
      </c>
      <c r="D6" s="6" t="s">
        <v>13</v>
      </c>
      <c r="E6" s="7">
        <v>1.041666666666667E-2</v>
      </c>
      <c r="F6" s="6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.75" customHeight="1">
      <c r="A7" s="5">
        <v>45736</v>
      </c>
      <c r="B7" s="8" t="str">
        <f t="shared" ca="1" si="0"/>
        <v>2025年3月度作業報告書</v>
      </c>
      <c r="C7" s="9">
        <f ca="1">EOMONTH(TODAY(),1)+1</f>
        <v>45717</v>
      </c>
      <c r="D7" s="6" t="s">
        <v>15</v>
      </c>
      <c r="E7" s="7">
        <v>2.0833333333333329E-2</v>
      </c>
      <c r="F7" s="6" t="s">
        <v>16</v>
      </c>
      <c r="G7" s="10"/>
      <c r="H7" s="11"/>
      <c r="I7" s="6"/>
      <c r="J7" s="6"/>
      <c r="K7" s="6"/>
      <c r="L7" s="6"/>
      <c r="M7" s="6"/>
      <c r="N7" s="6"/>
      <c r="O7" s="6"/>
      <c r="P7" s="6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>
      <c r="A8" s="5">
        <v>45776</v>
      </c>
      <c r="B8" s="8" t="str">
        <f t="shared" ca="1" si="0"/>
        <v>2025年4月度作業報告書</v>
      </c>
      <c r="C8" s="9">
        <f ca="1">EOMONTH(TODAY(),2)+1</f>
        <v>45748</v>
      </c>
      <c r="D8" s="6" t="s">
        <v>17</v>
      </c>
      <c r="E8" s="7">
        <v>4.1666666666666657E-2</v>
      </c>
      <c r="F8" s="6" t="s">
        <v>18</v>
      </c>
      <c r="G8" s="12"/>
      <c r="H8" s="10"/>
      <c r="I8" s="11"/>
      <c r="J8" s="6"/>
      <c r="K8" s="6"/>
      <c r="L8" s="6"/>
      <c r="M8" s="6"/>
      <c r="N8" s="6"/>
      <c r="O8" s="6"/>
      <c r="P8" s="6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>
      <c r="A9" s="5">
        <v>45780</v>
      </c>
      <c r="B9" s="6"/>
      <c r="C9" s="9"/>
      <c r="D9" s="6"/>
      <c r="E9" s="6"/>
      <c r="F9" s="6"/>
      <c r="G9" s="12"/>
      <c r="H9" s="10"/>
      <c r="I9" s="11"/>
      <c r="J9" s="6"/>
      <c r="K9" s="6"/>
      <c r="L9" s="6"/>
      <c r="M9" s="6"/>
      <c r="N9" s="6"/>
      <c r="O9" s="6"/>
      <c r="P9" s="6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>
      <c r="A10" s="5">
        <v>45781</v>
      </c>
      <c r="B10" s="6"/>
      <c r="C10" s="9"/>
      <c r="D10" s="6"/>
      <c r="E10" s="6"/>
      <c r="F10" s="6"/>
      <c r="G10" s="12"/>
      <c r="H10" s="10"/>
      <c r="I10" s="11"/>
      <c r="J10" s="6"/>
      <c r="K10" s="6"/>
      <c r="L10" s="6"/>
      <c r="M10" s="6"/>
      <c r="N10" s="6"/>
      <c r="O10" s="6"/>
      <c r="P10" s="6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>
      <c r="A11" s="5">
        <v>45782</v>
      </c>
      <c r="B11" s="6"/>
      <c r="C11" s="9"/>
      <c r="D11" s="6"/>
      <c r="E11" s="6"/>
      <c r="F11" s="6"/>
      <c r="G11" s="12"/>
      <c r="H11" s="10"/>
      <c r="I11" s="11"/>
      <c r="J11" s="6"/>
      <c r="K11" s="6"/>
      <c r="L11" s="6"/>
      <c r="M11" s="6"/>
      <c r="N11" s="6"/>
      <c r="O11" s="6"/>
      <c r="P11" s="6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>
      <c r="A12" s="5">
        <v>45783</v>
      </c>
      <c r="B12" s="6"/>
      <c r="C12" s="9"/>
      <c r="D12" s="6"/>
      <c r="E12" s="6"/>
      <c r="F12" s="6"/>
      <c r="G12" s="12"/>
      <c r="H12" s="10"/>
      <c r="I12" s="11"/>
      <c r="J12" s="6"/>
      <c r="K12" s="6"/>
      <c r="L12" s="6"/>
      <c r="M12" s="6"/>
      <c r="N12" s="6"/>
      <c r="O12" s="6"/>
      <c r="P12" s="6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>
      <c r="A13" s="5">
        <v>45859</v>
      </c>
      <c r="B13" s="6"/>
      <c r="C13" s="9"/>
      <c r="D13" s="6"/>
      <c r="E13" s="6"/>
      <c r="F13" s="6"/>
      <c r="G13" s="12"/>
      <c r="H13" s="10"/>
      <c r="I13" s="11"/>
      <c r="J13" s="6"/>
      <c r="K13" s="6"/>
      <c r="L13" s="6"/>
      <c r="M13" s="6"/>
      <c r="N13" s="6"/>
      <c r="O13" s="6"/>
      <c r="P13" s="6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>
      <c r="A14" s="5">
        <v>45880</v>
      </c>
      <c r="B14" s="6"/>
      <c r="C14" s="9"/>
      <c r="D14" s="6"/>
      <c r="E14" s="6"/>
      <c r="F14" s="6"/>
      <c r="G14" s="12"/>
      <c r="H14" s="10"/>
      <c r="I14" s="11"/>
      <c r="J14" s="6"/>
      <c r="K14" s="6"/>
      <c r="L14" s="6"/>
      <c r="M14" s="6"/>
      <c r="N14" s="6"/>
      <c r="O14" s="6"/>
      <c r="P14" s="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>
      <c r="A15" s="5">
        <v>45915</v>
      </c>
      <c r="B15" s="6"/>
      <c r="C15" s="9"/>
      <c r="D15" s="6"/>
      <c r="E15" s="6"/>
      <c r="F15" s="6"/>
      <c r="G15" s="12"/>
      <c r="H15" s="10"/>
      <c r="I15" s="11"/>
      <c r="J15" s="6"/>
      <c r="K15" s="6"/>
      <c r="L15" s="6"/>
      <c r="M15" s="6"/>
      <c r="N15" s="6"/>
      <c r="O15" s="6"/>
      <c r="P15" s="6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>
      <c r="A16" s="5">
        <v>45923</v>
      </c>
      <c r="B16" s="6"/>
      <c r="C16" s="9"/>
      <c r="D16" s="6"/>
      <c r="E16" s="6"/>
      <c r="F16" s="6"/>
      <c r="G16" s="12"/>
      <c r="H16" s="10"/>
      <c r="I16" s="11"/>
      <c r="J16" s="6"/>
      <c r="K16" s="6"/>
      <c r="L16" s="6"/>
      <c r="M16" s="6"/>
      <c r="N16" s="6"/>
      <c r="O16" s="6"/>
      <c r="P16" s="6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>
      <c r="A17" s="5">
        <v>45943</v>
      </c>
      <c r="B17" s="6"/>
      <c r="C17" s="9"/>
      <c r="D17" s="6"/>
      <c r="E17" s="6"/>
      <c r="F17" s="6"/>
      <c r="G17" s="12"/>
      <c r="H17" s="10"/>
      <c r="I17" s="11"/>
      <c r="J17" s="6"/>
      <c r="K17" s="6"/>
      <c r="L17" s="6"/>
      <c r="M17" s="6"/>
      <c r="N17" s="6"/>
      <c r="O17" s="6"/>
      <c r="P17" s="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>
      <c r="A18" s="5">
        <v>45964</v>
      </c>
      <c r="B18" s="6"/>
      <c r="C18" s="9"/>
      <c r="D18" s="6"/>
      <c r="E18" s="6"/>
      <c r="F18" s="6"/>
      <c r="G18" s="12"/>
      <c r="H18" s="10"/>
      <c r="I18" s="11"/>
      <c r="J18" s="6"/>
      <c r="K18" s="6"/>
      <c r="L18" s="6"/>
      <c r="M18" s="6"/>
      <c r="N18" s="6"/>
      <c r="O18" s="6"/>
      <c r="P18" s="6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>
      <c r="A19" s="5">
        <v>45984</v>
      </c>
      <c r="B19" s="6"/>
      <c r="C19" s="9"/>
      <c r="D19" s="6"/>
      <c r="E19" s="6"/>
      <c r="F19" s="6"/>
      <c r="G19" s="12"/>
      <c r="H19" s="10"/>
      <c r="I19" s="11"/>
      <c r="J19" s="6"/>
      <c r="K19" s="6"/>
      <c r="L19" s="6"/>
      <c r="M19" s="6"/>
      <c r="N19" s="6"/>
      <c r="O19" s="6"/>
      <c r="P19" s="6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>
      <c r="A20" s="5">
        <v>45985</v>
      </c>
      <c r="B20" s="6"/>
      <c r="C20" s="9"/>
      <c r="D20" s="6"/>
      <c r="E20" s="6"/>
      <c r="F20" s="6"/>
      <c r="G20" s="12"/>
      <c r="H20" s="10"/>
      <c r="I20" s="11"/>
      <c r="J20" s="6"/>
      <c r="K20" s="6"/>
      <c r="L20" s="6"/>
      <c r="M20" s="6"/>
      <c r="N20" s="6"/>
      <c r="O20" s="6"/>
      <c r="P20" s="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>
      <c r="A21" s="5"/>
      <c r="B21" s="6"/>
      <c r="C21" s="9"/>
      <c r="D21" s="6"/>
      <c r="E21" s="6"/>
      <c r="F21" s="6"/>
      <c r="G21" s="12"/>
      <c r="H21" s="10"/>
      <c r="I21" s="11"/>
      <c r="J21" s="6"/>
      <c r="K21" s="6"/>
      <c r="L21" s="6"/>
      <c r="M21" s="6"/>
      <c r="N21" s="6"/>
      <c r="O21" s="6"/>
      <c r="P21" s="6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>
      <c r="A22" s="5"/>
      <c r="B22" s="6"/>
      <c r="C22" s="9"/>
      <c r="D22" s="6"/>
      <c r="E22" s="6"/>
      <c r="F22" s="6"/>
      <c r="G22" s="12"/>
      <c r="H22" s="10"/>
      <c r="I22" s="11"/>
      <c r="J22" s="6"/>
      <c r="K22" s="6"/>
      <c r="L22" s="6"/>
      <c r="M22" s="6"/>
      <c r="N22" s="6"/>
      <c r="O22" s="6"/>
      <c r="P22" s="6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>
      <c r="A23" s="5"/>
      <c r="B23" s="6"/>
      <c r="C23" s="9"/>
      <c r="D23" s="6"/>
      <c r="E23" s="6"/>
      <c r="F23" s="6"/>
      <c r="G23" s="12"/>
      <c r="H23" s="10"/>
      <c r="I23" s="11"/>
      <c r="J23" s="6"/>
      <c r="K23" s="6"/>
      <c r="L23" s="6"/>
      <c r="M23" s="6"/>
      <c r="N23" s="6"/>
      <c r="O23" s="6"/>
      <c r="P23" s="6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>
      <c r="A24" s="5"/>
      <c r="B24" s="6"/>
      <c r="C24" s="9"/>
      <c r="D24" s="6"/>
      <c r="E24" s="6"/>
      <c r="F24" s="6"/>
      <c r="G24" s="12"/>
      <c r="H24" s="10"/>
      <c r="I24" s="11"/>
      <c r="J24" s="6"/>
      <c r="K24" s="6"/>
      <c r="L24" s="6"/>
      <c r="M24" s="6"/>
      <c r="N24" s="6"/>
      <c r="O24" s="6"/>
      <c r="P24" s="6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>
      <c r="A25" s="5"/>
      <c r="B25" s="6"/>
      <c r="C25" s="9"/>
      <c r="D25" s="6"/>
      <c r="E25" s="6"/>
      <c r="F25" s="6"/>
      <c r="G25" s="12"/>
      <c r="H25" s="10"/>
      <c r="I25" s="6"/>
      <c r="J25" s="6"/>
      <c r="K25" s="6"/>
      <c r="L25" s="6"/>
      <c r="M25" s="6"/>
      <c r="N25" s="6"/>
      <c r="O25" s="6"/>
      <c r="P25" s="6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>
      <c r="A26" s="5"/>
      <c r="B26" s="6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>
      <c r="A27" s="5"/>
      <c r="B27" s="6"/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>
      <c r="A28" s="5"/>
      <c r="B28" s="6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>
      <c r="A29" s="5"/>
      <c r="B29" s="6"/>
      <c r="C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>
      <c r="A30" s="5"/>
      <c r="B30" s="6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>
      <c r="A31" s="5"/>
      <c r="B31" s="6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>
      <c r="A32" s="5"/>
      <c r="B32" s="6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>
      <c r="A33" s="5"/>
      <c r="B33" s="6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>
      <c r="A34" s="5"/>
      <c r="B34" s="6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>
      <c r="A35" s="5"/>
      <c r="B35" s="6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>
      <c r="A36" s="5"/>
      <c r="B36" s="6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>
      <c r="A37" s="5"/>
      <c r="B37" s="6"/>
      <c r="C37" s="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>
      <c r="A38" s="5"/>
      <c r="B38" s="6"/>
      <c r="C38" s="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>
      <c r="A39" s="5"/>
      <c r="B39" s="6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>
      <c r="A40" s="5"/>
      <c r="B40" s="6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>
      <c r="A41" s="5"/>
      <c r="B41" s="6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>
      <c r="A42" s="5"/>
      <c r="B42" s="6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>
      <c r="A43" s="5"/>
      <c r="B43" s="6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>
      <c r="A44" s="5"/>
      <c r="B44" s="6"/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>
      <c r="A45" s="5"/>
      <c r="B45" s="6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>
      <c r="A46" s="5"/>
      <c r="B46" s="6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>
      <c r="A47" s="6"/>
      <c r="B47" s="6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>
      <c r="A48" s="6"/>
      <c r="B48" s="6"/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>
      <c r="A49" s="6"/>
      <c r="B49" s="6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>
      <c r="A50" s="6"/>
      <c r="B50" s="6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>
      <c r="A51" s="6"/>
      <c r="B51" s="6"/>
      <c r="C51" s="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>
      <c r="A52" s="6"/>
      <c r="B52" s="6"/>
      <c r="C52" s="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>
      <c r="A53" s="6"/>
      <c r="B53" s="6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>
      <c r="A54" s="6"/>
      <c r="B54" s="6"/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>
      <c r="A55" s="6"/>
      <c r="B55" s="6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>
      <c r="A56" s="6"/>
      <c r="B56" s="6"/>
      <c r="C56" s="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>
      <c r="A57" s="6"/>
      <c r="B57" s="6"/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>
      <c r="A58" s="6"/>
      <c r="B58" s="6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>
      <c r="A59" s="6"/>
      <c r="B59" s="6"/>
      <c r="C59" s="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>
      <c r="A60" s="6"/>
      <c r="B60" s="6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>
      <c r="A61" s="6"/>
      <c r="B61" s="6"/>
      <c r="C61" s="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>
      <c r="A62" s="6"/>
      <c r="B62" s="6"/>
      <c r="C62" s="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>
      <c r="A63" s="6"/>
      <c r="B63" s="6"/>
      <c r="C63" s="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>
      <c r="A64" s="6"/>
      <c r="B64" s="6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>
      <c r="A65" s="6"/>
      <c r="B65" s="6"/>
      <c r="C65" s="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>
      <c r="A66" s="6"/>
      <c r="B66" s="6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>
      <c r="A67" s="6"/>
      <c r="B67" s="6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>
      <c r="A68" s="6"/>
      <c r="B68" s="6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>
      <c r="A69" s="6"/>
      <c r="B69" s="6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>
      <c r="A70" s="6"/>
      <c r="B70" s="6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>
      <c r="A71" s="6"/>
      <c r="B71" s="6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>
      <c r="A72" s="6"/>
      <c r="B72" s="6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>
      <c r="A73" s="6"/>
      <c r="B73" s="6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>
      <c r="A74" s="6"/>
      <c r="B74" s="6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>
      <c r="A75" s="6"/>
      <c r="B75" s="6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>
      <c r="A76" s="6"/>
      <c r="B76" s="6"/>
      <c r="C76" s="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>
      <c r="A77" s="6"/>
      <c r="B77" s="6"/>
      <c r="C77" s="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>
      <c r="A78" s="6"/>
      <c r="B78" s="6"/>
      <c r="C78" s="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>
      <c r="A79" s="6"/>
      <c r="B79" s="6"/>
      <c r="C79" s="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>
      <c r="A80" s="6"/>
      <c r="B80" s="6"/>
      <c r="C80" s="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>
      <c r="A81" s="6"/>
      <c r="B81" s="6"/>
      <c r="C81" s="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>
      <c r="A82" s="6"/>
      <c r="B82" s="6"/>
      <c r="C82" s="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>
      <c r="A83" s="6"/>
      <c r="B83" s="6"/>
      <c r="C83" s="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>
      <c r="A84" s="6"/>
      <c r="B84" s="6"/>
      <c r="C84" s="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>
      <c r="A85" s="6"/>
      <c r="B85" s="6"/>
      <c r="C85" s="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>
      <c r="A86" s="6"/>
      <c r="B86" s="6"/>
      <c r="C86" s="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>
      <c r="A87" s="6"/>
      <c r="B87" s="6"/>
      <c r="C87" s="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>
      <c r="A88" s="6"/>
      <c r="B88" s="6"/>
      <c r="C88" s="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>
      <c r="A89" s="6"/>
      <c r="B89" s="6"/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>
      <c r="A90" s="6"/>
      <c r="B90" s="6"/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>
      <c r="A91" s="6"/>
      <c r="B91" s="6"/>
      <c r="C91" s="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>
      <c r="A92" s="6"/>
      <c r="B92" s="6"/>
      <c r="C92" s="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>
      <c r="A93" s="6"/>
      <c r="B93" s="6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>
      <c r="A94" s="6"/>
      <c r="B94" s="6"/>
      <c r="C94" s="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>
      <c r="A95" s="6"/>
      <c r="B95" s="6"/>
      <c r="C95" s="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>
      <c r="A96" s="6"/>
      <c r="B96" s="6"/>
      <c r="C96" s="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>
      <c r="A97" s="6"/>
      <c r="B97" s="6"/>
      <c r="C97" s="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>
      <c r="A98" s="6"/>
      <c r="B98" s="6"/>
      <c r="C98" s="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>
      <c r="A99" s="6"/>
      <c r="B99" s="6"/>
      <c r="C99" s="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>
      <c r="A100" s="6"/>
      <c r="B100" s="6"/>
      <c r="C100" s="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>
      <c r="A101" s="6"/>
      <c r="B101" s="6"/>
      <c r="C101" s="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>
      <c r="A102" s="6"/>
      <c r="B102" s="6"/>
      <c r="C102" s="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>
      <c r="A103" s="6"/>
      <c r="B103" s="6"/>
      <c r="C103" s="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>
      <c r="A104" s="6"/>
      <c r="B104" s="6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>
      <c r="A105" s="6"/>
      <c r="B105" s="6"/>
      <c r="C105" s="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>
      <c r="A106" s="6"/>
      <c r="B106" s="6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>
      <c r="A107" s="6"/>
      <c r="B107" s="6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>
      <c r="A108" s="6"/>
      <c r="B108" s="6"/>
      <c r="C108" s="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>
      <c r="A109" s="6"/>
      <c r="B109" s="6"/>
      <c r="C109" s="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>
      <c r="A110" s="6"/>
      <c r="B110" s="6"/>
      <c r="C110" s="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>
      <c r="A111" s="6"/>
      <c r="B111" s="6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>
      <c r="A112" s="6"/>
      <c r="B112" s="6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>
      <c r="A113" s="6"/>
      <c r="B113" s="6"/>
      <c r="C113" s="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>
      <c r="A114" s="6"/>
      <c r="B114" s="6"/>
      <c r="C114" s="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>
      <c r="A115" s="6"/>
      <c r="B115" s="6"/>
      <c r="C115" s="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>
      <c r="A116" s="6"/>
      <c r="B116" s="6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>
      <c r="A117" s="6"/>
      <c r="B117" s="6"/>
      <c r="C117" s="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>
      <c r="A118" s="6"/>
      <c r="B118" s="6"/>
      <c r="C118" s="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>
      <c r="A119" s="6"/>
      <c r="B119" s="6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>
      <c r="A120" s="6"/>
      <c r="B120" s="6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>
      <c r="A121" s="6"/>
      <c r="B121" s="6"/>
      <c r="C121" s="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>
      <c r="A122" s="6"/>
      <c r="B122" s="6"/>
      <c r="C122" s="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>
      <c r="A123" s="6"/>
      <c r="B123" s="6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>
      <c r="A124" s="6"/>
      <c r="B124" s="6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>
      <c r="A125" s="6"/>
      <c r="B125" s="6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>
      <c r="A126" s="6"/>
      <c r="B126" s="6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>
      <c r="A127" s="6"/>
      <c r="B127" s="6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>
      <c r="A128" s="6"/>
      <c r="B128" s="6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>
      <c r="A129" s="6"/>
      <c r="B129" s="6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>
      <c r="A130" s="6"/>
      <c r="B130" s="6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>
      <c r="A131" s="6"/>
      <c r="B131" s="6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>
      <c r="A132" s="6"/>
      <c r="B132" s="6"/>
      <c r="C132" s="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>
      <c r="A133" s="6"/>
      <c r="B133" s="6"/>
      <c r="C133" s="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>
      <c r="A134" s="6"/>
      <c r="B134" s="6"/>
      <c r="C134" s="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>
      <c r="A135" s="6"/>
      <c r="B135" s="6"/>
      <c r="C135" s="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>
      <c r="A136" s="6"/>
      <c r="B136" s="6"/>
      <c r="C136" s="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>
      <c r="A137" s="6"/>
      <c r="B137" s="6"/>
      <c r="C137" s="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>
      <c r="A138" s="6"/>
      <c r="B138" s="6"/>
      <c r="C138" s="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>
      <c r="A139" s="6"/>
      <c r="B139" s="6"/>
      <c r="C139" s="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>
      <c r="A140" s="6"/>
      <c r="B140" s="6"/>
      <c r="C140" s="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>
      <c r="A141" s="6"/>
      <c r="B141" s="6"/>
      <c r="C141" s="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>
      <c r="A142" s="6"/>
      <c r="B142" s="6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>
      <c r="A143" s="6"/>
      <c r="B143" s="6"/>
      <c r="C143" s="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>
      <c r="A144" s="6"/>
      <c r="B144" s="6"/>
      <c r="C144" s="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>
      <c r="A145" s="6"/>
      <c r="B145" s="6"/>
      <c r="C145" s="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>
      <c r="A146" s="6"/>
      <c r="B146" s="6"/>
      <c r="C146" s="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>
      <c r="A147" s="6"/>
      <c r="B147" s="6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>
      <c r="A148" s="6"/>
      <c r="B148" s="6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>
      <c r="A149" s="6"/>
      <c r="B149" s="6"/>
      <c r="C149" s="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>
      <c r="A150" s="6"/>
      <c r="B150" s="6"/>
      <c r="C150" s="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>
      <c r="A151" s="6"/>
      <c r="B151" s="6"/>
      <c r="C151" s="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>
      <c r="A152" s="6"/>
      <c r="B152" s="6"/>
      <c r="C152" s="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>
      <c r="A153" s="6"/>
      <c r="B153" s="6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>
      <c r="A154" s="6"/>
      <c r="B154" s="6"/>
      <c r="C154" s="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>
      <c r="A155" s="6"/>
      <c r="B155" s="6"/>
      <c r="C155" s="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>
      <c r="A156" s="6"/>
      <c r="B156" s="6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>
      <c r="A157" s="6"/>
      <c r="B157" s="6"/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>
      <c r="A158" s="6"/>
      <c r="B158" s="6"/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>
      <c r="A159" s="6"/>
      <c r="B159" s="6"/>
      <c r="C159" s="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>
      <c r="A160" s="6"/>
      <c r="B160" s="6"/>
      <c r="C160" s="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>
      <c r="A161" s="6"/>
      <c r="B161" s="6"/>
      <c r="C161" s="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>
      <c r="A162" s="6"/>
      <c r="B162" s="6"/>
      <c r="C162" s="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>
      <c r="A163" s="6"/>
      <c r="B163" s="6"/>
      <c r="C163" s="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>
      <c r="A164" s="6"/>
      <c r="B164" s="6"/>
      <c r="C164" s="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>
      <c r="A165" s="6"/>
      <c r="B165" s="6"/>
      <c r="C165" s="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>
      <c r="A166" s="6"/>
      <c r="B166" s="6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>
      <c r="A167" s="6"/>
      <c r="B167" s="6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>
      <c r="A168" s="6"/>
      <c r="B168" s="6"/>
      <c r="C168" s="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>
      <c r="A169" s="6"/>
      <c r="B169" s="6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>
      <c r="A170" s="6"/>
      <c r="B170" s="6"/>
      <c r="C170" s="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>
      <c r="A171" s="6"/>
      <c r="B171" s="6"/>
      <c r="C171" s="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>
      <c r="A172" s="6"/>
      <c r="B172" s="6"/>
      <c r="C172" s="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>
      <c r="A173" s="6"/>
      <c r="B173" s="6"/>
      <c r="C173" s="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>
      <c r="A174" s="6"/>
      <c r="B174" s="6"/>
      <c r="C174" s="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>
      <c r="A175" s="6"/>
      <c r="B175" s="6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>
      <c r="A176" s="6"/>
      <c r="B176" s="6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>
      <c r="A177" s="6"/>
      <c r="B177" s="6"/>
      <c r="C177" s="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>
      <c r="A178" s="6"/>
      <c r="B178" s="6"/>
      <c r="C178" s="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>
      <c r="A179" s="6"/>
      <c r="B179" s="6"/>
      <c r="C179" s="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>
      <c r="A180" s="6"/>
      <c r="B180" s="6"/>
      <c r="C180" s="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>
      <c r="A181" s="6"/>
      <c r="B181" s="6"/>
      <c r="C181" s="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>
      <c r="A182" s="6"/>
      <c r="B182" s="6"/>
      <c r="C182" s="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>
      <c r="A183" s="6"/>
      <c r="B183" s="6"/>
      <c r="C183" s="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>
      <c r="A184" s="6"/>
      <c r="B184" s="6"/>
      <c r="C184" s="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>
      <c r="A185" s="6"/>
      <c r="B185" s="6"/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>
      <c r="A186" s="6"/>
      <c r="B186" s="6"/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>
      <c r="A187" s="6"/>
      <c r="B187" s="6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>
      <c r="A188" s="6"/>
      <c r="B188" s="6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>
      <c r="A189" s="6"/>
      <c r="B189" s="6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>
      <c r="A190" s="6"/>
      <c r="B190" s="6"/>
      <c r="C190" s="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>
      <c r="A191" s="6"/>
      <c r="B191" s="6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>
      <c r="A192" s="6"/>
      <c r="B192" s="6"/>
      <c r="C192" s="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>
      <c r="A193" s="6"/>
      <c r="B193" s="6"/>
      <c r="C193" s="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>
      <c r="A194" s="6"/>
      <c r="B194" s="6"/>
      <c r="C194" s="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>
      <c r="A195" s="6"/>
      <c r="B195" s="6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>
      <c r="A196" s="6"/>
      <c r="B196" s="6"/>
      <c r="C196" s="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>
      <c r="A197" s="6"/>
      <c r="B197" s="6"/>
      <c r="C197" s="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>
      <c r="A198" s="6"/>
      <c r="B198" s="6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>
      <c r="A199" s="6"/>
      <c r="B199" s="6"/>
      <c r="C199" s="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>
      <c r="A200" s="6"/>
      <c r="B200" s="6"/>
      <c r="C200" s="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>
      <c r="A201" s="6"/>
      <c r="B201" s="6"/>
      <c r="C201" s="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>
      <c r="A202" s="6"/>
      <c r="B202" s="6"/>
      <c r="C202" s="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>
      <c r="A203" s="6"/>
      <c r="B203" s="6"/>
      <c r="C203" s="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>
      <c r="A204" s="6"/>
      <c r="B204" s="6"/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>
      <c r="A205" s="6"/>
      <c r="B205" s="6"/>
      <c r="C205" s="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>
      <c r="A206" s="6"/>
      <c r="B206" s="6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>
      <c r="A207" s="6"/>
      <c r="B207" s="6"/>
      <c r="C207" s="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>
      <c r="A208" s="6"/>
      <c r="B208" s="6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>
      <c r="A209" s="6"/>
      <c r="B209" s="6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>
      <c r="A210" s="6"/>
      <c r="B210" s="6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>
      <c r="A211" s="6"/>
      <c r="B211" s="6"/>
      <c r="C211" s="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>
      <c r="A212" s="6"/>
      <c r="B212" s="6"/>
      <c r="C212" s="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>
      <c r="A213" s="6"/>
      <c r="B213" s="6"/>
      <c r="C213" s="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>
      <c r="A214" s="6"/>
      <c r="B214" s="6"/>
      <c r="C214" s="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>
      <c r="A215" s="6"/>
      <c r="B215" s="6"/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>
      <c r="A216" s="6"/>
      <c r="B216" s="6"/>
      <c r="C216" s="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>
      <c r="A217" s="6"/>
      <c r="B217" s="6"/>
      <c r="C217" s="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>
      <c r="A218" s="6"/>
      <c r="B218" s="6"/>
      <c r="C218" s="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>
      <c r="A219" s="6"/>
      <c r="B219" s="6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>
      <c r="A220" s="6"/>
      <c r="B220" s="6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>
      <c r="A221" s="6"/>
      <c r="B221" s="6"/>
      <c r="C221" s="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>
      <c r="A222" s="6"/>
      <c r="B222" s="6"/>
      <c r="C222" s="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>
      <c r="A223" s="6"/>
      <c r="B223" s="6"/>
      <c r="C223" s="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>
      <c r="A224" s="6"/>
      <c r="B224" s="6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>
      <c r="A225" s="6"/>
      <c r="B225" s="6"/>
      <c r="C225" s="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>
      <c r="A226" s="6"/>
      <c r="B226" s="6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>
      <c r="A227" s="6"/>
      <c r="B227" s="6"/>
      <c r="C227" s="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>
      <c r="A228" s="6"/>
      <c r="B228" s="6"/>
      <c r="C228" s="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>
      <c r="A229" s="6"/>
      <c r="B229" s="6"/>
      <c r="C229" s="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>
      <c r="A230" s="6"/>
      <c r="B230" s="6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>
      <c r="A231" s="6"/>
      <c r="B231" s="6"/>
      <c r="C231" s="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>
      <c r="A232" s="6"/>
      <c r="B232" s="6"/>
      <c r="C232" s="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>
      <c r="A233" s="6"/>
      <c r="B233" s="6"/>
      <c r="C233" s="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>
      <c r="A234" s="6"/>
      <c r="B234" s="6"/>
      <c r="C234" s="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>
      <c r="A235" s="6"/>
      <c r="B235" s="6"/>
      <c r="C235" s="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>
      <c r="A236" s="6"/>
      <c r="B236" s="6"/>
      <c r="C236" s="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>
      <c r="A237" s="6"/>
      <c r="B237" s="6"/>
      <c r="C237" s="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>
      <c r="A238" s="6"/>
      <c r="B238" s="6"/>
      <c r="C238" s="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>
      <c r="A239" s="6"/>
      <c r="B239" s="6"/>
      <c r="C239" s="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>
      <c r="A240" s="6"/>
      <c r="B240" s="6"/>
      <c r="C240" s="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>
      <c r="A241" s="6"/>
      <c r="B241" s="6"/>
      <c r="C241" s="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>
      <c r="A242" s="6"/>
      <c r="B242" s="6"/>
      <c r="C242" s="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>
      <c r="A243" s="6"/>
      <c r="B243" s="6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B1:C1"/>
    <mergeCell ref="D1:E1"/>
  </mergeCells>
  <phoneticPr fontId="14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CC00"/>
    <outlinePr summaryBelow="0" summaryRight="0"/>
    <pageSetUpPr fitToPage="1"/>
  </sheetPr>
  <dimension ref="A1:AB1000"/>
  <sheetViews>
    <sheetView showGridLines="0" tabSelected="1" workbookViewId="0">
      <selection activeCell="R4" sqref="R4:T5"/>
    </sheetView>
  </sheetViews>
  <sheetFormatPr baseColWidth="10" defaultColWidth="14.5" defaultRowHeight="15" customHeight="1" outlineLevelRow="1" outlineLevelCol="1"/>
  <cols>
    <col min="1" max="24" width="4.83203125" customWidth="1"/>
    <col min="25" max="25" width="4.83203125" customWidth="1" collapsed="1"/>
    <col min="26" max="27" width="7.6640625" hidden="1" customWidth="1" outlineLevel="1"/>
    <col min="28" max="28" width="11.1640625" customWidth="1"/>
  </cols>
  <sheetData>
    <row r="1" spans="1:28" ht="22.5" customHeight="1">
      <c r="A1" s="70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14"/>
      <c r="L1" s="15"/>
      <c r="M1" s="15"/>
      <c r="N1" s="15"/>
      <c r="O1" s="15"/>
      <c r="P1" s="15"/>
      <c r="Q1" s="72" t="s">
        <v>20</v>
      </c>
      <c r="R1" s="52"/>
      <c r="S1" s="73" t="s">
        <v>21</v>
      </c>
      <c r="T1" s="52"/>
      <c r="U1" s="52"/>
      <c r="V1" s="52"/>
      <c r="W1" s="52"/>
      <c r="X1" s="52"/>
      <c r="Y1" s="52"/>
      <c r="Z1" s="16"/>
      <c r="AA1" s="15"/>
      <c r="AB1" s="4"/>
    </row>
    <row r="2" spans="1:28" ht="22.5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17"/>
      <c r="L2" s="18"/>
      <c r="M2" s="18"/>
      <c r="N2" s="18"/>
      <c r="O2" s="18"/>
      <c r="P2" s="18"/>
      <c r="Q2" s="71"/>
      <c r="R2" s="71"/>
      <c r="S2" s="71"/>
      <c r="T2" s="71"/>
      <c r="U2" s="71"/>
      <c r="V2" s="71"/>
      <c r="W2" s="71"/>
      <c r="X2" s="71"/>
      <c r="Y2" s="71"/>
      <c r="Z2" s="16"/>
      <c r="AA2" s="15"/>
      <c r="AB2" s="4"/>
    </row>
    <row r="3" spans="1:28" ht="22.5" customHeight="1">
      <c r="A3" s="19" t="str">
        <f>IF(SUBTOTAL(103,A4:D9)=0,"←出力・提出の際は必ず表示させてください",IF(COUNT($E$4:$G$7)=4,"","　　　　　　　　　　　　　　　　　↓入力してください"))</f>
        <v>　　　　　　　　　　　　　　　　　↓入力してください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4"/>
    </row>
    <row r="4" spans="1:28" ht="22.5" customHeight="1" outlineLevel="1">
      <c r="A4" s="41" t="s">
        <v>22</v>
      </c>
      <c r="B4" s="42"/>
      <c r="C4" s="42"/>
      <c r="D4" s="37"/>
      <c r="E4" s="43"/>
      <c r="F4" s="42"/>
      <c r="G4" s="39"/>
      <c r="H4" s="20"/>
      <c r="I4" s="74" t="s">
        <v>23</v>
      </c>
      <c r="J4" s="75"/>
      <c r="K4" s="76"/>
      <c r="L4" s="77">
        <f ca="1">IFERROR(NETWORKDAYS(A14,EOMONTH(A14,0),マスタ!A2:A200),"")</f>
        <v>21</v>
      </c>
      <c r="M4" s="50"/>
      <c r="N4" s="4"/>
      <c r="O4" s="56" t="s">
        <v>24</v>
      </c>
      <c r="P4" s="49"/>
      <c r="Q4" s="57"/>
      <c r="R4" s="60" t="str">
        <f ca="1">IFERROR(FLOOR(SUM(Z14:Z44),VLOOKUP($E$9,マスタ!$D$2:$E$8,2,0)),"")</f>
        <v/>
      </c>
      <c r="S4" s="49"/>
      <c r="T4" s="50"/>
      <c r="U4" s="20"/>
      <c r="V4" s="68" t="s">
        <v>25</v>
      </c>
      <c r="W4" s="39"/>
      <c r="X4" s="68" t="s">
        <v>26</v>
      </c>
      <c r="Y4" s="39"/>
      <c r="Z4" s="4"/>
      <c r="AA4" s="4"/>
      <c r="AB4" s="4"/>
    </row>
    <row r="5" spans="1:28" ht="22.5" customHeight="1" outlineLevel="1">
      <c r="A5" s="41" t="s">
        <v>27</v>
      </c>
      <c r="B5" s="42"/>
      <c r="C5" s="42"/>
      <c r="D5" s="37"/>
      <c r="E5" s="43"/>
      <c r="F5" s="42"/>
      <c r="G5" s="39"/>
      <c r="H5" s="20"/>
      <c r="I5" s="74" t="s">
        <v>28</v>
      </c>
      <c r="J5" s="75"/>
      <c r="K5" s="76"/>
      <c r="L5" s="77">
        <f>COUNT(M14:N44)</f>
        <v>0</v>
      </c>
      <c r="M5" s="50"/>
      <c r="N5" s="4"/>
      <c r="O5" s="51"/>
      <c r="P5" s="52"/>
      <c r="Q5" s="58"/>
      <c r="R5" s="61"/>
      <c r="S5" s="62"/>
      <c r="T5" s="63"/>
      <c r="U5" s="20"/>
      <c r="V5" s="69"/>
      <c r="W5" s="50"/>
      <c r="X5" s="69"/>
      <c r="Y5" s="50"/>
      <c r="Z5" s="4"/>
      <c r="AA5" s="4"/>
      <c r="AB5" s="4"/>
    </row>
    <row r="6" spans="1:28" ht="22.5" customHeight="1" outlineLevel="1">
      <c r="A6" s="41" t="s">
        <v>29</v>
      </c>
      <c r="B6" s="42"/>
      <c r="C6" s="42"/>
      <c r="D6" s="37"/>
      <c r="E6" s="43"/>
      <c r="F6" s="42"/>
      <c r="G6" s="39"/>
      <c r="H6" s="20"/>
      <c r="I6" s="44" t="s">
        <v>30</v>
      </c>
      <c r="J6" s="42"/>
      <c r="K6" s="37"/>
      <c r="L6" s="45">
        <f>COUNTIF($D$14:$F$44,"稼働なし")+COUNTIF($D$14:$F$44,"半日稼働")/2</f>
        <v>0</v>
      </c>
      <c r="M6" s="39"/>
      <c r="N6" s="4"/>
      <c r="O6" s="51"/>
      <c r="P6" s="52"/>
      <c r="Q6" s="58"/>
      <c r="R6" s="64" t="str">
        <f ca="1">IF(R4="","",$R4*24)</f>
        <v/>
      </c>
      <c r="S6" s="65"/>
      <c r="T6" s="66"/>
      <c r="U6" s="20"/>
      <c r="V6" s="51"/>
      <c r="W6" s="53"/>
      <c r="X6" s="51"/>
      <c r="Y6" s="53"/>
      <c r="Z6" s="4"/>
      <c r="AA6" s="4"/>
      <c r="AB6" s="4"/>
    </row>
    <row r="7" spans="1:28" ht="22.5" customHeight="1" outlineLevel="1">
      <c r="A7" s="41" t="s">
        <v>31</v>
      </c>
      <c r="B7" s="42"/>
      <c r="C7" s="42"/>
      <c r="D7" s="37"/>
      <c r="E7" s="43"/>
      <c r="F7" s="42"/>
      <c r="G7" s="39"/>
      <c r="H7" s="20"/>
      <c r="I7" s="44" t="s">
        <v>18</v>
      </c>
      <c r="J7" s="42"/>
      <c r="K7" s="37"/>
      <c r="L7" s="45">
        <f>COUNTIF($D$14:$F$44,$I7)</f>
        <v>0</v>
      </c>
      <c r="M7" s="39"/>
      <c r="N7" s="4"/>
      <c r="O7" s="55"/>
      <c r="P7" s="34"/>
      <c r="Q7" s="59"/>
      <c r="R7" s="67"/>
      <c r="S7" s="34"/>
      <c r="T7" s="35"/>
      <c r="U7" s="20"/>
      <c r="V7" s="55"/>
      <c r="W7" s="35"/>
      <c r="X7" s="55"/>
      <c r="Y7" s="35"/>
      <c r="Z7" s="4"/>
      <c r="AA7" s="4"/>
      <c r="AB7" s="4"/>
    </row>
    <row r="8" spans="1:28" ht="22.5" customHeight="1" outlineLevel="1">
      <c r="A8" s="46" t="s">
        <v>32</v>
      </c>
      <c r="B8" s="42"/>
      <c r="C8" s="42"/>
      <c r="D8" s="42"/>
      <c r="E8" s="47"/>
      <c r="F8" s="42"/>
      <c r="G8" s="39"/>
      <c r="H8" s="2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0"/>
      <c r="V8" s="4"/>
      <c r="W8" s="4"/>
      <c r="X8" s="4"/>
      <c r="Y8" s="4"/>
      <c r="Z8" s="4"/>
      <c r="AA8" s="4"/>
      <c r="AB8" s="4"/>
    </row>
    <row r="9" spans="1:28" ht="22.5" customHeight="1" outlineLevel="1">
      <c r="A9" s="46" t="s">
        <v>33</v>
      </c>
      <c r="B9" s="42"/>
      <c r="C9" s="42"/>
      <c r="D9" s="42"/>
      <c r="E9" s="47"/>
      <c r="F9" s="42"/>
      <c r="G9" s="39"/>
      <c r="H9" s="20"/>
      <c r="I9" s="4"/>
      <c r="J9" s="4"/>
      <c r="K9" s="4"/>
      <c r="L9" s="4"/>
      <c r="M9" s="4"/>
      <c r="N9" s="4"/>
      <c r="O9" s="20"/>
      <c r="P9" s="4"/>
      <c r="Q9" s="4"/>
      <c r="R9" s="4"/>
      <c r="S9" s="4"/>
      <c r="T9" s="4"/>
      <c r="U9" s="20"/>
      <c r="V9" s="20"/>
      <c r="W9" s="20"/>
      <c r="X9" s="20"/>
      <c r="Y9" s="20"/>
      <c r="Z9" s="4"/>
      <c r="AA9" s="22"/>
      <c r="AB9" s="4"/>
    </row>
    <row r="10" spans="1:28" ht="22.5" customHeight="1" outlineLevel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1"/>
      <c r="AB10" s="4"/>
    </row>
    <row r="11" spans="1:28" ht="22.5" customHeight="1">
      <c r="A11" s="48" t="s">
        <v>34</v>
      </c>
      <c r="B11" s="49"/>
      <c r="C11" s="50"/>
      <c r="D11" s="54" t="s">
        <v>35</v>
      </c>
      <c r="E11" s="49"/>
      <c r="F11" s="50"/>
      <c r="G11" s="48" t="s">
        <v>36</v>
      </c>
      <c r="H11" s="50"/>
      <c r="I11" s="48" t="s">
        <v>37</v>
      </c>
      <c r="J11" s="50"/>
      <c r="K11" s="48" t="s">
        <v>38</v>
      </c>
      <c r="L11" s="50"/>
      <c r="M11" s="54" t="s">
        <v>39</v>
      </c>
      <c r="N11" s="50"/>
      <c r="O11" s="54" t="s">
        <v>40</v>
      </c>
      <c r="P11" s="49"/>
      <c r="Q11" s="49"/>
      <c r="R11" s="49"/>
      <c r="S11" s="49"/>
      <c r="T11" s="49"/>
      <c r="U11" s="49"/>
      <c r="V11" s="49"/>
      <c r="W11" s="49"/>
      <c r="X11" s="49"/>
      <c r="Y11" s="50"/>
      <c r="Z11" s="78" t="s">
        <v>41</v>
      </c>
      <c r="AA11" s="80" t="s">
        <v>42</v>
      </c>
      <c r="AB11" s="4"/>
    </row>
    <row r="12" spans="1:28" ht="22.5" customHeight="1">
      <c r="A12" s="51"/>
      <c r="B12" s="52"/>
      <c r="C12" s="53"/>
      <c r="D12" s="51"/>
      <c r="E12" s="52"/>
      <c r="F12" s="53"/>
      <c r="G12" s="55"/>
      <c r="H12" s="35"/>
      <c r="I12" s="55"/>
      <c r="J12" s="35"/>
      <c r="K12" s="55"/>
      <c r="L12" s="35"/>
      <c r="M12" s="55"/>
      <c r="N12" s="35"/>
      <c r="O12" s="51"/>
      <c r="P12" s="52"/>
      <c r="Q12" s="52"/>
      <c r="R12" s="52"/>
      <c r="S12" s="52"/>
      <c r="T12" s="52"/>
      <c r="U12" s="52"/>
      <c r="V12" s="52"/>
      <c r="W12" s="52"/>
      <c r="X12" s="52"/>
      <c r="Y12" s="53"/>
      <c r="Z12" s="79"/>
      <c r="AA12" s="79"/>
      <c r="AB12" s="4"/>
    </row>
    <row r="13" spans="1:28" ht="22.5" customHeight="1">
      <c r="A13" s="82" t="s">
        <v>43</v>
      </c>
      <c r="B13" s="83"/>
      <c r="C13" s="84"/>
      <c r="D13" s="82" t="s">
        <v>6</v>
      </c>
      <c r="E13" s="83"/>
      <c r="F13" s="84"/>
      <c r="G13" s="85">
        <v>0.41666666666666669</v>
      </c>
      <c r="H13" s="86"/>
      <c r="I13" s="87">
        <v>0.79166666666666663</v>
      </c>
      <c r="J13" s="84"/>
      <c r="K13" s="88">
        <v>4.1666666666666657E-2</v>
      </c>
      <c r="L13" s="50"/>
      <c r="M13" s="89">
        <v>0.33333333333333331</v>
      </c>
      <c r="N13" s="84"/>
      <c r="O13" s="90" t="s">
        <v>44</v>
      </c>
      <c r="P13" s="83"/>
      <c r="Q13" s="83"/>
      <c r="R13" s="83"/>
      <c r="S13" s="83"/>
      <c r="T13" s="83"/>
      <c r="U13" s="83"/>
      <c r="V13" s="83"/>
      <c r="W13" s="83"/>
      <c r="X13" s="83"/>
      <c r="Y13" s="84"/>
      <c r="Z13" s="23" t="e">
        <f>IF(AND($A13&lt;&gt;"",$G13&lt;&gt;"",$I13&lt;&gt;""),FLOOR($M13,VLOOKUP($E$8,マスタ!$D$2:$E$8,2,0)),"")</f>
        <v>#N/A</v>
      </c>
      <c r="AA13" s="23" t="e">
        <f t="shared" ref="AA13:AA44" si="0">IF(AND($A13&lt;&gt;"",$G13&lt;&gt;"",$I13&lt;&gt;""),$Z13*24,"")</f>
        <v>#N/A</v>
      </c>
      <c r="AB13" s="4"/>
    </row>
    <row r="14" spans="1:28" ht="22.5" customHeight="1">
      <c r="A14" s="93">
        <f ca="1">IFERROR(VLOOKUP(A1,マスタ!$B$3:$C$7,2,0),"")</f>
        <v>45658</v>
      </c>
      <c r="B14" s="59"/>
      <c r="C14" s="24" t="str">
        <f t="shared" ref="C14:C44" ca="1" si="1">IF(A14="","", TEXT(A14,"ddd"))</f>
        <v>Wed</v>
      </c>
      <c r="D14" s="33"/>
      <c r="E14" s="34"/>
      <c r="F14" s="35"/>
      <c r="G14" s="38"/>
      <c r="H14" s="39"/>
      <c r="I14" s="38"/>
      <c r="J14" s="39"/>
      <c r="K14" s="94"/>
      <c r="L14" s="95"/>
      <c r="M14" s="96" t="str">
        <f t="shared" ref="M14:M44" si="2">IF(G14="","",(ABS(I14-G14))-K14)</f>
        <v/>
      </c>
      <c r="N14" s="35"/>
      <c r="O14" s="97"/>
      <c r="P14" s="34"/>
      <c r="Q14" s="34"/>
      <c r="R14" s="34"/>
      <c r="S14" s="34"/>
      <c r="T14" s="34"/>
      <c r="U14" s="34"/>
      <c r="V14" s="34"/>
      <c r="W14" s="34"/>
      <c r="X14" s="34"/>
      <c r="Y14" s="35"/>
      <c r="Z14" s="25" t="str">
        <f ca="1">IF(AND($A14&lt;&gt;"",$G14&lt;&gt;"",$I14&lt;&gt;""),FLOOR($M14,VLOOKUP($E$8,マスタ!$D$2:$E$8,2,0)),"")</f>
        <v/>
      </c>
      <c r="AA14" s="26" t="str">
        <f t="shared" ca="1" si="0"/>
        <v/>
      </c>
      <c r="AB14" s="4"/>
    </row>
    <row r="15" spans="1:28" ht="22.5" customHeight="1">
      <c r="A15" s="36">
        <f t="shared" ref="A15:A44" ca="1" si="3">IF(A14="","",
IF(MONTH(A14)=MONTH(A14+1),A14+1,""))</f>
        <v>45659</v>
      </c>
      <c r="B15" s="37"/>
      <c r="C15" s="27" t="str">
        <f t="shared" ca="1" si="1"/>
        <v>Thu</v>
      </c>
      <c r="D15" s="33"/>
      <c r="E15" s="34"/>
      <c r="F15" s="35"/>
      <c r="G15" s="38"/>
      <c r="H15" s="39"/>
      <c r="I15" s="38"/>
      <c r="J15" s="39"/>
      <c r="K15" s="40"/>
      <c r="L15" s="39"/>
      <c r="M15" s="38" t="str">
        <f t="shared" si="2"/>
        <v/>
      </c>
      <c r="N15" s="39"/>
      <c r="O15" s="81"/>
      <c r="P15" s="42"/>
      <c r="Q15" s="42"/>
      <c r="R15" s="42"/>
      <c r="S15" s="42"/>
      <c r="T15" s="42"/>
      <c r="U15" s="42"/>
      <c r="V15" s="42"/>
      <c r="W15" s="42"/>
      <c r="X15" s="42"/>
      <c r="Y15" s="39"/>
      <c r="Z15" s="28" t="str">
        <f ca="1">IF(AND($A15&lt;&gt;"",$G15&lt;&gt;"",$I15&lt;&gt;""),FLOOR($M15,VLOOKUP($E$8,マスタ!$D$2:$E$8,2,0)),"")</f>
        <v/>
      </c>
      <c r="AA15" s="29" t="str">
        <f t="shared" ca="1" si="0"/>
        <v/>
      </c>
      <c r="AB15" s="4"/>
    </row>
    <row r="16" spans="1:28" ht="22.5" customHeight="1">
      <c r="A16" s="36">
        <f t="shared" ca="1" si="3"/>
        <v>45660</v>
      </c>
      <c r="B16" s="37"/>
      <c r="C16" s="27" t="str">
        <f t="shared" ca="1" si="1"/>
        <v>Fri</v>
      </c>
      <c r="D16" s="33"/>
      <c r="E16" s="34"/>
      <c r="F16" s="35"/>
      <c r="G16" s="38"/>
      <c r="H16" s="39"/>
      <c r="I16" s="38"/>
      <c r="J16" s="39"/>
      <c r="K16" s="40"/>
      <c r="L16" s="39"/>
      <c r="M16" s="38" t="str">
        <f t="shared" si="2"/>
        <v/>
      </c>
      <c r="N16" s="39"/>
      <c r="O16" s="81"/>
      <c r="P16" s="42"/>
      <c r="Q16" s="42"/>
      <c r="R16" s="42"/>
      <c r="S16" s="42"/>
      <c r="T16" s="42"/>
      <c r="U16" s="42"/>
      <c r="V16" s="42"/>
      <c r="W16" s="42"/>
      <c r="X16" s="42"/>
      <c r="Y16" s="39"/>
      <c r="Z16" s="28" t="str">
        <f ca="1">IF(AND($A16&lt;&gt;"",$G16&lt;&gt;"",$I16&lt;&gt;""),FLOOR($M16,VLOOKUP($E$8,マスタ!$D$2:$E$8,2,0)),"")</f>
        <v/>
      </c>
      <c r="AA16" s="29" t="str">
        <f t="shared" ca="1" si="0"/>
        <v/>
      </c>
      <c r="AB16" s="4"/>
    </row>
    <row r="17" spans="1:28" ht="22.5" customHeight="1">
      <c r="A17" s="36">
        <f t="shared" ca="1" si="3"/>
        <v>45661</v>
      </c>
      <c r="B17" s="37"/>
      <c r="C17" s="27" t="str">
        <f t="shared" ca="1" si="1"/>
        <v>Sat</v>
      </c>
      <c r="D17" s="33"/>
      <c r="E17" s="34"/>
      <c r="F17" s="35"/>
      <c r="G17" s="38"/>
      <c r="H17" s="39"/>
      <c r="I17" s="38"/>
      <c r="J17" s="39"/>
      <c r="K17" s="40"/>
      <c r="L17" s="39"/>
      <c r="M17" s="38" t="str">
        <f t="shared" si="2"/>
        <v/>
      </c>
      <c r="N17" s="39"/>
      <c r="O17" s="81"/>
      <c r="P17" s="42"/>
      <c r="Q17" s="42"/>
      <c r="R17" s="42"/>
      <c r="S17" s="42"/>
      <c r="T17" s="42"/>
      <c r="U17" s="42"/>
      <c r="V17" s="42"/>
      <c r="W17" s="42"/>
      <c r="X17" s="42"/>
      <c r="Y17" s="39"/>
      <c r="Z17" s="28" t="str">
        <f ca="1">IF(AND($A17&lt;&gt;"",$G17&lt;&gt;"",$I17&lt;&gt;""),FLOOR($M17,VLOOKUP($E$8,マスタ!$D$2:$E$8,2,0)),"")</f>
        <v/>
      </c>
      <c r="AA17" s="29" t="str">
        <f t="shared" ca="1" si="0"/>
        <v/>
      </c>
      <c r="AB17" s="4"/>
    </row>
    <row r="18" spans="1:28" ht="22.5" customHeight="1">
      <c r="A18" s="36">
        <f t="shared" ca="1" si="3"/>
        <v>45662</v>
      </c>
      <c r="B18" s="37"/>
      <c r="C18" s="27" t="str">
        <f t="shared" ca="1" si="1"/>
        <v>Sun</v>
      </c>
      <c r="D18" s="33"/>
      <c r="E18" s="34"/>
      <c r="F18" s="35"/>
      <c r="G18" s="38"/>
      <c r="H18" s="39"/>
      <c r="I18" s="38"/>
      <c r="J18" s="39"/>
      <c r="K18" s="40"/>
      <c r="L18" s="39"/>
      <c r="M18" s="38" t="str">
        <f t="shared" si="2"/>
        <v/>
      </c>
      <c r="N18" s="39"/>
      <c r="O18" s="81"/>
      <c r="P18" s="42"/>
      <c r="Q18" s="42"/>
      <c r="R18" s="42"/>
      <c r="S18" s="42"/>
      <c r="T18" s="42"/>
      <c r="U18" s="42"/>
      <c r="V18" s="42"/>
      <c r="W18" s="42"/>
      <c r="X18" s="42"/>
      <c r="Y18" s="39"/>
      <c r="Z18" s="28" t="str">
        <f ca="1">IF(AND($A18&lt;&gt;"",$G18&lt;&gt;"",$I18&lt;&gt;""),FLOOR($M18,VLOOKUP($E$8,マスタ!$D$2:$E$8,2,0)),"")</f>
        <v/>
      </c>
      <c r="AA18" s="29" t="str">
        <f t="shared" ca="1" si="0"/>
        <v/>
      </c>
      <c r="AB18" s="4"/>
    </row>
    <row r="19" spans="1:28" ht="22.5" customHeight="1">
      <c r="A19" s="36">
        <f t="shared" ca="1" si="3"/>
        <v>45663</v>
      </c>
      <c r="B19" s="37"/>
      <c r="C19" s="27" t="str">
        <f t="shared" ca="1" si="1"/>
        <v>Mon</v>
      </c>
      <c r="D19" s="33"/>
      <c r="E19" s="34"/>
      <c r="F19" s="35"/>
      <c r="G19" s="38"/>
      <c r="H19" s="39"/>
      <c r="I19" s="38"/>
      <c r="J19" s="39"/>
      <c r="K19" s="40"/>
      <c r="L19" s="39"/>
      <c r="M19" s="38" t="str">
        <f t="shared" si="2"/>
        <v/>
      </c>
      <c r="N19" s="39"/>
      <c r="O19" s="81"/>
      <c r="P19" s="42"/>
      <c r="Q19" s="42"/>
      <c r="R19" s="42"/>
      <c r="S19" s="42"/>
      <c r="T19" s="42"/>
      <c r="U19" s="42"/>
      <c r="V19" s="42"/>
      <c r="W19" s="42"/>
      <c r="X19" s="42"/>
      <c r="Y19" s="39"/>
      <c r="Z19" s="28" t="str">
        <f ca="1">IF(AND($A19&lt;&gt;"",$G19&lt;&gt;"",$I19&lt;&gt;""),FLOOR($M19,VLOOKUP($E$8,マスタ!$D$2:$E$8,2,0)),"")</f>
        <v/>
      </c>
      <c r="AA19" s="29" t="str">
        <f t="shared" ca="1" si="0"/>
        <v/>
      </c>
      <c r="AB19" s="4"/>
    </row>
    <row r="20" spans="1:28" ht="22.5" customHeight="1">
      <c r="A20" s="36">
        <f t="shared" ca="1" si="3"/>
        <v>45664</v>
      </c>
      <c r="B20" s="37"/>
      <c r="C20" s="27" t="str">
        <f t="shared" ca="1" si="1"/>
        <v>Tue</v>
      </c>
      <c r="D20" s="33"/>
      <c r="E20" s="34"/>
      <c r="F20" s="35"/>
      <c r="G20" s="38"/>
      <c r="H20" s="39"/>
      <c r="I20" s="38"/>
      <c r="J20" s="39"/>
      <c r="K20" s="40"/>
      <c r="L20" s="39"/>
      <c r="M20" s="38" t="str">
        <f t="shared" si="2"/>
        <v/>
      </c>
      <c r="N20" s="39"/>
      <c r="O20" s="81"/>
      <c r="P20" s="42"/>
      <c r="Q20" s="42"/>
      <c r="R20" s="42"/>
      <c r="S20" s="42"/>
      <c r="T20" s="42"/>
      <c r="U20" s="42"/>
      <c r="V20" s="42"/>
      <c r="W20" s="42"/>
      <c r="X20" s="42"/>
      <c r="Y20" s="39"/>
      <c r="Z20" s="28" t="str">
        <f ca="1">IF(AND($A20&lt;&gt;"",$G20&lt;&gt;"",$I20&lt;&gt;""),FLOOR($M20,VLOOKUP($E$8,マスタ!$D$2:$E$8,2,0)),"")</f>
        <v/>
      </c>
      <c r="AA20" s="29" t="str">
        <f t="shared" ca="1" si="0"/>
        <v/>
      </c>
      <c r="AB20" s="4"/>
    </row>
    <row r="21" spans="1:28" ht="22.5" customHeight="1">
      <c r="A21" s="36">
        <f t="shared" ca="1" si="3"/>
        <v>45665</v>
      </c>
      <c r="B21" s="37"/>
      <c r="C21" s="27" t="str">
        <f t="shared" ca="1" si="1"/>
        <v>Wed</v>
      </c>
      <c r="D21" s="33"/>
      <c r="E21" s="34"/>
      <c r="F21" s="35"/>
      <c r="G21" s="38"/>
      <c r="H21" s="39"/>
      <c r="I21" s="38"/>
      <c r="J21" s="39"/>
      <c r="K21" s="40"/>
      <c r="L21" s="39"/>
      <c r="M21" s="38" t="str">
        <f t="shared" si="2"/>
        <v/>
      </c>
      <c r="N21" s="39"/>
      <c r="O21" s="81"/>
      <c r="P21" s="42"/>
      <c r="Q21" s="42"/>
      <c r="R21" s="42"/>
      <c r="S21" s="42"/>
      <c r="T21" s="42"/>
      <c r="U21" s="42"/>
      <c r="V21" s="42"/>
      <c r="W21" s="42"/>
      <c r="X21" s="42"/>
      <c r="Y21" s="39"/>
      <c r="Z21" s="28" t="str">
        <f ca="1">IF(AND($A21&lt;&gt;"",$G21&lt;&gt;"",$I21&lt;&gt;""),FLOOR($M21,VLOOKUP($E$8,マスタ!$D$2:$E$8,2,0)),"")</f>
        <v/>
      </c>
      <c r="AA21" s="29" t="str">
        <f t="shared" ca="1" si="0"/>
        <v/>
      </c>
      <c r="AB21" s="4"/>
    </row>
    <row r="22" spans="1:28" ht="22.5" customHeight="1">
      <c r="A22" s="36">
        <f t="shared" ca="1" si="3"/>
        <v>45666</v>
      </c>
      <c r="B22" s="37"/>
      <c r="C22" s="27" t="str">
        <f t="shared" ca="1" si="1"/>
        <v>Thu</v>
      </c>
      <c r="D22" s="33"/>
      <c r="E22" s="34"/>
      <c r="F22" s="35"/>
      <c r="G22" s="38"/>
      <c r="H22" s="39"/>
      <c r="I22" s="38"/>
      <c r="J22" s="39"/>
      <c r="K22" s="40"/>
      <c r="L22" s="39"/>
      <c r="M22" s="38" t="str">
        <f t="shared" si="2"/>
        <v/>
      </c>
      <c r="N22" s="39"/>
      <c r="O22" s="81"/>
      <c r="P22" s="42"/>
      <c r="Q22" s="42"/>
      <c r="R22" s="42"/>
      <c r="S22" s="42"/>
      <c r="T22" s="42"/>
      <c r="U22" s="42"/>
      <c r="V22" s="42"/>
      <c r="W22" s="42"/>
      <c r="X22" s="42"/>
      <c r="Y22" s="39"/>
      <c r="Z22" s="28" t="str">
        <f ca="1">IF(AND($A22&lt;&gt;"",$G22&lt;&gt;"",$I22&lt;&gt;""),FLOOR($M22,VLOOKUP($E$8,マスタ!$D$2:$E$8,2,0)),"")</f>
        <v/>
      </c>
      <c r="AA22" s="29" t="str">
        <f t="shared" ca="1" si="0"/>
        <v/>
      </c>
      <c r="AB22" s="4"/>
    </row>
    <row r="23" spans="1:28" ht="22.5" customHeight="1">
      <c r="A23" s="36">
        <f t="shared" ca="1" si="3"/>
        <v>45667</v>
      </c>
      <c r="B23" s="37"/>
      <c r="C23" s="27" t="str">
        <f t="shared" ca="1" si="1"/>
        <v>Fri</v>
      </c>
      <c r="D23" s="33"/>
      <c r="E23" s="34"/>
      <c r="F23" s="35"/>
      <c r="G23" s="38"/>
      <c r="H23" s="39"/>
      <c r="I23" s="38"/>
      <c r="J23" s="39"/>
      <c r="K23" s="40"/>
      <c r="L23" s="39"/>
      <c r="M23" s="38" t="str">
        <f t="shared" si="2"/>
        <v/>
      </c>
      <c r="N23" s="39"/>
      <c r="O23" s="81"/>
      <c r="P23" s="42"/>
      <c r="Q23" s="42"/>
      <c r="R23" s="42"/>
      <c r="S23" s="42"/>
      <c r="T23" s="42"/>
      <c r="U23" s="42"/>
      <c r="V23" s="42"/>
      <c r="W23" s="42"/>
      <c r="X23" s="42"/>
      <c r="Y23" s="39"/>
      <c r="Z23" s="28" t="str">
        <f ca="1">IF(AND($A23&lt;&gt;"",$G23&lt;&gt;"",$I23&lt;&gt;""),FLOOR($M23,VLOOKUP($E$8,マスタ!$D$2:$E$8,2,0)),"")</f>
        <v/>
      </c>
      <c r="AA23" s="29" t="str">
        <f t="shared" ca="1" si="0"/>
        <v/>
      </c>
      <c r="AB23" s="4"/>
    </row>
    <row r="24" spans="1:28" ht="22.5" customHeight="1">
      <c r="A24" s="36">
        <f t="shared" ca="1" si="3"/>
        <v>45668</v>
      </c>
      <c r="B24" s="37"/>
      <c r="C24" s="27" t="str">
        <f t="shared" ca="1" si="1"/>
        <v>Sat</v>
      </c>
      <c r="D24" s="33"/>
      <c r="E24" s="34"/>
      <c r="F24" s="35"/>
      <c r="G24" s="38"/>
      <c r="H24" s="39"/>
      <c r="I24" s="38"/>
      <c r="J24" s="39"/>
      <c r="K24" s="40"/>
      <c r="L24" s="39"/>
      <c r="M24" s="38" t="str">
        <f t="shared" si="2"/>
        <v/>
      </c>
      <c r="N24" s="39"/>
      <c r="O24" s="81"/>
      <c r="P24" s="42"/>
      <c r="Q24" s="42"/>
      <c r="R24" s="42"/>
      <c r="S24" s="42"/>
      <c r="T24" s="42"/>
      <c r="U24" s="42"/>
      <c r="V24" s="42"/>
      <c r="W24" s="42"/>
      <c r="X24" s="42"/>
      <c r="Y24" s="39"/>
      <c r="Z24" s="28" t="str">
        <f ca="1">IF(AND($A24&lt;&gt;"",$G24&lt;&gt;"",$I24&lt;&gt;""),FLOOR($M24,VLOOKUP($E$8,マスタ!$D$2:$E$8,2,0)),"")</f>
        <v/>
      </c>
      <c r="AA24" s="29" t="str">
        <f t="shared" ca="1" si="0"/>
        <v/>
      </c>
      <c r="AB24" s="4"/>
    </row>
    <row r="25" spans="1:28" ht="22.5" customHeight="1">
      <c r="A25" s="36">
        <f t="shared" ca="1" si="3"/>
        <v>45669</v>
      </c>
      <c r="B25" s="37"/>
      <c r="C25" s="27" t="str">
        <f t="shared" ca="1" si="1"/>
        <v>Sun</v>
      </c>
      <c r="D25" s="33"/>
      <c r="E25" s="34"/>
      <c r="F25" s="35"/>
      <c r="G25" s="38"/>
      <c r="H25" s="39"/>
      <c r="I25" s="38"/>
      <c r="J25" s="39"/>
      <c r="K25" s="40"/>
      <c r="L25" s="39"/>
      <c r="M25" s="38" t="str">
        <f t="shared" si="2"/>
        <v/>
      </c>
      <c r="N25" s="39"/>
      <c r="O25" s="81"/>
      <c r="P25" s="42"/>
      <c r="Q25" s="42"/>
      <c r="R25" s="42"/>
      <c r="S25" s="42"/>
      <c r="T25" s="42"/>
      <c r="U25" s="42"/>
      <c r="V25" s="42"/>
      <c r="W25" s="42"/>
      <c r="X25" s="42"/>
      <c r="Y25" s="39"/>
      <c r="Z25" s="28" t="str">
        <f ca="1">IF(AND($A25&lt;&gt;"",$G25&lt;&gt;"",$I25&lt;&gt;""),FLOOR($M25,VLOOKUP($E$8,マスタ!$D$2:$E$8,2,0)),"")</f>
        <v/>
      </c>
      <c r="AA25" s="29" t="str">
        <f t="shared" ca="1" si="0"/>
        <v/>
      </c>
      <c r="AB25" s="4"/>
    </row>
    <row r="26" spans="1:28" ht="22.5" customHeight="1">
      <c r="A26" s="36">
        <f t="shared" ca="1" si="3"/>
        <v>45670</v>
      </c>
      <c r="B26" s="37"/>
      <c r="C26" s="27" t="str">
        <f t="shared" ca="1" si="1"/>
        <v>Mon</v>
      </c>
      <c r="D26" s="33"/>
      <c r="E26" s="34"/>
      <c r="F26" s="35"/>
      <c r="G26" s="38"/>
      <c r="H26" s="39"/>
      <c r="I26" s="38"/>
      <c r="J26" s="39"/>
      <c r="K26" s="40"/>
      <c r="L26" s="39"/>
      <c r="M26" s="38" t="str">
        <f t="shared" si="2"/>
        <v/>
      </c>
      <c r="N26" s="39"/>
      <c r="O26" s="81"/>
      <c r="P26" s="42"/>
      <c r="Q26" s="42"/>
      <c r="R26" s="42"/>
      <c r="S26" s="42"/>
      <c r="T26" s="42"/>
      <c r="U26" s="42"/>
      <c r="V26" s="42"/>
      <c r="W26" s="42"/>
      <c r="X26" s="42"/>
      <c r="Y26" s="39"/>
      <c r="Z26" s="28" t="str">
        <f ca="1">IF(AND($A26&lt;&gt;"",$G26&lt;&gt;"",$I26&lt;&gt;""),FLOOR($M26,VLOOKUP($E$8,マスタ!$D$2:$E$8,2,0)),"")</f>
        <v/>
      </c>
      <c r="AA26" s="29" t="str">
        <f t="shared" ca="1" si="0"/>
        <v/>
      </c>
      <c r="AB26" s="4"/>
    </row>
    <row r="27" spans="1:28" ht="22.5" customHeight="1">
      <c r="A27" s="36">
        <f t="shared" ca="1" si="3"/>
        <v>45671</v>
      </c>
      <c r="B27" s="37"/>
      <c r="C27" s="27" t="str">
        <f t="shared" ca="1" si="1"/>
        <v>Tue</v>
      </c>
      <c r="D27" s="33"/>
      <c r="E27" s="34"/>
      <c r="F27" s="35"/>
      <c r="G27" s="38"/>
      <c r="H27" s="39"/>
      <c r="I27" s="38"/>
      <c r="J27" s="39"/>
      <c r="K27" s="40"/>
      <c r="L27" s="39"/>
      <c r="M27" s="38" t="str">
        <f t="shared" si="2"/>
        <v/>
      </c>
      <c r="N27" s="39"/>
      <c r="O27" s="81"/>
      <c r="P27" s="42"/>
      <c r="Q27" s="42"/>
      <c r="R27" s="42"/>
      <c r="S27" s="42"/>
      <c r="T27" s="42"/>
      <c r="U27" s="42"/>
      <c r="V27" s="42"/>
      <c r="W27" s="42"/>
      <c r="X27" s="42"/>
      <c r="Y27" s="39"/>
      <c r="Z27" s="28" t="str">
        <f ca="1">IF(AND($A27&lt;&gt;"",$G27&lt;&gt;"",$I27&lt;&gt;""),FLOOR($M27,VLOOKUP($E$8,マスタ!$D$2:$E$8,2,0)),"")</f>
        <v/>
      </c>
      <c r="AA27" s="29" t="str">
        <f t="shared" ca="1" si="0"/>
        <v/>
      </c>
      <c r="AB27" s="4"/>
    </row>
    <row r="28" spans="1:28" ht="22.5" customHeight="1">
      <c r="A28" s="36">
        <f t="shared" ca="1" si="3"/>
        <v>45672</v>
      </c>
      <c r="B28" s="37"/>
      <c r="C28" s="27" t="str">
        <f t="shared" ca="1" si="1"/>
        <v>Wed</v>
      </c>
      <c r="D28" s="33"/>
      <c r="E28" s="34"/>
      <c r="F28" s="35"/>
      <c r="G28" s="38"/>
      <c r="H28" s="39"/>
      <c r="I28" s="38"/>
      <c r="J28" s="39"/>
      <c r="K28" s="40"/>
      <c r="L28" s="39"/>
      <c r="M28" s="38" t="str">
        <f t="shared" si="2"/>
        <v/>
      </c>
      <c r="N28" s="39"/>
      <c r="O28" s="81"/>
      <c r="P28" s="42"/>
      <c r="Q28" s="42"/>
      <c r="R28" s="42"/>
      <c r="S28" s="42"/>
      <c r="T28" s="42"/>
      <c r="U28" s="42"/>
      <c r="V28" s="42"/>
      <c r="W28" s="42"/>
      <c r="X28" s="42"/>
      <c r="Y28" s="39"/>
      <c r="Z28" s="28" t="str">
        <f ca="1">IF(AND($A28&lt;&gt;"",$G28&lt;&gt;"",$I28&lt;&gt;""),FLOOR($M28,VLOOKUP($E$8,マスタ!$D$2:$E$8,2,0)),"")</f>
        <v/>
      </c>
      <c r="AA28" s="29" t="str">
        <f t="shared" ca="1" si="0"/>
        <v/>
      </c>
      <c r="AB28" s="4"/>
    </row>
    <row r="29" spans="1:28" ht="22.5" customHeight="1">
      <c r="A29" s="36">
        <f t="shared" ca="1" si="3"/>
        <v>45673</v>
      </c>
      <c r="B29" s="37"/>
      <c r="C29" s="27" t="str">
        <f t="shared" ca="1" si="1"/>
        <v>Thu</v>
      </c>
      <c r="D29" s="33"/>
      <c r="E29" s="34"/>
      <c r="F29" s="35"/>
      <c r="G29" s="38"/>
      <c r="H29" s="39"/>
      <c r="I29" s="38"/>
      <c r="J29" s="39"/>
      <c r="K29" s="40"/>
      <c r="L29" s="39"/>
      <c r="M29" s="38" t="str">
        <f t="shared" si="2"/>
        <v/>
      </c>
      <c r="N29" s="39"/>
      <c r="O29" s="81"/>
      <c r="P29" s="42"/>
      <c r="Q29" s="42"/>
      <c r="R29" s="42"/>
      <c r="S29" s="42"/>
      <c r="T29" s="42"/>
      <c r="U29" s="42"/>
      <c r="V29" s="42"/>
      <c r="W29" s="42"/>
      <c r="X29" s="42"/>
      <c r="Y29" s="39"/>
      <c r="Z29" s="28" t="str">
        <f ca="1">IF(AND($A29&lt;&gt;"",$G29&lt;&gt;"",$I29&lt;&gt;""),FLOOR($M29,VLOOKUP($E$8,マスタ!$D$2:$E$8,2,0)),"")</f>
        <v/>
      </c>
      <c r="AA29" s="29" t="str">
        <f t="shared" ca="1" si="0"/>
        <v/>
      </c>
      <c r="AB29" s="4"/>
    </row>
    <row r="30" spans="1:28" ht="22.5" customHeight="1">
      <c r="A30" s="36">
        <f t="shared" ca="1" si="3"/>
        <v>45674</v>
      </c>
      <c r="B30" s="37"/>
      <c r="C30" s="27" t="str">
        <f t="shared" ca="1" si="1"/>
        <v>Fri</v>
      </c>
      <c r="D30" s="33"/>
      <c r="E30" s="34"/>
      <c r="F30" s="35"/>
      <c r="G30" s="38"/>
      <c r="H30" s="39"/>
      <c r="I30" s="38"/>
      <c r="J30" s="39"/>
      <c r="K30" s="40"/>
      <c r="L30" s="39"/>
      <c r="M30" s="38" t="str">
        <f t="shared" si="2"/>
        <v/>
      </c>
      <c r="N30" s="39"/>
      <c r="O30" s="81"/>
      <c r="P30" s="42"/>
      <c r="Q30" s="42"/>
      <c r="R30" s="42"/>
      <c r="S30" s="42"/>
      <c r="T30" s="42"/>
      <c r="U30" s="42"/>
      <c r="V30" s="42"/>
      <c r="W30" s="42"/>
      <c r="X30" s="42"/>
      <c r="Y30" s="39"/>
      <c r="Z30" s="28" t="str">
        <f ca="1">IF(AND($A30&lt;&gt;"",$G30&lt;&gt;"",$I30&lt;&gt;""),FLOOR($M30,VLOOKUP($E$8,マスタ!$D$2:$E$8,2,0)),"")</f>
        <v/>
      </c>
      <c r="AA30" s="29" t="str">
        <f t="shared" ca="1" si="0"/>
        <v/>
      </c>
      <c r="AB30" s="4"/>
    </row>
    <row r="31" spans="1:28" ht="22.5" customHeight="1">
      <c r="A31" s="36">
        <f t="shared" ca="1" si="3"/>
        <v>45675</v>
      </c>
      <c r="B31" s="37"/>
      <c r="C31" s="27" t="str">
        <f t="shared" ca="1" si="1"/>
        <v>Sat</v>
      </c>
      <c r="D31" s="33"/>
      <c r="E31" s="34"/>
      <c r="F31" s="35"/>
      <c r="G31" s="38"/>
      <c r="H31" s="39"/>
      <c r="I31" s="38"/>
      <c r="J31" s="39"/>
      <c r="K31" s="40"/>
      <c r="L31" s="39"/>
      <c r="M31" s="38" t="str">
        <f t="shared" si="2"/>
        <v/>
      </c>
      <c r="N31" s="39"/>
      <c r="O31" s="81"/>
      <c r="P31" s="42"/>
      <c r="Q31" s="42"/>
      <c r="R31" s="42"/>
      <c r="S31" s="42"/>
      <c r="T31" s="42"/>
      <c r="U31" s="42"/>
      <c r="V31" s="42"/>
      <c r="W31" s="42"/>
      <c r="X31" s="42"/>
      <c r="Y31" s="39"/>
      <c r="Z31" s="28" t="str">
        <f ca="1">IF(AND($A31&lt;&gt;"",$G31&lt;&gt;"",$I31&lt;&gt;""),FLOOR($M31,VLOOKUP($E$8,マスタ!$D$2:$E$8,2,0)),"")</f>
        <v/>
      </c>
      <c r="AA31" s="29" t="str">
        <f t="shared" ca="1" si="0"/>
        <v/>
      </c>
      <c r="AB31" s="4"/>
    </row>
    <row r="32" spans="1:28" ht="22.5" customHeight="1">
      <c r="A32" s="36">
        <f t="shared" ca="1" si="3"/>
        <v>45676</v>
      </c>
      <c r="B32" s="37"/>
      <c r="C32" s="27" t="str">
        <f t="shared" ca="1" si="1"/>
        <v>Sun</v>
      </c>
      <c r="D32" s="33"/>
      <c r="E32" s="34"/>
      <c r="F32" s="35"/>
      <c r="G32" s="38"/>
      <c r="H32" s="39"/>
      <c r="I32" s="38"/>
      <c r="J32" s="39"/>
      <c r="K32" s="40"/>
      <c r="L32" s="39"/>
      <c r="M32" s="38" t="str">
        <f t="shared" si="2"/>
        <v/>
      </c>
      <c r="N32" s="39"/>
      <c r="O32" s="81"/>
      <c r="P32" s="42"/>
      <c r="Q32" s="42"/>
      <c r="R32" s="42"/>
      <c r="S32" s="42"/>
      <c r="T32" s="42"/>
      <c r="U32" s="42"/>
      <c r="V32" s="42"/>
      <c r="W32" s="42"/>
      <c r="X32" s="42"/>
      <c r="Y32" s="39"/>
      <c r="Z32" s="28" t="str">
        <f ca="1">IF(AND($A32&lt;&gt;"",$G32&lt;&gt;"",$I32&lt;&gt;""),FLOOR($M32,VLOOKUP($E$8,マスタ!$D$2:$E$8,2,0)),"")</f>
        <v/>
      </c>
      <c r="AA32" s="29" t="str">
        <f t="shared" ca="1" si="0"/>
        <v/>
      </c>
      <c r="AB32" s="4"/>
    </row>
    <row r="33" spans="1:28" ht="22.5" customHeight="1">
      <c r="A33" s="36">
        <f t="shared" ca="1" si="3"/>
        <v>45677</v>
      </c>
      <c r="B33" s="37"/>
      <c r="C33" s="27" t="str">
        <f t="shared" ca="1" si="1"/>
        <v>Mon</v>
      </c>
      <c r="D33" s="33"/>
      <c r="E33" s="34"/>
      <c r="F33" s="35"/>
      <c r="G33" s="38"/>
      <c r="H33" s="39"/>
      <c r="I33" s="38"/>
      <c r="J33" s="39"/>
      <c r="K33" s="40"/>
      <c r="L33" s="39"/>
      <c r="M33" s="38" t="str">
        <f t="shared" si="2"/>
        <v/>
      </c>
      <c r="N33" s="39"/>
      <c r="O33" s="81"/>
      <c r="P33" s="42"/>
      <c r="Q33" s="42"/>
      <c r="R33" s="42"/>
      <c r="S33" s="42"/>
      <c r="T33" s="42"/>
      <c r="U33" s="42"/>
      <c r="V33" s="42"/>
      <c r="W33" s="42"/>
      <c r="X33" s="42"/>
      <c r="Y33" s="39"/>
      <c r="Z33" s="28" t="str">
        <f ca="1">IF(AND($A33&lt;&gt;"",$G33&lt;&gt;"",$I33&lt;&gt;""),FLOOR($M33,VLOOKUP($E$8,マスタ!$D$2:$E$8,2,0)),"")</f>
        <v/>
      </c>
      <c r="AA33" s="29" t="str">
        <f t="shared" ca="1" si="0"/>
        <v/>
      </c>
      <c r="AB33" s="4"/>
    </row>
    <row r="34" spans="1:28" ht="22.5" customHeight="1">
      <c r="A34" s="36">
        <f t="shared" ca="1" si="3"/>
        <v>45678</v>
      </c>
      <c r="B34" s="37"/>
      <c r="C34" s="27" t="str">
        <f t="shared" ca="1" si="1"/>
        <v>Tue</v>
      </c>
      <c r="D34" s="33"/>
      <c r="E34" s="34"/>
      <c r="F34" s="35"/>
      <c r="G34" s="38"/>
      <c r="H34" s="39"/>
      <c r="I34" s="38"/>
      <c r="J34" s="39"/>
      <c r="K34" s="40"/>
      <c r="L34" s="39"/>
      <c r="M34" s="38" t="str">
        <f t="shared" si="2"/>
        <v/>
      </c>
      <c r="N34" s="39"/>
      <c r="O34" s="81"/>
      <c r="P34" s="42"/>
      <c r="Q34" s="42"/>
      <c r="R34" s="42"/>
      <c r="S34" s="42"/>
      <c r="T34" s="42"/>
      <c r="U34" s="42"/>
      <c r="V34" s="42"/>
      <c r="W34" s="42"/>
      <c r="X34" s="42"/>
      <c r="Y34" s="39"/>
      <c r="Z34" s="28" t="str">
        <f ca="1">IF(AND($A34&lt;&gt;"",$G34&lt;&gt;"",$I34&lt;&gt;""),FLOOR($M34,VLOOKUP($E$8,マスタ!$D$2:$E$8,2,0)),"")</f>
        <v/>
      </c>
      <c r="AA34" s="29" t="str">
        <f t="shared" ca="1" si="0"/>
        <v/>
      </c>
      <c r="AB34" s="4"/>
    </row>
    <row r="35" spans="1:28" ht="22.5" customHeight="1">
      <c r="A35" s="36">
        <f t="shared" ca="1" si="3"/>
        <v>45679</v>
      </c>
      <c r="B35" s="37"/>
      <c r="C35" s="27" t="str">
        <f t="shared" ca="1" si="1"/>
        <v>Wed</v>
      </c>
      <c r="D35" s="33"/>
      <c r="E35" s="34"/>
      <c r="F35" s="35"/>
      <c r="G35" s="38"/>
      <c r="H35" s="39"/>
      <c r="I35" s="38"/>
      <c r="J35" s="39"/>
      <c r="K35" s="40"/>
      <c r="L35" s="39"/>
      <c r="M35" s="38" t="str">
        <f t="shared" si="2"/>
        <v/>
      </c>
      <c r="N35" s="39"/>
      <c r="O35" s="81"/>
      <c r="P35" s="42"/>
      <c r="Q35" s="42"/>
      <c r="R35" s="42"/>
      <c r="S35" s="42"/>
      <c r="T35" s="42"/>
      <c r="U35" s="42"/>
      <c r="V35" s="42"/>
      <c r="W35" s="42"/>
      <c r="X35" s="42"/>
      <c r="Y35" s="39"/>
      <c r="Z35" s="28" t="str">
        <f ca="1">IF(AND($A35&lt;&gt;"",$G35&lt;&gt;"",$I35&lt;&gt;""),FLOOR($M35,VLOOKUP($E$8,マスタ!$D$2:$E$8,2,0)),"")</f>
        <v/>
      </c>
      <c r="AA35" s="29" t="str">
        <f t="shared" ca="1" si="0"/>
        <v/>
      </c>
      <c r="AB35" s="4"/>
    </row>
    <row r="36" spans="1:28" ht="22.5" customHeight="1">
      <c r="A36" s="36">
        <f t="shared" ca="1" si="3"/>
        <v>45680</v>
      </c>
      <c r="B36" s="37"/>
      <c r="C36" s="27" t="str">
        <f t="shared" ca="1" si="1"/>
        <v>Thu</v>
      </c>
      <c r="D36" s="33"/>
      <c r="E36" s="34"/>
      <c r="F36" s="35"/>
      <c r="G36" s="38"/>
      <c r="H36" s="39"/>
      <c r="I36" s="38"/>
      <c r="J36" s="39"/>
      <c r="K36" s="40"/>
      <c r="L36" s="39"/>
      <c r="M36" s="38" t="str">
        <f t="shared" si="2"/>
        <v/>
      </c>
      <c r="N36" s="39"/>
      <c r="O36" s="81"/>
      <c r="P36" s="42"/>
      <c r="Q36" s="42"/>
      <c r="R36" s="42"/>
      <c r="S36" s="42"/>
      <c r="T36" s="42"/>
      <c r="U36" s="42"/>
      <c r="V36" s="42"/>
      <c r="W36" s="42"/>
      <c r="X36" s="42"/>
      <c r="Y36" s="39"/>
      <c r="Z36" s="28" t="str">
        <f ca="1">IF(AND($A36&lt;&gt;"",$G36&lt;&gt;"",$I36&lt;&gt;""),FLOOR($M36,VLOOKUP($E$8,マスタ!$D$2:$E$8,2,0)),"")</f>
        <v/>
      </c>
      <c r="AA36" s="29" t="str">
        <f t="shared" ca="1" si="0"/>
        <v/>
      </c>
      <c r="AB36" s="4"/>
    </row>
    <row r="37" spans="1:28" ht="22.5" customHeight="1">
      <c r="A37" s="36">
        <f t="shared" ca="1" si="3"/>
        <v>45681</v>
      </c>
      <c r="B37" s="37"/>
      <c r="C37" s="27" t="str">
        <f t="shared" ca="1" si="1"/>
        <v>Fri</v>
      </c>
      <c r="D37" s="33"/>
      <c r="E37" s="34"/>
      <c r="F37" s="35"/>
      <c r="G37" s="38"/>
      <c r="H37" s="39"/>
      <c r="I37" s="38"/>
      <c r="J37" s="39"/>
      <c r="K37" s="40"/>
      <c r="L37" s="39"/>
      <c r="M37" s="38" t="str">
        <f t="shared" si="2"/>
        <v/>
      </c>
      <c r="N37" s="39"/>
      <c r="O37" s="81"/>
      <c r="P37" s="42"/>
      <c r="Q37" s="42"/>
      <c r="R37" s="42"/>
      <c r="S37" s="42"/>
      <c r="T37" s="42"/>
      <c r="U37" s="42"/>
      <c r="V37" s="42"/>
      <c r="W37" s="42"/>
      <c r="X37" s="42"/>
      <c r="Y37" s="39"/>
      <c r="Z37" s="28" t="str">
        <f ca="1">IF(AND($A37&lt;&gt;"",$G37&lt;&gt;"",$I37&lt;&gt;""),FLOOR($M37,VLOOKUP($E$8,マスタ!$D$2:$E$8,2,0)),"")</f>
        <v/>
      </c>
      <c r="AA37" s="29" t="str">
        <f t="shared" ca="1" si="0"/>
        <v/>
      </c>
      <c r="AB37" s="4"/>
    </row>
    <row r="38" spans="1:28" ht="22.5" customHeight="1">
      <c r="A38" s="36">
        <f t="shared" ca="1" si="3"/>
        <v>45682</v>
      </c>
      <c r="B38" s="37"/>
      <c r="C38" s="27" t="str">
        <f t="shared" ca="1" si="1"/>
        <v>Sat</v>
      </c>
      <c r="D38" s="33"/>
      <c r="E38" s="34"/>
      <c r="F38" s="35"/>
      <c r="G38" s="38"/>
      <c r="H38" s="39"/>
      <c r="I38" s="38"/>
      <c r="J38" s="39"/>
      <c r="K38" s="40"/>
      <c r="L38" s="39"/>
      <c r="M38" s="38" t="str">
        <f t="shared" si="2"/>
        <v/>
      </c>
      <c r="N38" s="39"/>
      <c r="O38" s="81"/>
      <c r="P38" s="42"/>
      <c r="Q38" s="42"/>
      <c r="R38" s="42"/>
      <c r="S38" s="42"/>
      <c r="T38" s="42"/>
      <c r="U38" s="42"/>
      <c r="V38" s="42"/>
      <c r="W38" s="42"/>
      <c r="X38" s="42"/>
      <c r="Y38" s="39"/>
      <c r="Z38" s="28" t="str">
        <f ca="1">IF(AND($A38&lt;&gt;"",$G38&lt;&gt;"",$I38&lt;&gt;""),FLOOR($M38,VLOOKUP($E$8,マスタ!$D$2:$E$8,2,0)),"")</f>
        <v/>
      </c>
      <c r="AA38" s="29" t="str">
        <f t="shared" ca="1" si="0"/>
        <v/>
      </c>
      <c r="AB38" s="4"/>
    </row>
    <row r="39" spans="1:28" ht="22.5" customHeight="1">
      <c r="A39" s="36">
        <f t="shared" ca="1" si="3"/>
        <v>45683</v>
      </c>
      <c r="B39" s="37"/>
      <c r="C39" s="27" t="str">
        <f t="shared" ca="1" si="1"/>
        <v>Sun</v>
      </c>
      <c r="D39" s="33"/>
      <c r="E39" s="34"/>
      <c r="F39" s="35"/>
      <c r="G39" s="38"/>
      <c r="H39" s="39"/>
      <c r="I39" s="38"/>
      <c r="J39" s="39"/>
      <c r="K39" s="40"/>
      <c r="L39" s="39"/>
      <c r="M39" s="38" t="str">
        <f t="shared" si="2"/>
        <v/>
      </c>
      <c r="N39" s="39"/>
      <c r="O39" s="81"/>
      <c r="P39" s="42"/>
      <c r="Q39" s="42"/>
      <c r="R39" s="42"/>
      <c r="S39" s="42"/>
      <c r="T39" s="42"/>
      <c r="U39" s="42"/>
      <c r="V39" s="42"/>
      <c r="W39" s="42"/>
      <c r="X39" s="42"/>
      <c r="Y39" s="39"/>
      <c r="Z39" s="28" t="str">
        <f ca="1">IF(AND($A39&lt;&gt;"",$G39&lt;&gt;"",$I39&lt;&gt;""),FLOOR($M39,VLOOKUP($E$8,マスタ!$D$2:$E$8,2,0)),"")</f>
        <v/>
      </c>
      <c r="AA39" s="29" t="str">
        <f t="shared" ca="1" si="0"/>
        <v/>
      </c>
      <c r="AB39" s="4"/>
    </row>
    <row r="40" spans="1:28" ht="22.5" customHeight="1">
      <c r="A40" s="36">
        <f t="shared" ca="1" si="3"/>
        <v>45684</v>
      </c>
      <c r="B40" s="37"/>
      <c r="C40" s="27" t="str">
        <f t="shared" ca="1" si="1"/>
        <v>Mon</v>
      </c>
      <c r="D40" s="33"/>
      <c r="E40" s="34"/>
      <c r="F40" s="35"/>
      <c r="G40" s="38"/>
      <c r="H40" s="39"/>
      <c r="I40" s="38"/>
      <c r="J40" s="39"/>
      <c r="K40" s="40"/>
      <c r="L40" s="39"/>
      <c r="M40" s="38" t="str">
        <f t="shared" si="2"/>
        <v/>
      </c>
      <c r="N40" s="39"/>
      <c r="O40" s="81"/>
      <c r="P40" s="42"/>
      <c r="Q40" s="42"/>
      <c r="R40" s="42"/>
      <c r="S40" s="42"/>
      <c r="T40" s="42"/>
      <c r="U40" s="42"/>
      <c r="V40" s="42"/>
      <c r="W40" s="42"/>
      <c r="X40" s="42"/>
      <c r="Y40" s="39"/>
      <c r="Z40" s="28" t="str">
        <f ca="1">IF(AND($A40&lt;&gt;"",$G40&lt;&gt;"",$I40&lt;&gt;""),FLOOR($M40,VLOOKUP($E$8,マスタ!$D$2:$E$8,2,0)),"")</f>
        <v/>
      </c>
      <c r="AA40" s="29" t="str">
        <f t="shared" ca="1" si="0"/>
        <v/>
      </c>
      <c r="AB40" s="4"/>
    </row>
    <row r="41" spans="1:28" ht="22.5" customHeight="1">
      <c r="A41" s="36">
        <f t="shared" ca="1" si="3"/>
        <v>45685</v>
      </c>
      <c r="B41" s="37"/>
      <c r="C41" s="27" t="str">
        <f t="shared" ca="1" si="1"/>
        <v>Tue</v>
      </c>
      <c r="D41" s="33"/>
      <c r="E41" s="34"/>
      <c r="F41" s="35"/>
      <c r="G41" s="38"/>
      <c r="H41" s="39"/>
      <c r="I41" s="38"/>
      <c r="J41" s="39"/>
      <c r="K41" s="40"/>
      <c r="L41" s="39"/>
      <c r="M41" s="38" t="str">
        <f t="shared" si="2"/>
        <v/>
      </c>
      <c r="N41" s="39"/>
      <c r="O41" s="81"/>
      <c r="P41" s="42"/>
      <c r="Q41" s="42"/>
      <c r="R41" s="42"/>
      <c r="S41" s="42"/>
      <c r="T41" s="42"/>
      <c r="U41" s="42"/>
      <c r="V41" s="42"/>
      <c r="W41" s="42"/>
      <c r="X41" s="42"/>
      <c r="Y41" s="39"/>
      <c r="Z41" s="28" t="str">
        <f ca="1">IF(AND($A41&lt;&gt;"",$G41&lt;&gt;"",$I41&lt;&gt;""),FLOOR($M41,VLOOKUP($E$8,マスタ!$D$2:$E$8,2,0)),"")</f>
        <v/>
      </c>
      <c r="AA41" s="29" t="str">
        <f t="shared" ca="1" si="0"/>
        <v/>
      </c>
      <c r="AB41" s="4"/>
    </row>
    <row r="42" spans="1:28" ht="22.5" customHeight="1">
      <c r="A42" s="36">
        <f t="shared" ca="1" si="3"/>
        <v>45686</v>
      </c>
      <c r="B42" s="37"/>
      <c r="C42" s="27" t="str">
        <f t="shared" ca="1" si="1"/>
        <v>Wed</v>
      </c>
      <c r="D42" s="33"/>
      <c r="E42" s="34"/>
      <c r="F42" s="35"/>
      <c r="G42" s="38"/>
      <c r="H42" s="39"/>
      <c r="I42" s="38"/>
      <c r="J42" s="39"/>
      <c r="K42" s="40"/>
      <c r="L42" s="39"/>
      <c r="M42" s="38" t="str">
        <f t="shared" si="2"/>
        <v/>
      </c>
      <c r="N42" s="39"/>
      <c r="O42" s="81"/>
      <c r="P42" s="42"/>
      <c r="Q42" s="42"/>
      <c r="R42" s="42"/>
      <c r="S42" s="42"/>
      <c r="T42" s="42"/>
      <c r="U42" s="42"/>
      <c r="V42" s="42"/>
      <c r="W42" s="42"/>
      <c r="X42" s="42"/>
      <c r="Y42" s="39"/>
      <c r="Z42" s="28" t="str">
        <f ca="1">IF(AND($A42&lt;&gt;"",$G42&lt;&gt;"",$I42&lt;&gt;""),FLOOR($M42,VLOOKUP($E$8,マスタ!$D$2:$E$8,2,0)),"")</f>
        <v/>
      </c>
      <c r="AA42" s="29" t="str">
        <f t="shared" ca="1" si="0"/>
        <v/>
      </c>
      <c r="AB42" s="4"/>
    </row>
    <row r="43" spans="1:28" ht="22.5" customHeight="1">
      <c r="A43" s="36">
        <f t="shared" ca="1" si="3"/>
        <v>45687</v>
      </c>
      <c r="B43" s="37"/>
      <c r="C43" s="27" t="str">
        <f t="shared" ca="1" si="1"/>
        <v>Thu</v>
      </c>
      <c r="D43" s="33"/>
      <c r="E43" s="34"/>
      <c r="F43" s="35"/>
      <c r="G43" s="38"/>
      <c r="H43" s="39"/>
      <c r="I43" s="38"/>
      <c r="J43" s="39"/>
      <c r="K43" s="40"/>
      <c r="L43" s="39"/>
      <c r="M43" s="38" t="str">
        <f t="shared" si="2"/>
        <v/>
      </c>
      <c r="N43" s="39"/>
      <c r="O43" s="81"/>
      <c r="P43" s="42"/>
      <c r="Q43" s="42"/>
      <c r="R43" s="42"/>
      <c r="S43" s="42"/>
      <c r="T43" s="42"/>
      <c r="U43" s="42"/>
      <c r="V43" s="42"/>
      <c r="W43" s="42"/>
      <c r="X43" s="42"/>
      <c r="Y43" s="39"/>
      <c r="Z43" s="28" t="str">
        <f ca="1">IF(AND($A43&lt;&gt;"",$G43&lt;&gt;"",$I43&lt;&gt;""),FLOOR($M43,VLOOKUP($E$8,マスタ!$D$2:$E$8,2,0)),"")</f>
        <v/>
      </c>
      <c r="AA43" s="29" t="str">
        <f t="shared" ca="1" si="0"/>
        <v/>
      </c>
      <c r="AB43" s="4"/>
    </row>
    <row r="44" spans="1:28" ht="22.5" customHeight="1">
      <c r="A44" s="36">
        <f t="shared" ca="1" si="3"/>
        <v>45688</v>
      </c>
      <c r="B44" s="37"/>
      <c r="C44" s="27" t="str">
        <f t="shared" ca="1" si="1"/>
        <v>Fri</v>
      </c>
      <c r="D44" s="33"/>
      <c r="E44" s="34"/>
      <c r="F44" s="35"/>
      <c r="G44" s="38"/>
      <c r="H44" s="39"/>
      <c r="I44" s="38"/>
      <c r="J44" s="39"/>
      <c r="K44" s="40"/>
      <c r="L44" s="39"/>
      <c r="M44" s="38" t="str">
        <f t="shared" si="2"/>
        <v/>
      </c>
      <c r="N44" s="39"/>
      <c r="O44" s="81"/>
      <c r="P44" s="42"/>
      <c r="Q44" s="42"/>
      <c r="R44" s="42"/>
      <c r="S44" s="42"/>
      <c r="T44" s="42"/>
      <c r="U44" s="42"/>
      <c r="V44" s="42"/>
      <c r="W44" s="42"/>
      <c r="X44" s="42"/>
      <c r="Y44" s="39"/>
      <c r="Z44" s="28" t="str">
        <f ca="1">IF(AND($A44&lt;&gt;"",$G44&lt;&gt;"",$I44&lt;&gt;""),FLOOR($M44,VLOOKUP($E$8,マスタ!$D$2:$E$8,2,0)),"")</f>
        <v/>
      </c>
      <c r="AA44" s="29" t="str">
        <f t="shared" ca="1" si="0"/>
        <v/>
      </c>
      <c r="AB44" s="4"/>
    </row>
    <row r="45" spans="1:28" ht="22.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22"/>
      <c r="AB45" s="4"/>
    </row>
    <row r="46" spans="1:28" ht="22.5" customHeight="1">
      <c r="A46" s="91" t="s">
        <v>45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50"/>
      <c r="Z46" s="30"/>
      <c r="AA46" s="22"/>
      <c r="AB46" s="4"/>
    </row>
    <row r="47" spans="1:28" ht="22.5" customHeight="1">
      <c r="A47" s="9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3"/>
      <c r="Z47" s="30"/>
      <c r="AA47" s="22"/>
      <c r="AB47" s="4"/>
    </row>
    <row r="48" spans="1:28" ht="22.5" customHeight="1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3"/>
      <c r="Z48" s="30"/>
      <c r="AA48" s="22"/>
      <c r="AB48" s="4"/>
    </row>
    <row r="49" spans="1:28" ht="22.5" customHeight="1">
      <c r="A49" s="55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30"/>
      <c r="AA49" s="22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spans="1:28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</sheetData>
  <mergeCells count="265">
    <mergeCell ref="K28:L28"/>
    <mergeCell ref="K29:L29"/>
    <mergeCell ref="K30:L30"/>
    <mergeCell ref="K31:L31"/>
    <mergeCell ref="K32:L32"/>
    <mergeCell ref="K33:L33"/>
    <mergeCell ref="O24:Y24"/>
    <mergeCell ref="O17:Y17"/>
    <mergeCell ref="O16:Y16"/>
    <mergeCell ref="D17:F17"/>
    <mergeCell ref="G17:H17"/>
    <mergeCell ref="K17:L17"/>
    <mergeCell ref="M17:N17"/>
    <mergeCell ref="I16:J16"/>
    <mergeCell ref="G16:H16"/>
    <mergeCell ref="D16:F16"/>
    <mergeCell ref="K21:L21"/>
    <mergeCell ref="M21:N21"/>
    <mergeCell ref="O21:Y21"/>
    <mergeCell ref="D22:F22"/>
    <mergeCell ref="G22:H22"/>
    <mergeCell ref="K22:L22"/>
    <mergeCell ref="M22:N22"/>
    <mergeCell ref="O22:Y22"/>
    <mergeCell ref="O23:Y23"/>
    <mergeCell ref="A17:B17"/>
    <mergeCell ref="A18:B18"/>
    <mergeCell ref="D18:F18"/>
    <mergeCell ref="G18:H18"/>
    <mergeCell ref="I18:J18"/>
    <mergeCell ref="K18:L18"/>
    <mergeCell ref="M18:N18"/>
    <mergeCell ref="O18:Y18"/>
    <mergeCell ref="D14:F14"/>
    <mergeCell ref="A16:B16"/>
    <mergeCell ref="I17:J17"/>
    <mergeCell ref="M16:N16"/>
    <mergeCell ref="K16:L16"/>
    <mergeCell ref="O41:Y41"/>
    <mergeCell ref="O42:Y42"/>
    <mergeCell ref="O43:Y43"/>
    <mergeCell ref="O44:Y44"/>
    <mergeCell ref="A46:Y46"/>
    <mergeCell ref="A47:Y49"/>
    <mergeCell ref="O32:Y32"/>
    <mergeCell ref="O33:Y33"/>
    <mergeCell ref="O34:Y34"/>
    <mergeCell ref="O35:Y35"/>
    <mergeCell ref="O36:Y36"/>
    <mergeCell ref="O37:Y37"/>
    <mergeCell ref="O38:Y38"/>
    <mergeCell ref="K34:L34"/>
    <mergeCell ref="K35:L35"/>
    <mergeCell ref="O25:Y25"/>
    <mergeCell ref="O26:Y26"/>
    <mergeCell ref="O27:Y27"/>
    <mergeCell ref="O28:Y28"/>
    <mergeCell ref="O29:Y29"/>
    <mergeCell ref="O30:Y30"/>
    <mergeCell ref="O31:Y31"/>
    <mergeCell ref="O39:Y39"/>
    <mergeCell ref="O40:Y40"/>
    <mergeCell ref="D19:F19"/>
    <mergeCell ref="D20:F20"/>
    <mergeCell ref="A19:B19"/>
    <mergeCell ref="G19:H19"/>
    <mergeCell ref="I19:J19"/>
    <mergeCell ref="K19:L19"/>
    <mergeCell ref="M19:N19"/>
    <mergeCell ref="O19:Y19"/>
    <mergeCell ref="A20:B20"/>
    <mergeCell ref="O20:Y20"/>
    <mergeCell ref="K20:L20"/>
    <mergeCell ref="M20:N20"/>
    <mergeCell ref="Z11:Z12"/>
    <mergeCell ref="AA11:AA12"/>
    <mergeCell ref="G15:H15"/>
    <mergeCell ref="I15:J15"/>
    <mergeCell ref="K15:L15"/>
    <mergeCell ref="M15:N15"/>
    <mergeCell ref="O15:Y15"/>
    <mergeCell ref="D15:F15"/>
    <mergeCell ref="A13:C13"/>
    <mergeCell ref="D13:F13"/>
    <mergeCell ref="G13:H13"/>
    <mergeCell ref="I13:J13"/>
    <mergeCell ref="K13:L13"/>
    <mergeCell ref="M13:N13"/>
    <mergeCell ref="O13:Y13"/>
    <mergeCell ref="A14:B14"/>
    <mergeCell ref="G14:H14"/>
    <mergeCell ref="I14:J14"/>
    <mergeCell ref="K14:L14"/>
    <mergeCell ref="M14:N14"/>
    <mergeCell ref="O14:Y14"/>
    <mergeCell ref="A15:B15"/>
    <mergeCell ref="X4:Y4"/>
    <mergeCell ref="V5:W7"/>
    <mergeCell ref="X5:Y7"/>
    <mergeCell ref="A1:J2"/>
    <mergeCell ref="Q1:R2"/>
    <mergeCell ref="S1:Y2"/>
    <mergeCell ref="A4:D4"/>
    <mergeCell ref="E4:G4"/>
    <mergeCell ref="I4:K4"/>
    <mergeCell ref="L4:M4"/>
    <mergeCell ref="A5:D5"/>
    <mergeCell ref="E5:G5"/>
    <mergeCell ref="I5:K5"/>
    <mergeCell ref="L5:M5"/>
    <mergeCell ref="E6:G6"/>
    <mergeCell ref="I6:K6"/>
    <mergeCell ref="L6:M6"/>
    <mergeCell ref="A11:C12"/>
    <mergeCell ref="D11:F12"/>
    <mergeCell ref="G11:H12"/>
    <mergeCell ref="I11:J12"/>
    <mergeCell ref="K11:L12"/>
    <mergeCell ref="O4:Q7"/>
    <mergeCell ref="R4:T5"/>
    <mergeCell ref="R6:T7"/>
    <mergeCell ref="V4:W4"/>
    <mergeCell ref="M11:N12"/>
    <mergeCell ref="O11:Y12"/>
    <mergeCell ref="A6:D6"/>
    <mergeCell ref="A7:D7"/>
    <mergeCell ref="E7:G7"/>
    <mergeCell ref="I7:K7"/>
    <mergeCell ref="L7:M7"/>
    <mergeCell ref="A8:D8"/>
    <mergeCell ref="E8:G8"/>
    <mergeCell ref="A9:D9"/>
    <mergeCell ref="E9:G9"/>
    <mergeCell ref="I34:J34"/>
    <mergeCell ref="K41:L41"/>
    <mergeCell ref="M41:N41"/>
    <mergeCell ref="I39:J39"/>
    <mergeCell ref="K39:L39"/>
    <mergeCell ref="M39:N39"/>
    <mergeCell ref="I40:J40"/>
    <mergeCell ref="K40:L40"/>
    <mergeCell ref="M40:N40"/>
    <mergeCell ref="I41:J41"/>
    <mergeCell ref="G30:H30"/>
    <mergeCell ref="G31:H31"/>
    <mergeCell ref="G32:H32"/>
    <mergeCell ref="G33:H33"/>
    <mergeCell ref="I28:J28"/>
    <mergeCell ref="I29:J29"/>
    <mergeCell ref="I30:J30"/>
    <mergeCell ref="I31:J31"/>
    <mergeCell ref="I32:J32"/>
    <mergeCell ref="I33:J33"/>
    <mergeCell ref="K23:L23"/>
    <mergeCell ref="M23:N23"/>
    <mergeCell ref="A24:B24"/>
    <mergeCell ref="A27:B27"/>
    <mergeCell ref="A28:B28"/>
    <mergeCell ref="A29:B29"/>
    <mergeCell ref="G27:H27"/>
    <mergeCell ref="G28:H28"/>
    <mergeCell ref="G29:H29"/>
    <mergeCell ref="G24:H24"/>
    <mergeCell ref="I24:J24"/>
    <mergeCell ref="G25:H25"/>
    <mergeCell ref="I25:J25"/>
    <mergeCell ref="G26:H26"/>
    <mergeCell ref="I26:J26"/>
    <mergeCell ref="I27:J27"/>
    <mergeCell ref="K24:L24"/>
    <mergeCell ref="M24:N24"/>
    <mergeCell ref="K25:L25"/>
    <mergeCell ref="M25:N25"/>
    <mergeCell ref="K26:L26"/>
    <mergeCell ref="M26:N26"/>
    <mergeCell ref="M27:N27"/>
    <mergeCell ref="K27:L27"/>
    <mergeCell ref="G20:H20"/>
    <mergeCell ref="I20:J20"/>
    <mergeCell ref="A21:B21"/>
    <mergeCell ref="D21:F21"/>
    <mergeCell ref="G21:H21"/>
    <mergeCell ref="I21:J21"/>
    <mergeCell ref="I22:J22"/>
    <mergeCell ref="A22:B22"/>
    <mergeCell ref="A23:B23"/>
    <mergeCell ref="G23:H23"/>
    <mergeCell ref="I23:J23"/>
    <mergeCell ref="K44:L44"/>
    <mergeCell ref="M44:N44"/>
    <mergeCell ref="I42:J42"/>
    <mergeCell ref="K42:L42"/>
    <mergeCell ref="M42:N42"/>
    <mergeCell ref="I43:J43"/>
    <mergeCell ref="K43:L43"/>
    <mergeCell ref="M43:N43"/>
    <mergeCell ref="I44:J44"/>
    <mergeCell ref="G41:H41"/>
    <mergeCell ref="G42:H42"/>
    <mergeCell ref="G43:H43"/>
    <mergeCell ref="G44:H44"/>
    <mergeCell ref="G34:H34"/>
    <mergeCell ref="G35:H35"/>
    <mergeCell ref="G36:H36"/>
    <mergeCell ref="G37:H37"/>
    <mergeCell ref="G38:H38"/>
    <mergeCell ref="G39:H39"/>
    <mergeCell ref="G40:H40"/>
    <mergeCell ref="K38:L38"/>
    <mergeCell ref="M38:N38"/>
    <mergeCell ref="I35:J35"/>
    <mergeCell ref="I36:J36"/>
    <mergeCell ref="K36:L36"/>
    <mergeCell ref="I37:J37"/>
    <mergeCell ref="K37:L37"/>
    <mergeCell ref="M37:N37"/>
    <mergeCell ref="I38:J38"/>
    <mergeCell ref="M35:N35"/>
    <mergeCell ref="M36:N36"/>
    <mergeCell ref="M28:N28"/>
    <mergeCell ref="M29:N29"/>
    <mergeCell ref="M30:N30"/>
    <mergeCell ref="M31:N31"/>
    <mergeCell ref="M32:N32"/>
    <mergeCell ref="M33:N33"/>
    <mergeCell ref="M34:N34"/>
    <mergeCell ref="D43:F43"/>
    <mergeCell ref="D44:F44"/>
    <mergeCell ref="D33:F33"/>
    <mergeCell ref="D34:F34"/>
    <mergeCell ref="D35:F35"/>
    <mergeCell ref="D36:F36"/>
    <mergeCell ref="D37:F37"/>
    <mergeCell ref="D38:F38"/>
    <mergeCell ref="D39:F39"/>
    <mergeCell ref="A43:B43"/>
    <mergeCell ref="A44:B44"/>
    <mergeCell ref="A32:B32"/>
    <mergeCell ref="A33:B33"/>
    <mergeCell ref="A34:B34"/>
    <mergeCell ref="A35:B35"/>
    <mergeCell ref="A36:B36"/>
    <mergeCell ref="A37:B37"/>
    <mergeCell ref="A38:B38"/>
    <mergeCell ref="A30:B30"/>
    <mergeCell ref="D30:F30"/>
    <mergeCell ref="A31:B31"/>
    <mergeCell ref="D31:F31"/>
    <mergeCell ref="D32:F32"/>
    <mergeCell ref="A39:B39"/>
    <mergeCell ref="A40:B40"/>
    <mergeCell ref="A41:B41"/>
    <mergeCell ref="A42:B42"/>
    <mergeCell ref="D40:F40"/>
    <mergeCell ref="D41:F41"/>
    <mergeCell ref="D42:F42"/>
    <mergeCell ref="D23:F23"/>
    <mergeCell ref="D24:F24"/>
    <mergeCell ref="A25:B25"/>
    <mergeCell ref="D25:F25"/>
    <mergeCell ref="A26:B26"/>
    <mergeCell ref="D26:F26"/>
    <mergeCell ref="D27:F27"/>
    <mergeCell ref="D28:F28"/>
    <mergeCell ref="D29:F29"/>
  </mergeCells>
  <phoneticPr fontId="14"/>
  <conditionalFormatting sqref="A1:J2 E8:G9">
    <cfRule type="containsText" dxfId="4" priority="1" operator="containsText" text="選択">
      <formula>NOT(ISERROR(SEARCH(("選択"),(A1))))</formula>
    </cfRule>
  </conditionalFormatting>
  <conditionalFormatting sqref="A14:AA44">
    <cfRule type="expression" dxfId="3" priority="3">
      <formula>OR($A14="",COUNTIF(INDIRECT("マスタ!$A2:$A100"),$A14)&gt;0,WEEKDAY($A14)=7,WEEKDAY($A14)=1)</formula>
    </cfRule>
    <cfRule type="expression" dxfId="2" priority="4">
      <formula>OR($D14="稼働なし",$D14="振替休日")</formula>
    </cfRule>
  </conditionalFormatting>
  <conditionalFormatting sqref="D14:AA44">
    <cfRule type="expression" dxfId="1" priority="5">
      <formula>$D14="振替稼働"</formula>
    </cfRule>
  </conditionalFormatting>
  <conditionalFormatting sqref="S1:Y2">
    <cfRule type="containsText" dxfId="0" priority="2" operator="containsText" text="入力してください">
      <formula>NOT(ISERROR(SEARCH(("入力してください"),(S1))))</formula>
    </cfRule>
  </conditionalFormatting>
  <dataValidations count="1">
    <dataValidation type="decimal" operator="greaterThanOrEqual" allowBlank="1" showDropDown="1" showInputMessage="1" showErrorMessage="1" prompt="半角で時刻を入力してください　例)10:00" sqref="E4:E6 G13:G44 I13:I44 K13:K44 M13:M44" xr:uid="{00000000-0002-0000-0100-000000000000}">
      <formula1>0</formula1>
    </dataValidation>
  </dataValidations>
  <printOptions horizontalCentered="1"/>
  <pageMargins left="0.70866141732283472" right="0.70866141732283472" top="0.74803149606299213" bottom="0.74803149606299213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14</vt:i4>
      </vt:variant>
    </vt:vector>
  </HeadingPairs>
  <TitlesOfParts>
    <vt:vector size="16" baseType="lpstr">
      <vt:lpstr>マスタ</vt:lpstr>
      <vt:lpstr>作業報告書</vt:lpstr>
      <vt:lpstr>APPROVAL_SEAL</vt:lpstr>
      <vt:lpstr>DOC_MEMO</vt:lpstr>
      <vt:lpstr>END</vt:lpstr>
      <vt:lpstr>MEMO</vt:lpstr>
      <vt:lpstr>MONTH</vt:lpstr>
      <vt:lpstr>NAME</vt:lpstr>
      <vt:lpstr>PERSONAL_SEAL</vt:lpstr>
      <vt:lpstr>REST</vt:lpstr>
      <vt:lpstr>START</vt:lpstr>
      <vt:lpstr>TEMP_START</vt:lpstr>
      <vt:lpstr>TEMP_UNIT_DAY</vt:lpstr>
      <vt:lpstr>TEMP_UNIT_MONTH</vt:lpstr>
      <vt:lpstr>TYPE</vt:lpstr>
      <vt:lpstr>WORK_REPORT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TKwest</dc:creator>
  <cp:keywords/>
  <dc:description/>
  <cp:lastModifiedBy>takanori nishi</cp:lastModifiedBy>
  <dcterms:created xsi:type="dcterms:W3CDTF">2021-10-06T09:14:50Z</dcterms:created>
  <dcterms:modified xsi:type="dcterms:W3CDTF">2025-01-26T11:57:05Z</dcterms:modified>
  <cp:category/>
</cp:coreProperties>
</file>