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OpenMP" sheetId="2" r:id="rId5"/>
    <sheet state="visible" name="MPI" sheetId="3" r:id="rId6"/>
    <sheet state="visible" name="CUDA" sheetId="4" r:id="rId7"/>
    <sheet state="visible" name="Comparison" sheetId="5" r:id="rId8"/>
  </sheets>
  <definedNames/>
  <calcPr/>
</workbook>
</file>

<file path=xl/sharedStrings.xml><?xml version="1.0" encoding="utf-8"?>
<sst xmlns="http://schemas.openxmlformats.org/spreadsheetml/2006/main" count="335" uniqueCount="49">
  <si>
    <t>Grid Size (-x)</t>
  </si>
  <si>
    <t>Iterations (-n)</t>
  </si>
  <si>
    <t>Overall (Job wall)</t>
  </si>
  <si>
    <t>build_rhs</t>
  </si>
  <si>
    <t>solve_poissons</t>
  </si>
  <si>
    <t>update_velocities</t>
  </si>
  <si>
    <t>apply_boundary</t>
  </si>
  <si>
    <t>CPU Efficiency</t>
  </si>
  <si>
    <t>Memory Utilised</t>
  </si>
  <si>
    <t>Main()</t>
  </si>
  <si>
    <t>500</t>
  </si>
  <si>
    <t>Average</t>
  </si>
  <si>
    <t>250</t>
  </si>
  <si>
    <t>1000</t>
  </si>
  <si>
    <t>./</t>
  </si>
  <si>
    <t>Number Of Cores</t>
  </si>
  <si>
    <t>Execution Time</t>
  </si>
  <si>
    <t>Column 1</t>
  </si>
  <si>
    <t>Column 2</t>
  </si>
  <si>
    <t>Column 3</t>
  </si>
  <si>
    <t>Column 4</t>
  </si>
  <si>
    <t>Column 5</t>
  </si>
  <si>
    <t>Column 6</t>
  </si>
  <si>
    <t>Output</t>
  </si>
  <si>
    <t>Number Of Tasks</t>
  </si>
  <si>
    <t xml:space="preserve">CPU Inefficiency </t>
  </si>
  <si>
    <t>.1.7</t>
  </si>
  <si>
    <t>Iterations (n)</t>
  </si>
  <si>
    <t>Total execution time</t>
  </si>
  <si>
    <t>update_velocties</t>
  </si>
  <si>
    <t>apply_boundaries</t>
  </si>
  <si>
    <t>cpu efficiency</t>
  </si>
  <si>
    <t>memory used</t>
  </si>
  <si>
    <t>main</t>
  </si>
  <si>
    <t xml:space="preserve">OpenMP </t>
  </si>
  <si>
    <t>Original 5000</t>
  </si>
  <si>
    <t xml:space="preserve">MPI </t>
  </si>
  <si>
    <t xml:space="preserve">CUDA </t>
  </si>
  <si>
    <t>Original 2500</t>
  </si>
  <si>
    <t>Original 10000</t>
  </si>
  <si>
    <t>Function</t>
  </si>
  <si>
    <t>MPI</t>
  </si>
  <si>
    <t>CUDA</t>
  </si>
  <si>
    <t>Total Execution Time</t>
  </si>
  <si>
    <t>build_rhs()</t>
  </si>
  <si>
    <t>solve_poissons()</t>
  </si>
  <si>
    <t>update_velocities()</t>
  </si>
  <si>
    <t>apply_boundary()</t>
  </si>
  <si>
    <t>Original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</si>
</sst>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49" xfId="0" applyAlignment="1" applyBorder="1" applyFill="1" applyFont="1" applyNumberFormat="1">
      <alignment shrinkToFit="0" vertical="center" wrapText="0"/>
    </xf>
    <xf borderId="5" fillId="2" fontId="2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6" fillId="2" fontId="3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3" fontId="2" numFmtId="49" xfId="0" applyAlignment="1" applyBorder="1" applyFill="1" applyFont="1" applyNumberFormat="1">
      <alignment shrinkToFit="0" vertical="center" wrapText="0"/>
    </xf>
    <xf borderId="8" fillId="3" fontId="2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readingOrder="0" shrinkToFit="0" vertical="center" wrapText="0"/>
    </xf>
    <xf borderId="9" fillId="3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3" fontId="2" numFmtId="49" xfId="0" applyAlignment="1" applyBorder="1" applyFont="1" applyNumberFormat="1">
      <alignment shrinkToFit="0" vertical="center" wrapText="0"/>
    </xf>
    <xf borderId="11" fillId="3" fontId="3" numFmtId="0" xfId="0" applyAlignment="1" applyBorder="1" applyFont="1">
      <alignment shrinkToFit="0" vertical="center" wrapText="0"/>
    </xf>
    <xf borderId="11" fillId="3" fontId="2" numFmtId="0" xfId="0" applyAlignment="1" applyBorder="1" applyFont="1">
      <alignment horizontal="right" shrinkToFit="0" vertical="center" wrapText="0"/>
    </xf>
    <xf borderId="12" fillId="3" fontId="2" numFmtId="0" xfId="0" applyAlignment="1" applyBorder="1" applyFont="1">
      <alignment horizontal="right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horizontal="right" readingOrder="0" shrinkToFit="0" vertical="center" wrapText="0"/>
    </xf>
    <xf borderId="6" fillId="2" fontId="2" numFmtId="0" xfId="0" applyAlignment="1" applyBorder="1" applyFont="1">
      <alignment horizontal="right" readingOrder="0" shrinkToFit="0" vertical="center" wrapText="0"/>
    </xf>
    <xf borderId="8" fillId="3" fontId="2" numFmtId="0" xfId="0" applyAlignment="1" applyBorder="1" applyFont="1">
      <alignment horizontal="right" readingOrder="0" shrinkToFit="0" vertical="center" wrapText="0"/>
    </xf>
    <xf borderId="9" fillId="3" fontId="2" numFmtId="0" xfId="0" applyAlignment="1" applyBorder="1" applyFont="1">
      <alignment horizontal="right" readingOrder="0" shrinkToFit="0" vertical="center" wrapText="0"/>
    </xf>
    <xf borderId="8" fillId="3" fontId="3" numFmtId="0" xfId="0" applyAlignment="1" applyBorder="1" applyFont="1">
      <alignment shrinkToFit="0" vertical="center" wrapText="0"/>
    </xf>
    <xf borderId="9" fillId="3" fontId="2" numFmtId="0" xfId="0" applyAlignment="1" applyBorder="1" applyFont="1">
      <alignment horizontal="right" shrinkToFit="0" vertical="center" wrapText="0"/>
    </xf>
    <xf borderId="4" fillId="2" fontId="2" numFmtId="49" xfId="0" applyAlignment="1" applyBorder="1" applyFont="1" applyNumberFormat="1">
      <alignment readingOrder="0" shrinkToFit="0" vertical="center" wrapText="0"/>
    </xf>
    <xf borderId="7" fillId="3" fontId="2" numFmtId="49" xfId="0" applyAlignment="1" applyBorder="1" applyFont="1" applyNumberFormat="1">
      <alignment readingOrder="0" shrinkToFit="0" vertical="center" wrapText="0"/>
    </xf>
    <xf borderId="10" fillId="3" fontId="2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readingOrder="0" shrinkToFit="0" vertical="center" wrapText="0"/>
    </xf>
    <xf borderId="9" fillId="3" fontId="3" numFmtId="0" xfId="0" applyAlignment="1" applyBorder="1" applyFont="1">
      <alignment readingOrder="0" shrinkToFit="0" vertical="center" wrapText="0"/>
    </xf>
    <xf borderId="9" fillId="3" fontId="2" numFmtId="0" xfId="0" applyAlignment="1" applyBorder="1" applyFont="1">
      <alignment horizontal="right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2" fontId="2" numFmtId="0" xfId="0" applyAlignment="1" applyBorder="1" applyFont="1">
      <alignment horizontal="right" readingOrder="0" shrinkToFit="0" vertical="center" wrapText="0"/>
    </xf>
    <xf borderId="9" fillId="3" fontId="2" numFmtId="0" xfId="0" applyAlignment="1" applyBorder="1" applyFont="1">
      <alignment horizontal="right" readingOrder="0" shrinkToFit="0" vertical="center" wrapText="0"/>
    </xf>
    <xf borderId="12" fillId="3" fontId="2" numFmtId="0" xfId="0" applyAlignment="1" applyBorder="1" applyFont="1">
      <alignment horizontal="righ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0" fillId="0" fontId="1" numFmtId="0" xfId="0" applyFont="1"/>
    <xf borderId="3" fillId="0" fontId="1" numFmtId="0" xfId="0" applyAlignment="1" applyBorder="1" applyFont="1">
      <alignment horizontal="left" readingOrder="0" shrinkToFit="0" vertical="center" wrapText="1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6">
    <tableStyle count="3" pivot="0" name="Original-style">
      <tableStyleElement dxfId="1" type="headerRow"/>
      <tableStyleElement dxfId="2" type="firstRowStripe"/>
      <tableStyleElement dxfId="3" type="secondRowStripe"/>
    </tableStyle>
    <tableStyle count="3" pivot="0" name="OpenMP-style">
      <tableStyleElement dxfId="1" type="headerRow"/>
      <tableStyleElement dxfId="2" type="firstRowStripe"/>
      <tableStyleElement dxfId="4" type="secondRowStripe"/>
    </tableStyle>
    <tableStyle count="3" pivot="0" name="OpenMP-style 2">
      <tableStyleElement dxfId="1" type="headerRow"/>
      <tableStyleElement dxfId="2" type="firstRowStripe"/>
      <tableStyleElement dxfId="3" type="secondRowStripe"/>
    </tableStyle>
    <tableStyle count="3" pivot="0" name="MPI-style">
      <tableStyleElement dxfId="1" type="headerRow"/>
      <tableStyleElement dxfId="2" type="firstRowStripe"/>
      <tableStyleElement dxfId="3" type="secondRowStripe"/>
    </tableStyle>
    <tableStyle count="3" pivot="0" name="MPI-style 2">
      <tableStyleElement dxfId="1" type="headerRow"/>
      <tableStyleElement dxfId="2" type="firstRowStripe"/>
      <tableStyleElement dxfId="4" type="secondRowStripe"/>
    </tableStyle>
    <tableStyle count="3" pivot="0" name="CUDA-style">
      <tableStyleElement dxfId="1" type="headerRow"/>
      <tableStyleElement dxfId="2" type="firstRowStripe"/>
      <tableStyleElement dxfId="3" type="secondRowStripe"/>
    </tableStyle>
    <tableStyle count="3" pivot="0" name="Comparison-style">
      <tableStyleElement dxfId="1" type="headerRow"/>
      <tableStyleElement dxfId="2" type="firstRowStripe"/>
      <tableStyleElement dxfId="4" type="secondRowStripe"/>
    </tableStyle>
    <tableStyle count="3" pivot="0" name="Comparison-style 2">
      <tableStyleElement dxfId="1" type="headerRow"/>
      <tableStyleElement dxfId="2" type="firstRowStripe"/>
      <tableStyleElement dxfId="4" type="secondRowStripe"/>
    </tableStyle>
    <tableStyle count="3" pivot="0" name="Comparison-style 3">
      <tableStyleElement dxfId="1" type="headerRow"/>
      <tableStyleElement dxfId="2" type="firstRowStripe"/>
      <tableStyleElement dxfId="4" type="secondRowStripe"/>
    </tableStyle>
    <tableStyle count="3" pivot="0" name="Comparison-style 4">
      <tableStyleElement dxfId="1" type="headerRow"/>
      <tableStyleElement dxfId="2" type="firstRowStripe"/>
      <tableStyleElement dxfId="4" type="secondRowStripe"/>
    </tableStyle>
    <tableStyle count="3" pivot="0" name="Comparison-style 5">
      <tableStyleElement dxfId="1" type="headerRow"/>
      <tableStyleElement dxfId="2" type="firstRowStripe"/>
      <tableStyleElement dxfId="4" type="secondRowStripe"/>
    </tableStyle>
    <tableStyle count="3" pivot="0" name="Comparison-style 6">
      <tableStyleElement dxfId="1" type="headerRow"/>
      <tableStyleElement dxfId="2" type="firstRowStripe"/>
      <tableStyleElement dxfId="4" type="secondRowStripe"/>
    </tableStyle>
    <tableStyle count="3" pivot="0" name="Comparison-style 7">
      <tableStyleElement dxfId="1" type="headerRow"/>
      <tableStyleElement dxfId="2" type="firstRowStripe"/>
      <tableStyleElement dxfId="4" type="secondRowStripe"/>
    </tableStyle>
    <tableStyle count="3" pivot="0" name="Comparison-style 8">
      <tableStyleElement dxfId="1" type="headerRow"/>
      <tableStyleElement dxfId="2" type="firstRowStripe"/>
      <tableStyleElement dxfId="4" type="secondRowStripe"/>
    </tableStyle>
    <tableStyle count="3" pivot="0" name="Comparison-style 9">
      <tableStyleElement dxfId="1" type="headerRow"/>
      <tableStyleElement dxfId="2" type="firstRowStripe"/>
      <tableStyleElement dxfId="4" type="secondRowStripe"/>
    </tableStyle>
    <tableStyle count="3" pivot="0" name="Comparison-style 10">
      <tableStyleElement dxfId="1" type="headerRow"/>
      <tableStyleElement dxfId="2" type="firstRowStripe"/>
      <tableStyleElement dxfId="4" type="secondRowStripe"/>
    </tableStyle>
    <tableStyle count="3" pivot="0" name="Comparison-style 11">
      <tableStyleElement dxfId="1" type="headerRow"/>
      <tableStyleElement dxfId="2" type="firstRowStripe"/>
      <tableStyleElement dxfId="4" type="secondRowStripe"/>
    </tableStyle>
    <tableStyle count="3" pivot="0" name="Comparison-style 12">
      <tableStyleElement dxfId="1" type="headerRow"/>
      <tableStyleElement dxfId="2" type="firstRowStripe"/>
      <tableStyleElement dxfId="4" type="secondRowStripe"/>
    </tableStyle>
    <tableStyle count="3" pivot="0" name="Comparison-style 13">
      <tableStyleElement dxfId="1" type="headerRow"/>
      <tableStyleElement dxfId="2" type="firstRowStripe"/>
      <tableStyleElement dxfId="4" type="secondRowStripe"/>
    </tableStyle>
    <tableStyle count="3" pivot="0" name="Comparison-style 14">
      <tableStyleElement dxfId="1" type="headerRow"/>
      <tableStyleElement dxfId="2" type="firstRowStripe"/>
      <tableStyleElement dxfId="4" type="secondRowStripe"/>
    </tableStyle>
    <tableStyle count="3" pivot="0" name="Comparison-style 15">
      <tableStyleElement dxfId="1" type="headerRow"/>
      <tableStyleElement dxfId="2" type="firstRowStripe"/>
      <tableStyleElement dxfId="4" type="secondRowStripe"/>
    </tableStyle>
    <tableStyle count="3" pivot="0" name="Comparison-style 16">
      <tableStyleElement dxfId="1" type="headerRow"/>
      <tableStyleElement dxfId="2" type="firstRowStripe"/>
      <tableStyleElement dxfId="4" type="secondRowStripe"/>
    </tableStyle>
    <tableStyle count="3" pivot="0" name="Comparison-style 17">
      <tableStyleElement dxfId="1" type="headerRow"/>
      <tableStyleElement dxfId="2" type="firstRowStripe"/>
      <tableStyleElement dxfId="4" type="secondRowStripe"/>
    </tableStyle>
    <tableStyle count="3" pivot="0" name="Comparison-style 18">
      <tableStyleElement dxfId="1" type="headerRow"/>
      <tableStyleElement dxfId="2" type="firstRowStripe"/>
      <tableStyleElement dxfId="4" type="secondRowStripe"/>
    </tableStyle>
    <tableStyle count="3" pivot="0" name="Comparison-style 19">
      <tableStyleElement dxfId="1" type="headerRow"/>
      <tableStyleElement dxfId="2" type="firstRowStripe"/>
      <tableStyleElement dxfId="4" type="secondRowStripe"/>
    </tableStyle>
    <tableStyle count="3" pivot="0" name="Comparison-style 20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and CPU Inefficiency (MPI)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MPI!$B$40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MPI!$A$41:$A$48</c:f>
            </c:strRef>
          </c:cat>
          <c:val>
            <c:numRef>
              <c:f>MPI!$B$41:$B$48</c:f>
              <c:numCache/>
            </c:numRef>
          </c:val>
          <c:smooth val="0"/>
        </c:ser>
        <c:axId val="839196556"/>
        <c:axId val="990465325"/>
      </c:lineChart>
      <c:catAx>
        <c:axId val="839196556"/>
        <c:scaling>
          <c:orientation val="minMax"/>
          <c:max val="12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Tasks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465325"/>
      </c:catAx>
      <c:valAx>
        <c:axId val="990465325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196556"/>
      </c:valAx>
      <c:lineChart>
        <c:varyColors val="0"/>
        <c:ser>
          <c:idx val="1"/>
          <c:order val="1"/>
          <c:tx>
            <c:strRef>
              <c:f>MPI!$D$40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MPI!$A$41:$A$48</c:f>
            </c:strRef>
          </c:cat>
          <c:val>
            <c:numRef>
              <c:f>MPI!$D$41:$D$48</c:f>
              <c:numCache/>
            </c:numRef>
          </c:val>
          <c:smooth val="0"/>
        </c:ser>
        <c:axId val="2085832518"/>
        <c:axId val="1075287547"/>
      </c:lineChart>
      <c:catAx>
        <c:axId val="2085832518"/>
        <c:scaling>
          <c:orientation val="minMax"/>
          <c:max val="128.0"/>
        </c:scaling>
        <c:delete val="1"/>
        <c:axPos val="b"/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287547"/>
      </c:catAx>
      <c:valAx>
        <c:axId val="10752875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Inefficiency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58325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MPI vs Original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Comparison!$N$37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Comparison!$N$38:$N$40</c:f>
              <c:numCache/>
            </c:numRef>
          </c:val>
          <c:smooth val="0"/>
        </c:ser>
        <c:ser>
          <c:idx val="1"/>
          <c:order val="1"/>
          <c:tx>
            <c:strRef>
              <c:f>Comparison!$M$37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Comparison!$M$38:$M$40</c:f>
              <c:numCache/>
            </c:numRef>
          </c:val>
          <c:smooth val="0"/>
        </c:ser>
        <c:ser>
          <c:idx val="2"/>
          <c:order val="2"/>
          <c:tx>
            <c:strRef>
              <c:f>Comparison!$N$43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Comparison!$N$44:$N$46</c:f>
              <c:numCache/>
            </c:numRef>
          </c:val>
          <c:smooth val="0"/>
        </c:ser>
        <c:ser>
          <c:idx val="3"/>
          <c:order val="3"/>
          <c:tx>
            <c:strRef>
              <c:f>Comparison!$M$43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Comparison!$M$44:$M$46</c:f>
              <c:numCache/>
            </c:numRef>
          </c:val>
          <c:smooth val="0"/>
        </c:ser>
        <c:ser>
          <c:idx val="4"/>
          <c:order val="4"/>
          <c:tx>
            <c:strRef>
              <c:f>Comparison!$N$50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Comparison!$N$51:$N$53</c:f>
              <c:numCache/>
            </c:numRef>
          </c:val>
          <c:smooth val="0"/>
        </c:ser>
        <c:ser>
          <c:idx val="5"/>
          <c:order val="5"/>
          <c:tx>
            <c:strRef>
              <c:f>Comparison!$M$50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Comparison!$M$51:$M$53</c:f>
              <c:numCache/>
            </c:numRef>
          </c:val>
          <c:smooth val="0"/>
        </c:ser>
        <c:axId val="1300654736"/>
        <c:axId val="909917173"/>
      </c:lineChart>
      <c:catAx>
        <c:axId val="13006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917173"/>
      </c:catAx>
      <c:valAx>
        <c:axId val="90991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54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vs Original at 2500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Comparison!$Y$43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Comparison!$W$44:$W$46</c:f>
            </c:strRef>
          </c:cat>
          <c:val>
            <c:numRef>
              <c:f>Comparison!$Y$44:$Y$46</c:f>
              <c:numCache/>
            </c:numRef>
          </c:val>
          <c:smooth val="0"/>
        </c:ser>
        <c:ser>
          <c:idx val="1"/>
          <c:order val="1"/>
          <c:tx>
            <c:strRef>
              <c:f>Comparison!$X$43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Comparison!$W$44:$W$46</c:f>
            </c:strRef>
          </c:cat>
          <c:val>
            <c:numRef>
              <c:f>Comparison!$X$44:$X$46</c:f>
              <c:numCache/>
            </c:numRef>
          </c:val>
          <c:smooth val="0"/>
        </c:ser>
        <c:axId val="951823831"/>
        <c:axId val="1089124411"/>
      </c:lineChart>
      <c:catAx>
        <c:axId val="95182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124411"/>
      </c:catAx>
      <c:valAx>
        <c:axId val="108912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82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vs Original at 10000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Comparison!$Y$49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Comparison!$W$50:$W$52</c:f>
            </c:strRef>
          </c:cat>
          <c:val>
            <c:numRef>
              <c:f>Comparison!$Y$50:$Y$52</c:f>
              <c:numCache/>
            </c:numRef>
          </c:val>
          <c:smooth val="0"/>
        </c:ser>
        <c:ser>
          <c:idx val="1"/>
          <c:order val="1"/>
          <c:tx>
            <c:strRef>
              <c:f>Comparison!$X$49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Comparison!$W$50:$W$52</c:f>
            </c:strRef>
          </c:cat>
          <c:val>
            <c:numRef>
              <c:f>Comparison!$X$50:$X$52</c:f>
              <c:numCache/>
            </c:numRef>
          </c:val>
          <c:smooth val="0"/>
        </c:ser>
        <c:axId val="2074413190"/>
        <c:axId val="1899363468"/>
      </c:lineChart>
      <c:catAx>
        <c:axId val="2074413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63468"/>
      </c:catAx>
      <c:valAx>
        <c:axId val="189936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413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vs Original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Comparison!$Y$37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Comparison!$Y$38:$Y$40</c:f>
              <c:numCache/>
            </c:numRef>
          </c:val>
          <c:smooth val="0"/>
        </c:ser>
        <c:ser>
          <c:idx val="1"/>
          <c:order val="1"/>
          <c:tx>
            <c:strRef>
              <c:f>Comparison!$X$37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Comparison!$X$38:$X$40</c:f>
              <c:numCache/>
            </c:numRef>
          </c:val>
          <c:smooth val="0"/>
        </c:ser>
        <c:ser>
          <c:idx val="2"/>
          <c:order val="2"/>
          <c:tx>
            <c:strRef>
              <c:f>Comparison!$Y$43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Comparison!$Y$44:$Y$46</c:f>
              <c:numCache/>
            </c:numRef>
          </c:val>
          <c:smooth val="0"/>
        </c:ser>
        <c:ser>
          <c:idx val="3"/>
          <c:order val="3"/>
          <c:tx>
            <c:strRef>
              <c:f>Comparison!$X$43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Comparison!$X$44:$X$46</c:f>
              <c:numCache/>
            </c:numRef>
          </c:val>
          <c:smooth val="0"/>
        </c:ser>
        <c:ser>
          <c:idx val="4"/>
          <c:order val="4"/>
          <c:tx>
            <c:strRef>
              <c:f>Comparison!$Y$49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Comparison!$Y$50:$Y$52</c:f>
              <c:numCache/>
            </c:numRef>
          </c:val>
          <c:smooth val="0"/>
        </c:ser>
        <c:ser>
          <c:idx val="5"/>
          <c:order val="5"/>
          <c:tx>
            <c:strRef>
              <c:f>Comparison!$X$49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Comparison!$X$50:$X$52</c:f>
              <c:numCache/>
            </c:numRef>
          </c:val>
          <c:smooth val="0"/>
        </c:ser>
        <c:axId val="2140614195"/>
        <c:axId val="147036086"/>
      </c:lineChart>
      <c:catAx>
        <c:axId val="214061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36086"/>
      </c:catAx>
      <c:valAx>
        <c:axId val="14703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61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Comparison!$B$102:$B$103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Comparison!$A$104:$A$108</c:f>
            </c:strRef>
          </c:cat>
          <c:val>
            <c:numRef>
              <c:f>Comparison!$B$104:$B$108</c:f>
              <c:numCache/>
            </c:numRef>
          </c:val>
        </c:ser>
        <c:ser>
          <c:idx val="1"/>
          <c:order val="1"/>
          <c:tx>
            <c:strRef>
              <c:f>Comparison!$C$102:$C$103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Comparison!$A$104:$A$108</c:f>
            </c:strRef>
          </c:cat>
          <c:val>
            <c:numRef>
              <c:f>Comparison!$C$104:$C$108</c:f>
              <c:numCache/>
            </c:numRef>
          </c:val>
        </c:ser>
        <c:ser>
          <c:idx val="2"/>
          <c:order val="2"/>
          <c:tx>
            <c:strRef>
              <c:f>Comparison!$D$102:$D$103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Comparison!$A$104:$A$108</c:f>
            </c:strRef>
          </c:cat>
          <c:val>
            <c:numRef>
              <c:f>Comparison!$D$104:$D$108</c:f>
              <c:numCache/>
            </c:numRef>
          </c:val>
        </c:ser>
        <c:axId val="2016168113"/>
        <c:axId val="82621737"/>
      </c:barChart>
      <c:catAx>
        <c:axId val="20161681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1737"/>
      </c:catAx>
      <c:valAx>
        <c:axId val="82621737"/>
        <c:scaling>
          <c:orientation val="minMax"/>
          <c:max val="1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average 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1681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</a:t>
            </a:r>
          </a:p>
        </c:rich>
      </c:tx>
      <c:overlay val="0"/>
    </c:title>
    <c:plotArea>
      <c:layout>
        <c:manualLayout>
          <c:xMode val="edge"/>
          <c:yMode val="edge"/>
          <c:x val="0.14741275571600482"/>
          <c:y val="0.11991817825612455"/>
          <c:w val="0.8217809867629363"/>
          <c:h val="0.8300818217438755"/>
        </c:manualLayout>
      </c:layout>
      <c:radarChart>
        <c:radarStyle val="marker"/>
        <c:ser>
          <c:idx val="0"/>
          <c:order val="0"/>
          <c:tx>
            <c:strRef>
              <c:f>Comparison!$B$111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Comparison!$A$112:$A$116</c:f>
            </c:strRef>
          </c:cat>
          <c:val>
            <c:numRef>
              <c:f>Comparison!$B$112:$B$116</c:f>
              <c:numCache/>
            </c:numRef>
          </c:val>
        </c:ser>
        <c:ser>
          <c:idx val="1"/>
          <c:order val="1"/>
          <c:tx>
            <c:strRef>
              <c:f>Comparison!$C$111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Comparison!$A$112:$A$116</c:f>
            </c:strRef>
          </c:cat>
          <c:val>
            <c:numRef>
              <c:f>Comparison!$C$112:$C$116</c:f>
              <c:numCache/>
            </c:numRef>
          </c:val>
        </c:ser>
        <c:ser>
          <c:idx val="2"/>
          <c:order val="2"/>
          <c:tx>
            <c:strRef>
              <c:f>Comparison!$D$111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Comparison!$A$112:$A$116</c:f>
            </c:strRef>
          </c:cat>
          <c:val>
            <c:numRef>
              <c:f>Comparison!$D$112:$D$116</c:f>
              <c:numCache/>
            </c:numRef>
          </c:val>
        </c:ser>
        <c:axId val="793886514"/>
        <c:axId val="1790632288"/>
      </c:radarChart>
      <c:catAx>
        <c:axId val="79388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632288"/>
      </c:catAx>
      <c:valAx>
        <c:axId val="179063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886514"/>
      </c:valAx>
    </c:plotArea>
    <c:legend>
      <c:legendPos val="l"/>
      <c:layout>
        <c:manualLayout>
          <c:xMode val="edge"/>
          <c:yMode val="edge"/>
          <c:x val="0.03922984356197353"/>
          <c:y val="0.1848492276681727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 at 5000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Comparison!$B$37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Comparison!$B$38:$B$40</c:f>
              <c:numCache/>
            </c:numRef>
          </c:val>
          <c:smooth val="0"/>
        </c:ser>
        <c:ser>
          <c:idx val="1"/>
          <c:order val="1"/>
          <c:tx>
            <c:strRef>
              <c:f>Comparison!$M$37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Comparison!$M$38:$M$40</c:f>
              <c:numCache/>
            </c:numRef>
          </c:val>
          <c:smooth val="0"/>
        </c:ser>
        <c:ser>
          <c:idx val="2"/>
          <c:order val="2"/>
          <c:tx>
            <c:strRef>
              <c:f>Comparison!$X$37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Comparison!$X$38:$X$40</c:f>
              <c:numCache/>
            </c:numRef>
          </c:val>
          <c:smooth val="0"/>
        </c:ser>
        <c:axId val="1550335043"/>
        <c:axId val="1217663674"/>
      </c:lineChart>
      <c:catAx>
        <c:axId val="1550335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663674"/>
      </c:catAx>
      <c:valAx>
        <c:axId val="1217663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335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 at 2500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Comparison!$B$43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Comparison!$B$44:$B$46</c:f>
              <c:numCache/>
            </c:numRef>
          </c:val>
          <c:smooth val="0"/>
        </c:ser>
        <c:ser>
          <c:idx val="1"/>
          <c:order val="1"/>
          <c:tx>
            <c:strRef>
              <c:f>Comparison!$M$43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Comparison!$M$44:$M$46</c:f>
              <c:numCache/>
            </c:numRef>
          </c:val>
          <c:smooth val="0"/>
        </c:ser>
        <c:ser>
          <c:idx val="2"/>
          <c:order val="2"/>
          <c:tx>
            <c:strRef>
              <c:f>Comparison!$X$43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Comparison!$X$44:$X$46</c:f>
              <c:numCache/>
            </c:numRef>
          </c:val>
          <c:smooth val="0"/>
        </c:ser>
        <c:axId val="1070673491"/>
        <c:axId val="1321573031"/>
      </c:lineChart>
      <c:catAx>
        <c:axId val="107067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73031"/>
      </c:catAx>
      <c:valAx>
        <c:axId val="1321573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673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 at 10000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Comparison!$B$49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Comparison!$B$50:$B$52</c:f>
              <c:numCache/>
            </c:numRef>
          </c:val>
          <c:smooth val="0"/>
        </c:ser>
        <c:ser>
          <c:idx val="1"/>
          <c:order val="1"/>
          <c:tx>
            <c:strRef>
              <c:f>Comparison!$M$50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Comparison!$M$51:$M$53</c:f>
              <c:numCache/>
            </c:numRef>
          </c:val>
          <c:smooth val="0"/>
        </c:ser>
        <c:ser>
          <c:idx val="2"/>
          <c:order val="2"/>
          <c:tx>
            <c:strRef>
              <c:f>Comparison!$X$49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Comparison!$X$50:$X$52</c:f>
              <c:numCache/>
            </c:numRef>
          </c:val>
          <c:smooth val="0"/>
        </c:ser>
        <c:axId val="1471879341"/>
        <c:axId val="1747056938"/>
      </c:lineChart>
      <c:catAx>
        <c:axId val="147187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056938"/>
      </c:catAx>
      <c:valAx>
        <c:axId val="174705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879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MPI vs CUDA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Comparison!$B$142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Comparison!$B$143:$B$145</c:f>
              <c:numCache/>
            </c:numRef>
          </c:val>
          <c:smooth val="0"/>
        </c:ser>
        <c:ser>
          <c:idx val="1"/>
          <c:order val="1"/>
          <c:tx>
            <c:strRef>
              <c:f>Comparison!$C$142</c:f>
            </c:strRef>
          </c:tx>
          <c:spPr>
            <a:ln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Comparison!$C$143:$C$145</c:f>
              <c:numCache/>
            </c:numRef>
          </c:val>
          <c:smooth val="0"/>
        </c:ser>
        <c:ser>
          <c:idx val="2"/>
          <c:order val="2"/>
          <c:tx>
            <c:strRef>
              <c:f>Comparison!$D$142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Comparison!$D$143:$D$145</c:f>
              <c:numCache/>
            </c:numRef>
          </c:val>
          <c:smooth val="0"/>
        </c:ser>
        <c:axId val="412550233"/>
        <c:axId val="1707039386"/>
      </c:lineChart>
      <c:catAx>
        <c:axId val="412550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039386"/>
      </c:catAx>
      <c:valAx>
        <c:axId val="1707039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Inefficiency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50233"/>
      </c:valAx>
      <c:lineChart>
        <c:ser>
          <c:idx val="3"/>
          <c:order val="3"/>
          <c:tx>
            <c:strRef>
              <c:f>Comparison!$B$148</c:f>
            </c:strRef>
          </c:tx>
          <c:spPr>
            <a:ln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Comparison!$B$149:$B$151</c:f>
              <c:numCache/>
            </c:numRef>
          </c:val>
          <c:smooth val="0"/>
        </c:ser>
        <c:ser>
          <c:idx val="4"/>
          <c:order val="4"/>
          <c:tx>
            <c:strRef>
              <c:f>Comparison!$C$148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Comparison!$C$149:$C$151</c:f>
              <c:numCache/>
            </c:numRef>
          </c:val>
          <c:smooth val="0"/>
        </c:ser>
        <c:ser>
          <c:idx val="5"/>
          <c:order val="5"/>
          <c:tx>
            <c:strRef>
              <c:f>Comparison!$D$148</c:f>
            </c:strRef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Comparison!$D$149:$D$151</c:f>
              <c:numCache/>
            </c:numRef>
          </c:val>
          <c:smooth val="0"/>
        </c:ser>
        <c:axId val="1008532726"/>
        <c:axId val="1326840503"/>
      </c:lineChart>
      <c:catAx>
        <c:axId val="10085327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840503"/>
      </c:catAx>
      <c:valAx>
        <c:axId val="132684050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utilised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5327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Original at 2500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Comparison!$C$43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Comparison!$A$44:$A$46</c:f>
            </c:strRef>
          </c:cat>
          <c:val>
            <c:numRef>
              <c:f>Comparison!$C$44:$C$46</c:f>
              <c:numCache/>
            </c:numRef>
          </c:val>
          <c:smooth val="0"/>
        </c:ser>
        <c:ser>
          <c:idx val="1"/>
          <c:order val="1"/>
          <c:tx>
            <c:strRef>
              <c:f>Comparison!$B$43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Comparison!$A$44:$A$46</c:f>
            </c:strRef>
          </c:cat>
          <c:val>
            <c:numRef>
              <c:f>Comparison!$B$44:$B$46</c:f>
              <c:numCache/>
            </c:numRef>
          </c:val>
          <c:smooth val="0"/>
        </c:ser>
        <c:axId val="665365075"/>
        <c:axId val="2098793896"/>
      </c:lineChart>
      <c:catAx>
        <c:axId val="665365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793896"/>
      </c:catAx>
      <c:valAx>
        <c:axId val="2098793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365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Original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Comparison!$B$142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Comparison!$B$143:$B$145</c:f>
              <c:numCache/>
            </c:numRef>
          </c:val>
          <c:smooth val="0"/>
        </c:ser>
        <c:ser>
          <c:idx val="2"/>
          <c:order val="2"/>
          <c:tx>
            <c:strRef>
              <c:f>Comparison!$E$142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Comparison!$E$143:$E$145</c:f>
              <c:numCache/>
            </c:numRef>
          </c:val>
          <c:smooth val="0"/>
        </c:ser>
        <c:axId val="330928193"/>
        <c:axId val="975418366"/>
      </c:lineChart>
      <c:catAx>
        <c:axId val="33092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418366"/>
      </c:catAx>
      <c:valAx>
        <c:axId val="975418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Inefficiency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928193"/>
      </c:valAx>
      <c:lineChart>
        <c:ser>
          <c:idx val="1"/>
          <c:order val="1"/>
          <c:tx>
            <c:strRef>
              <c:f>Comparison!$B$148</c:f>
            </c:strRef>
          </c:tx>
          <c:spPr>
            <a:ln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Comparison!$B$149:$B$151</c:f>
              <c:numCache/>
            </c:numRef>
          </c:val>
          <c:smooth val="0"/>
        </c:ser>
        <c:ser>
          <c:idx val="3"/>
          <c:order val="3"/>
          <c:tx>
            <c:strRef>
              <c:f>Comparison!$E$148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Comparison!$E$149:$E$151</c:f>
              <c:numCache/>
            </c:numRef>
          </c:val>
          <c:smooth val="0"/>
        </c:ser>
        <c:axId val="1878903512"/>
        <c:axId val="141419875"/>
      </c:lineChart>
      <c:catAx>
        <c:axId val="1878903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19875"/>
      </c:catAx>
      <c:valAx>
        <c:axId val="1414198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utilised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035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MPI vs Original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Comparison!$C$142</c:f>
            </c:strRef>
          </c:tx>
          <c:spPr>
            <a:ln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Comparison!$C$143:$C$145</c:f>
              <c:numCache/>
            </c:numRef>
          </c:val>
          <c:smooth val="0"/>
        </c:ser>
        <c:ser>
          <c:idx val="2"/>
          <c:order val="2"/>
          <c:tx>
            <c:strRef>
              <c:f>Comparison!$E$142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Comparison!$E$143:$E$145</c:f>
              <c:numCache/>
            </c:numRef>
          </c:val>
          <c:smooth val="0"/>
        </c:ser>
        <c:axId val="1858125054"/>
        <c:axId val="1099141158"/>
      </c:lineChart>
      <c:catAx>
        <c:axId val="1858125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141158"/>
      </c:catAx>
      <c:valAx>
        <c:axId val="1099141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Inefficiency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125054"/>
      </c:valAx>
      <c:lineChart>
        <c:ser>
          <c:idx val="1"/>
          <c:order val="1"/>
          <c:tx>
            <c:strRef>
              <c:f>Comparison!$C$148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Comparison!$C$149:$C$151</c:f>
              <c:numCache/>
            </c:numRef>
          </c:val>
          <c:smooth val="0"/>
        </c:ser>
        <c:ser>
          <c:idx val="3"/>
          <c:order val="3"/>
          <c:tx>
            <c:strRef>
              <c:f>Comparison!$E$148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Comparison!$E$149:$E$151</c:f>
              <c:numCache/>
            </c:numRef>
          </c:val>
          <c:smooth val="0"/>
        </c:ser>
        <c:axId val="1462926840"/>
        <c:axId val="586753831"/>
      </c:lineChart>
      <c:catAx>
        <c:axId val="146292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753831"/>
      </c:catAx>
      <c:valAx>
        <c:axId val="58675383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utilised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9268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vs Original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Comparison!$D$142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Comparison!$D$143:$D$145</c:f>
              <c:numCache/>
            </c:numRef>
          </c:val>
          <c:smooth val="0"/>
        </c:ser>
        <c:ser>
          <c:idx val="2"/>
          <c:order val="2"/>
          <c:tx>
            <c:strRef>
              <c:f>Comparison!$E$142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Comparison!$E$143:$E$145</c:f>
              <c:numCache/>
            </c:numRef>
          </c:val>
          <c:smooth val="0"/>
        </c:ser>
        <c:axId val="1711550149"/>
        <c:axId val="2033496019"/>
      </c:lineChart>
      <c:catAx>
        <c:axId val="1711550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96019"/>
      </c:catAx>
      <c:valAx>
        <c:axId val="2033496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Inefficiency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550149"/>
      </c:valAx>
      <c:lineChart>
        <c:ser>
          <c:idx val="1"/>
          <c:order val="1"/>
          <c:tx>
            <c:strRef>
              <c:f>Comparison!$D$148</c:f>
            </c:strRef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Comparison!$D$149:$D$151</c:f>
              <c:numCache/>
            </c:numRef>
          </c:val>
          <c:smooth val="0"/>
        </c:ser>
        <c:ser>
          <c:idx val="3"/>
          <c:order val="3"/>
          <c:tx>
            <c:strRef>
              <c:f>Comparison!$E$148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Comparison!$A$143:$A$145</c:f>
            </c:strRef>
          </c:cat>
          <c:val>
            <c:numRef>
              <c:f>Comparison!$E$149:$E$151</c:f>
              <c:numCache/>
            </c:numRef>
          </c:val>
          <c:smooth val="0"/>
        </c:ser>
        <c:axId val="1346581142"/>
        <c:axId val="491196924"/>
      </c:lineChart>
      <c:catAx>
        <c:axId val="13465811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196924"/>
      </c:catAx>
      <c:valAx>
        <c:axId val="4911969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utilised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81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Original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Comparison!$C$38:$C$40</c:f>
              <c:numCache/>
            </c:numRef>
          </c:val>
          <c:smooth val="0"/>
        </c:ser>
        <c:ser>
          <c:idx val="1"/>
          <c:order val="1"/>
          <c:tx>
            <c:strRef>
              <c:f>Comparison!$B$37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Comparison!$B$38:$B$40</c:f>
              <c:numCache/>
            </c:numRef>
          </c:val>
          <c:smooth val="0"/>
        </c:ser>
        <c:ser>
          <c:idx val="2"/>
          <c:order val="2"/>
          <c:tx>
            <c:strRef>
              <c:f>Comparison!$C$43</c:f>
            </c:strRef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Comparison!$C$44:$C$46</c:f>
              <c:numCache/>
            </c:numRef>
          </c:val>
          <c:smooth val="0"/>
        </c:ser>
        <c:ser>
          <c:idx val="3"/>
          <c:order val="3"/>
          <c:tx>
            <c:strRef>
              <c:f>Comparison!$B$43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Comparison!$B$44:$B$46</c:f>
              <c:numCache/>
            </c:numRef>
          </c:val>
          <c:smooth val="0"/>
        </c:ser>
        <c:ser>
          <c:idx val="4"/>
          <c:order val="4"/>
          <c:tx>
            <c:strRef>
              <c:f>Comparison!$C$49</c:f>
            </c:strRef>
          </c:tx>
          <c:spPr>
            <a:ln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Comparison!$C$50:$C$52</c:f>
              <c:numCache/>
            </c:numRef>
          </c:val>
          <c:smooth val="0"/>
        </c:ser>
        <c:ser>
          <c:idx val="5"/>
          <c:order val="5"/>
          <c:tx>
            <c:strRef>
              <c:f>Comparison!$B$49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Comparison!$B$50:$B$52</c:f>
              <c:numCache/>
            </c:numRef>
          </c:val>
          <c:smooth val="0"/>
        </c:ser>
        <c:axId val="700085587"/>
        <c:axId val="965431849"/>
      </c:lineChart>
      <c:catAx>
        <c:axId val="70008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431849"/>
      </c:catAx>
      <c:valAx>
        <c:axId val="96543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85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Original at 10000 iterations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Comparison!$C$49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Comparison!$A$50:$A$52</c:f>
            </c:strRef>
          </c:cat>
          <c:val>
            <c:numRef>
              <c:f>Comparison!$C$50:$C$52</c:f>
              <c:numCache/>
            </c:numRef>
          </c:val>
          <c:smooth val="0"/>
        </c:ser>
        <c:ser>
          <c:idx val="1"/>
          <c:order val="1"/>
          <c:tx>
            <c:strRef>
              <c:f>Comparison!$B$49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Comparison!$A$50:$A$52</c:f>
            </c:strRef>
          </c:cat>
          <c:val>
            <c:numRef>
              <c:f>Comparison!$B$50:$B$52</c:f>
              <c:numCache/>
            </c:numRef>
          </c:val>
          <c:smooth val="0"/>
        </c:ser>
        <c:axId val="1948980341"/>
        <c:axId val="356117571"/>
      </c:lineChart>
      <c:catAx>
        <c:axId val="1948980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17571"/>
      </c:catAx>
      <c:valAx>
        <c:axId val="35611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80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MPI vs Original at 5000 iterations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Comparison!$N$37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Comparison!$L$38:$L$40</c:f>
            </c:strRef>
          </c:cat>
          <c:val>
            <c:numRef>
              <c:f>Comparison!$N$38:$N$40</c:f>
              <c:numCache/>
            </c:numRef>
          </c:val>
          <c:smooth val="0"/>
        </c:ser>
        <c:ser>
          <c:idx val="1"/>
          <c:order val="1"/>
          <c:tx>
            <c:strRef>
              <c:f>Comparison!$M$37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Comparison!$L$38:$L$40</c:f>
            </c:strRef>
          </c:cat>
          <c:val>
            <c:numRef>
              <c:f>Comparison!$M$38:$M$40</c:f>
              <c:numCache/>
            </c:numRef>
          </c:val>
          <c:smooth val="0"/>
        </c:ser>
        <c:axId val="1037539188"/>
        <c:axId val="1772021061"/>
      </c:lineChart>
      <c:catAx>
        <c:axId val="103753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021061"/>
      </c:catAx>
      <c:valAx>
        <c:axId val="1772021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539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MPI vs Original at 2500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Comparison!$N$43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Comparison!$L$44:$L$46</c:f>
            </c:strRef>
          </c:cat>
          <c:val>
            <c:numRef>
              <c:f>Comparison!$N$44:$N$46</c:f>
              <c:numCache/>
            </c:numRef>
          </c:val>
          <c:smooth val="0"/>
        </c:ser>
        <c:ser>
          <c:idx val="1"/>
          <c:order val="1"/>
          <c:tx>
            <c:strRef>
              <c:f>Comparison!$M$43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Comparison!$L$44:$L$46</c:f>
            </c:strRef>
          </c:cat>
          <c:val>
            <c:numRef>
              <c:f>Comparison!$M$44:$M$46</c:f>
              <c:numCache/>
            </c:numRef>
          </c:val>
          <c:smooth val="0"/>
        </c:ser>
        <c:axId val="12466419"/>
        <c:axId val="2143978477"/>
      </c:lineChart>
      <c:catAx>
        <c:axId val="12466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978477"/>
      </c:catAx>
      <c:valAx>
        <c:axId val="2143978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MPI vs Original at 10000 iterations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Comparison!$N$50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Comparison!$N$51:$N$53</c:f>
              <c:numCache/>
            </c:numRef>
          </c:val>
          <c:smooth val="0"/>
        </c:ser>
        <c:ser>
          <c:idx val="1"/>
          <c:order val="1"/>
          <c:tx>
            <c:strRef>
              <c:f>Comparison!$M$50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Comparison!$L$51:$L$53</c:f>
            </c:strRef>
          </c:cat>
          <c:val>
            <c:numRef>
              <c:f>Comparison!$M$51:$M$53</c:f>
              <c:numCache/>
            </c:numRef>
          </c:val>
          <c:smooth val="0"/>
        </c:ser>
        <c:axId val="1080356343"/>
        <c:axId val="164979884"/>
      </c:lineChart>
      <c:catAx>
        <c:axId val="1080356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79884"/>
      </c:catAx>
      <c:valAx>
        <c:axId val="164979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56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vs Original at 5000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Comparison!$Y$37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Comparison!$Y$38:$Y$40</c:f>
              <c:numCache/>
            </c:numRef>
          </c:val>
          <c:smooth val="0"/>
        </c:ser>
        <c:ser>
          <c:idx val="1"/>
          <c:order val="1"/>
          <c:tx>
            <c:strRef>
              <c:f>Comparison!$X$37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Comparison!$W$38:$W$40</c:f>
            </c:strRef>
          </c:cat>
          <c:val>
            <c:numRef>
              <c:f>Comparison!$X$38:$X$40</c:f>
              <c:numCache/>
            </c:numRef>
          </c:val>
          <c:smooth val="0"/>
        </c:ser>
        <c:axId val="299495540"/>
        <c:axId val="1600086286"/>
      </c:lineChart>
      <c:catAx>
        <c:axId val="29949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086286"/>
      </c:catAx>
      <c:valAx>
        <c:axId val="1600086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95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OpenMP vs Original at 5000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Comparison!$C$37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Comparison!$C$38:$C$40</c:f>
              <c:numCache/>
            </c:numRef>
          </c:val>
          <c:smooth val="0"/>
        </c:ser>
        <c:ser>
          <c:idx val="1"/>
          <c:order val="1"/>
          <c:tx>
            <c:strRef>
              <c:f>Comparison!$B$37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Comparison!$A$38:$A$40</c:f>
            </c:strRef>
          </c:cat>
          <c:val>
            <c:numRef>
              <c:f>Comparison!$B$38:$B$40</c:f>
              <c:numCache/>
            </c:numRef>
          </c:val>
          <c:smooth val="0"/>
        </c:ser>
        <c:axId val="1851103070"/>
        <c:axId val="1305541229"/>
      </c:lineChart>
      <c:catAx>
        <c:axId val="1851103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Grid Size (-x)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541229"/>
      </c:catAx>
      <c:valAx>
        <c:axId val="130554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103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1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21" Type="http://schemas.openxmlformats.org/officeDocument/2006/relationships/chart" Target="../charts/chart22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5" Type="http://schemas.openxmlformats.org/officeDocument/2006/relationships/chart" Target="../charts/chart6.xml"/><Relationship Id="rId19" Type="http://schemas.openxmlformats.org/officeDocument/2006/relationships/chart" Target="../charts/chart20.xml"/><Relationship Id="rId6" Type="http://schemas.openxmlformats.org/officeDocument/2006/relationships/chart" Target="../charts/chart7.xml"/><Relationship Id="rId18" Type="http://schemas.openxmlformats.org/officeDocument/2006/relationships/chart" Target="../charts/chart19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1285875</xdr:colOff>
      <xdr:row>40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47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762000</xdr:colOff>
      <xdr:row>79</xdr:row>
      <xdr:rowOff>171450</xdr:rowOff>
    </xdr:from>
    <xdr:ext cx="5715000" cy="3476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762000</xdr:colOff>
      <xdr:row>62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600075</xdr:colOff>
      <xdr:row>34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600075</xdr:colOff>
      <xdr:row>47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600075</xdr:colOff>
      <xdr:row>62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895350</xdr:colOff>
      <xdr:row>34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762000</xdr:colOff>
      <xdr:row>34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600075</xdr:colOff>
      <xdr:row>79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25</xdr:col>
      <xdr:colOff>895350</xdr:colOff>
      <xdr:row>47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25</xdr:col>
      <xdr:colOff>895350</xdr:colOff>
      <xdr:row>61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25</xdr:col>
      <xdr:colOff>895350</xdr:colOff>
      <xdr:row>79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180975</xdr:colOff>
      <xdr:row>98</xdr:row>
      <xdr:rowOff>123825</xdr:rowOff>
    </xdr:from>
    <xdr:ext cx="7658100" cy="47434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609600</xdr:colOff>
      <xdr:row>98</xdr:row>
      <xdr:rowOff>57150</xdr:rowOff>
    </xdr:from>
    <xdr:ext cx="7915275" cy="4876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333375</xdr:colOff>
      <xdr:row>120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600075</xdr:colOff>
      <xdr:row>120</xdr:row>
      <xdr:rowOff>9525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819150</xdr:colOff>
      <xdr:row>119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5</xdr:col>
      <xdr:colOff>457200</xdr:colOff>
      <xdr:row>138</xdr:row>
      <xdr:rowOff>161925</xdr:rowOff>
    </xdr:from>
    <xdr:ext cx="7381875" cy="45720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13</xdr:col>
      <xdr:colOff>38100</xdr:colOff>
      <xdr:row>139</xdr:row>
      <xdr:rowOff>9525</xdr:rowOff>
    </xdr:from>
    <xdr:ext cx="7381875" cy="4572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381000</xdr:colOff>
      <xdr:row>157</xdr:row>
      <xdr:rowOff>19050</xdr:rowOff>
    </xdr:from>
    <xdr:ext cx="7381875" cy="45720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13</xdr:col>
      <xdr:colOff>200025</xdr:colOff>
      <xdr:row>157</xdr:row>
      <xdr:rowOff>19050</xdr:rowOff>
    </xdr:from>
    <xdr:ext cx="7381875" cy="45720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37" displayName="Original" name="Original" id="1">
  <tableColumns count="10">
    <tableColumn name="Grid Size (-x)" id="1"/>
    <tableColumn name="Iterations (-n)" id="2"/>
    <tableColumn name="Overall (Job wall)" id="3"/>
    <tableColumn name="build_rhs" id="4"/>
    <tableColumn name="solve_poissons" id="5"/>
    <tableColumn name="update_velocities" id="6"/>
    <tableColumn name="apply_boundary" id="7"/>
    <tableColumn name="CPU Efficiency" id="8"/>
    <tableColumn name="Memory Utilised" id="9"/>
    <tableColumn name="Main()" id="10"/>
  </tableColumns>
  <tableStyleInfo name="Original-style" showColumnStripes="0" showFirstColumn="1" showLastColumn="1" showRowStripes="1"/>
</table>
</file>

<file path=xl/tables/table10.xml><?xml version="1.0" encoding="utf-8"?>
<table xmlns="http://schemas.openxmlformats.org/spreadsheetml/2006/main" ref="W12:AF22" displayName="CUDAi" name="CUDAi" id="10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4" showColumnStripes="0" showFirstColumn="1" showLastColumn="1" showRowStripes="1"/>
</table>
</file>

<file path=xl/tables/table11.xml><?xml version="1.0" encoding="utf-8"?>
<table xmlns="http://schemas.openxmlformats.org/spreadsheetml/2006/main" ref="A24:J34" displayName="OpenMPvsorig" name="OpenMPvsorig" id="11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5" showColumnStripes="0" showFirstColumn="1" showLastColumn="1" showRowStripes="1"/>
</table>
</file>

<file path=xl/tables/table12.xml><?xml version="1.0" encoding="utf-8"?>
<table xmlns="http://schemas.openxmlformats.org/spreadsheetml/2006/main" ref="L24:U34" displayName="Mpivsorig" name="Mpivsorig" id="12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6" showColumnStripes="0" showFirstColumn="1" showLastColumn="1" showRowStripes="1"/>
</table>
</file>

<file path=xl/tables/table13.xml><?xml version="1.0" encoding="utf-8"?>
<table xmlns="http://schemas.openxmlformats.org/spreadsheetml/2006/main" ref="W24:AF34" displayName="CUDA_vs_orig" name="CUDA_vs_orig" id="13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7" showColumnStripes="0" showFirstColumn="1" showLastColumn="1" showRowStripes="1"/>
</table>
</file>

<file path=xl/tables/table14.xml><?xml version="1.0" encoding="utf-8"?>
<table xmlns="http://schemas.openxmlformats.org/spreadsheetml/2006/main" ref="A37:D40" displayName="OpenMPvsOriginal_5000_iterations" name="OpenMPvsOriginal_5000_iterations" id="14">
  <tableColumns count="4">
    <tableColumn name="Grid Size (-x)" id="1"/>
    <tableColumn name="OpenMP " id="2"/>
    <tableColumn name="Original 5000" id="3"/>
    <tableColumn name="Column 1" id="4"/>
  </tableColumns>
  <tableStyleInfo name="Comparison-style 8" showColumnStripes="0" showFirstColumn="1" showLastColumn="1" showRowStripes="1"/>
</table>
</file>

<file path=xl/tables/table15.xml><?xml version="1.0" encoding="utf-8"?>
<table xmlns="http://schemas.openxmlformats.org/spreadsheetml/2006/main" ref="L37:N40" displayName="MPivs_orig_5000" name="MPivs_orig_5000" id="15">
  <tableColumns count="3">
    <tableColumn name="Grid Size (-x)" id="1"/>
    <tableColumn name="MPI " id="2"/>
    <tableColumn name="Original 5000" id="3"/>
  </tableColumns>
  <tableStyleInfo name="Comparison-style 9" showColumnStripes="0" showFirstColumn="1" showLastColumn="1" showRowStripes="1"/>
</table>
</file>

<file path=xl/tables/table16.xml><?xml version="1.0" encoding="utf-8"?>
<table xmlns="http://schemas.openxmlformats.org/spreadsheetml/2006/main" ref="W37:Y40" displayName="CUDA_vs_oirg_5000" name="CUDA_vs_oirg_5000" id="16">
  <tableColumns count="3">
    <tableColumn name="Grid Size (-x)" id="1"/>
    <tableColumn name="CUDA " id="2"/>
    <tableColumn name="Original 5000" id="3"/>
  </tableColumns>
  <tableStyleInfo name="Comparison-style 10" showColumnStripes="0" showFirstColumn="1" showLastColumn="1" showRowStripes="1"/>
</table>
</file>

<file path=xl/tables/table17.xml><?xml version="1.0" encoding="utf-8"?>
<table xmlns="http://schemas.openxmlformats.org/spreadsheetml/2006/main" ref="A43:C46" displayName="OpenMPvsoriginal_2500" name="OpenMPvsoriginal_2500" id="17">
  <tableColumns count="3">
    <tableColumn name="Grid Size (-x)" id="1"/>
    <tableColumn name="OpenMP " id="2"/>
    <tableColumn name="Original 2500" id="3"/>
  </tableColumns>
  <tableStyleInfo name="Comparison-style 11" showColumnStripes="0" showFirstColumn="1" showLastColumn="1" showRowStripes="1"/>
</table>
</file>

<file path=xl/tables/table18.xml><?xml version="1.0" encoding="utf-8"?>
<table xmlns="http://schemas.openxmlformats.org/spreadsheetml/2006/main" ref="L43:N46" displayName="MPi_vs_orig_2500" name="MPi_vs_orig_2500" id="18">
  <tableColumns count="3">
    <tableColumn name="Grid Size (-x)" id="1"/>
    <tableColumn name="MPI " id="2"/>
    <tableColumn name="Original 2500" id="3"/>
  </tableColumns>
  <tableStyleInfo name="Comparison-style 12" showColumnStripes="0" showFirstColumn="1" showLastColumn="1" showRowStripes="1"/>
</table>
</file>

<file path=xl/tables/table19.xml><?xml version="1.0" encoding="utf-8"?>
<table xmlns="http://schemas.openxmlformats.org/spreadsheetml/2006/main" ref="W43:Y46" displayName="CUDA_vs_orig_2500" name="CUDA_vs_orig_2500" id="19">
  <tableColumns count="3">
    <tableColumn name="Grid Size (-x)" id="1"/>
    <tableColumn name="CUDA " id="2"/>
    <tableColumn name="Original 2500" id="3"/>
  </tableColumns>
  <tableStyleInfo name="Comparison-style 13" showColumnStripes="0" showFirstColumn="1" showLastColumn="1" showRowStripes="1"/>
</table>
</file>

<file path=xl/tables/table2.xml><?xml version="1.0" encoding="utf-8"?>
<table xmlns="http://schemas.openxmlformats.org/spreadsheetml/2006/main" ref="A1:I21" displayName="Default" name="Default" id="2">
  <tableColumns count="9">
    <tableColumn name="Number Of Cores" id="1"/>
    <tableColumn name="Execution Time" id="2"/>
    <tableColumn name="CPU Efficiency" id="3"/>
    <tableColumn name="Column 1" id="4"/>
    <tableColumn name="Column 2" id="5"/>
    <tableColumn name="Column 3" id="6"/>
    <tableColumn name="Column 4" id="7"/>
    <tableColumn name="Column 5" id="8"/>
    <tableColumn name="Column 6" id="9"/>
  </tableColumns>
  <tableStyleInfo name="OpenMP-style" showColumnStripes="0" showFirstColumn="1" showLastColumn="1" showRowStripes="1"/>
</table>
</file>

<file path=xl/tables/table20.xml><?xml version="1.0" encoding="utf-8"?>
<table xmlns="http://schemas.openxmlformats.org/spreadsheetml/2006/main" ref="A49:C52" displayName="OpenMPvsoriginal_10000" name="OpenMPvsoriginal_10000" id="20">
  <tableColumns count="3">
    <tableColumn name="Grid Size (-x)" id="1"/>
    <tableColumn name="OpenMP " id="2"/>
    <tableColumn name="Original 10000" id="3"/>
  </tableColumns>
  <tableStyleInfo name="Comparison-style 14" showColumnStripes="0" showFirstColumn="1" showLastColumn="1" showRowStripes="1"/>
</table>
</file>

<file path=xl/tables/table21.xml><?xml version="1.0" encoding="utf-8"?>
<table xmlns="http://schemas.openxmlformats.org/spreadsheetml/2006/main" ref="W49:Y52" displayName="CUDA_vs_orig_at_10000" name="CUDA_vs_orig_at_10000" id="21">
  <tableColumns count="3">
    <tableColumn name="Grid Size (-x)" id="1"/>
    <tableColumn name="CUDA " id="2"/>
    <tableColumn name="Original 10000" id="3"/>
  </tableColumns>
  <tableStyleInfo name="Comparison-style 15" showColumnStripes="0" showFirstColumn="1" showLastColumn="1" showRowStripes="1"/>
</table>
</file>

<file path=xl/tables/table22.xml><?xml version="1.0" encoding="utf-8"?>
<table xmlns="http://schemas.openxmlformats.org/spreadsheetml/2006/main" ref="L50:N53" displayName="MPI_vs_orig_10000" name="MPI_vs_orig_10000" id="22">
  <tableColumns count="3">
    <tableColumn name="Grid Size (-x)" id="1"/>
    <tableColumn name="MPI " id="2"/>
    <tableColumn name="Original 10000" id="3"/>
  </tableColumns>
  <tableStyleInfo name="Comparison-style 16" showColumnStripes="0" showFirstColumn="1" showLastColumn="1" showRowStripes="1"/>
</table>
</file>

<file path=xl/tables/table23.xml><?xml version="1.0" encoding="utf-8"?>
<table xmlns="http://schemas.openxmlformats.org/spreadsheetml/2006/main" ref="A103:D108" displayName="Bar" name="Bar" id="23">
  <tableColumns count="4">
    <tableColumn name="Function" id="1"/>
    <tableColumn name="OpenMP " id="2"/>
    <tableColumn name="MPI" id="3"/>
    <tableColumn name="CUDA" id="4"/>
  </tableColumns>
  <tableStyleInfo name="Comparison-style 17" showColumnStripes="0" showFirstColumn="1" showLastColumn="1" showRowStripes="1"/>
</table>
</file>

<file path=xl/tables/table24.xml><?xml version="1.0" encoding="utf-8"?>
<table xmlns="http://schemas.openxmlformats.org/spreadsheetml/2006/main" ref="A111:D116" displayName="Radar" name="Radar" id="24">
  <tableColumns count="4">
    <tableColumn name="Function" id="1"/>
    <tableColumn name="OpenMP " id="2"/>
    <tableColumn name="MPI" id="3"/>
    <tableColumn name="CUDA" id="4"/>
  </tableColumns>
  <tableStyleInfo name="Comparison-style 18" showColumnStripes="0" showFirstColumn="1" showLastColumn="1" showRowStripes="1"/>
</table>
</file>

<file path=xl/tables/table25.xml><?xml version="1.0" encoding="utf-8"?>
<table xmlns="http://schemas.openxmlformats.org/spreadsheetml/2006/main" ref="A142:E145" displayName="CPU_Inefficiency" name="CPU_Inefficiency" id="25">
  <tableColumns count="5">
    <tableColumn name="Grid Size (-x)" id="1"/>
    <tableColumn name="OpenMP " id="2"/>
    <tableColumn name="MPI" id="3"/>
    <tableColumn name="CUDA" id="4"/>
    <tableColumn name="Original" id="5"/>
  </tableColumns>
  <tableStyleInfo name="Comparison-style 19" showColumnStripes="0" showFirstColumn="1" showLastColumn="1" showRowStripes="1"/>
</table>
</file>

<file path=xl/tables/table26.xml><?xml version="1.0" encoding="utf-8"?>
<table xmlns="http://schemas.openxmlformats.org/spreadsheetml/2006/main" ref="A148:E151" displayName="Memory_Utilised" name="Memory_Utilised" id="26">
  <tableColumns count="5">
    <tableColumn name="Grid Size (-x)" id="1"/>
    <tableColumn name="OpenMP " id="2"/>
    <tableColumn name="MPI" id="3"/>
    <tableColumn name="CUDA" id="4"/>
    <tableColumn name="Original" id="5"/>
  </tableColumns>
  <tableStyleInfo name="Comparison-style 20" showColumnStripes="0" showFirstColumn="1" showLastColumn="1" showRowStripes="1"/>
</table>
</file>

<file path=xl/tables/table3.xml><?xml version="1.0" encoding="utf-8"?>
<table xmlns="http://schemas.openxmlformats.org/spreadsheetml/2006/main" ref="A24:J60" displayName="jsd" name="jsd" id="3">
  <tableColumns count="10">
    <tableColumn name="Grid Size (-x)" id="1"/>
    <tableColumn name="Iterations (-n)" id="2"/>
    <tableColumn name="Overall (Job wall)" id="3"/>
    <tableColumn name="build_rhs" id="4"/>
    <tableColumn name="solve_poissons" id="5"/>
    <tableColumn name="update_velocities" id="6"/>
    <tableColumn name="apply_boundary" id="7"/>
    <tableColumn name="CPU Efficiency" id="8"/>
    <tableColumn name="Memory Utilised" id="9"/>
    <tableColumn name="Output" id="10"/>
  </tableColumns>
  <tableStyleInfo name="OpenMP-style 2" showColumnStripes="0" showFirstColumn="1" showLastColumn="1" showRowStripes="1"/>
</table>
</file>

<file path=xl/tables/table4.xml><?xml version="1.0" encoding="utf-8"?>
<table xmlns="http://schemas.openxmlformats.org/spreadsheetml/2006/main" ref="A1:J37" displayName="MPI" name="MPI" id="4">
  <tableColumns count="10">
    <tableColumn name="Column 1" id="1"/>
    <tableColumn name="Iterations (-n)" id="2"/>
    <tableColumn name="Overall (Job wall)" id="3"/>
    <tableColumn name="build_rhs" id="4"/>
    <tableColumn name="solve_poissons" id="5"/>
    <tableColumn name="update_velocities" id="6"/>
    <tableColumn name="apply_boundary" id="7"/>
    <tableColumn name="CPU Efficiency" id="8"/>
    <tableColumn name="Memory Utilised" id="9"/>
    <tableColumn name="Output" id="10"/>
  </tableColumns>
  <tableStyleInfo name="MPI-style" showColumnStripes="0" showFirstColumn="1" showLastColumn="1" showRowStripes="1"/>
</table>
</file>

<file path=xl/tables/table5.xml><?xml version="1.0" encoding="utf-8"?>
<table xmlns="http://schemas.openxmlformats.org/spreadsheetml/2006/main" ref="A40:I64" displayName="Table1" name="Table1" id="5">
  <tableColumns count="9">
    <tableColumn name="Number Of Tasks" id="1"/>
    <tableColumn name="Execution Time" id="2"/>
    <tableColumn name="CPU Efficiency" id="3"/>
    <tableColumn name="CPU Inefficiency " id="4"/>
    <tableColumn name="Column 2" id="5"/>
    <tableColumn name="Column 3" id="6"/>
    <tableColumn name="Column 4" id="7"/>
    <tableColumn name="Column 5" id="8"/>
    <tableColumn name="Column 6" id="9"/>
  </tableColumns>
  <tableStyleInfo name="MPI-style 2" showColumnStripes="0" showFirstColumn="1" showLastColumn="1" showRowStripes="1"/>
</table>
</file>

<file path=xl/tables/table6.xml><?xml version="1.0" encoding="utf-8"?>
<table xmlns="http://schemas.openxmlformats.org/spreadsheetml/2006/main" ref="A1:J37" displayName="CUDA" name="CUDA" id="6">
  <tableColumns count="10">
    <tableColumn name="Grid Size (-x)" id="1"/>
    <tableColumn name="Iterations (-n)" id="2"/>
    <tableColumn name="Overall (Job wall)" id="3"/>
    <tableColumn name="build_rhs" id="4"/>
    <tableColumn name="solve_poissons" id="5"/>
    <tableColumn name="update_velocities" id="6"/>
    <tableColumn name="apply_boundary" id="7"/>
    <tableColumn name="CPU Efficiency" id="8"/>
    <tableColumn name="Memory Utilised" id="9"/>
    <tableColumn name="Output" id="10"/>
  </tableColumns>
  <tableStyleInfo name="CUDA-style" showColumnStripes="0" showFirstColumn="1" showLastColumn="1" showRowStripes="1"/>
</table>
</file>

<file path=xl/tables/table7.xml><?xml version="1.0" encoding="utf-8"?>
<table xmlns="http://schemas.openxmlformats.org/spreadsheetml/2006/main" ref="A1:J11" displayName="Orig" name="Orig" id="7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" showColumnStripes="0" showFirstColumn="1" showLastColumn="1" showRowStripes="1"/>
</table>
</file>

<file path=xl/tables/table8.xml><?xml version="1.0" encoding="utf-8"?>
<table xmlns="http://schemas.openxmlformats.org/spreadsheetml/2006/main" ref="A12:J22" displayName="OMP" name="OMP" id="8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2" showColumnStripes="0" showFirstColumn="1" showLastColumn="1" showRowStripes="1"/>
</table>
</file>

<file path=xl/tables/table9.xml><?xml version="1.0" encoding="utf-8"?>
<table xmlns="http://schemas.openxmlformats.org/spreadsheetml/2006/main" ref="L12:U22" displayName="MPIi" name="MPIi" id="9">
  <tableColumns count="10">
    <tableColumn name="Grid Size (-x)" id="1"/>
    <tableColumn name="Iterations (n)" id="2"/>
    <tableColumn name="Total execution time" id="3"/>
    <tableColumn name="build_rhs" id="4"/>
    <tableColumn name="solve_poissons" id="5"/>
    <tableColumn name="update_velocties" id="6"/>
    <tableColumn name="apply_boundaries" id="7"/>
    <tableColumn name="cpu efficiency" id="8"/>
    <tableColumn name="memory used" id="9"/>
    <tableColumn name="main" id="10"/>
  </tableColumns>
  <tableStyleInfo name="Comparis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5.xml"/><Relationship Id="rId31" Type="http://schemas.openxmlformats.org/officeDocument/2006/relationships/table" Target="../tables/table16.xml"/><Relationship Id="rId30" Type="http://schemas.openxmlformats.org/officeDocument/2006/relationships/table" Target="../tables/table15.xml"/><Relationship Id="rId41" Type="http://schemas.openxmlformats.org/officeDocument/2006/relationships/table" Target="../tables/table26.xml"/><Relationship Id="rId22" Type="http://schemas.openxmlformats.org/officeDocument/2006/relationships/table" Target="../tables/table7.xml"/><Relationship Id="rId33" Type="http://schemas.openxmlformats.org/officeDocument/2006/relationships/table" Target="../tables/table18.xml"/><Relationship Id="rId32" Type="http://schemas.openxmlformats.org/officeDocument/2006/relationships/table" Target="../tables/table17.xml"/><Relationship Id="rId24" Type="http://schemas.openxmlformats.org/officeDocument/2006/relationships/table" Target="../tables/table9.xml"/><Relationship Id="rId35" Type="http://schemas.openxmlformats.org/officeDocument/2006/relationships/table" Target="../tables/table20.xml"/><Relationship Id="rId23" Type="http://schemas.openxmlformats.org/officeDocument/2006/relationships/table" Target="../tables/table8.xml"/><Relationship Id="rId34" Type="http://schemas.openxmlformats.org/officeDocument/2006/relationships/table" Target="../tables/table19.xml"/><Relationship Id="rId1" Type="http://schemas.openxmlformats.org/officeDocument/2006/relationships/drawing" Target="../drawings/drawing5.xml"/><Relationship Id="rId26" Type="http://schemas.openxmlformats.org/officeDocument/2006/relationships/table" Target="../tables/table11.xml"/><Relationship Id="rId37" Type="http://schemas.openxmlformats.org/officeDocument/2006/relationships/table" Target="../tables/table22.xml"/><Relationship Id="rId25" Type="http://schemas.openxmlformats.org/officeDocument/2006/relationships/table" Target="../tables/table10.xml"/><Relationship Id="rId36" Type="http://schemas.openxmlformats.org/officeDocument/2006/relationships/table" Target="../tables/table21.xml"/><Relationship Id="rId28" Type="http://schemas.openxmlformats.org/officeDocument/2006/relationships/table" Target="../tables/table13.xml"/><Relationship Id="rId39" Type="http://schemas.openxmlformats.org/officeDocument/2006/relationships/table" Target="../tables/table24.xml"/><Relationship Id="rId27" Type="http://schemas.openxmlformats.org/officeDocument/2006/relationships/table" Target="../tables/table12.xml"/><Relationship Id="rId38" Type="http://schemas.openxmlformats.org/officeDocument/2006/relationships/table" Target="../tables/table23.xml"/><Relationship Id="rId2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0"/>
    <col customWidth="1" min="4" max="4" width="16.88"/>
    <col customWidth="1" min="5" max="5" width="18.38"/>
    <col customWidth="1" min="6" max="6" width="17.13"/>
    <col customWidth="1" min="7" max="7" width="15.0"/>
    <col customWidth="1" min="10" max="10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</row>
    <row r="2">
      <c r="A2" s="6" t="s">
        <v>10</v>
      </c>
      <c r="B2" s="7">
        <v>2500.0</v>
      </c>
      <c r="C2" s="8">
        <v>72.921377</v>
      </c>
      <c r="D2" s="8">
        <v>1.671374</v>
      </c>
      <c r="E2" s="8">
        <v>62.399846</v>
      </c>
      <c r="F2" s="8">
        <v>8.579894</v>
      </c>
      <c r="G2" s="8">
        <v>0.006078</v>
      </c>
      <c r="H2" s="8">
        <v>97.33</v>
      </c>
      <c r="I2" s="9">
        <v>18.44</v>
      </c>
      <c r="J2" s="10">
        <f t="shared" ref="J2:J4" si="1">MINUS(C2, SUM(D2, E2, F2, G2))
</f>
        <v>0.264185</v>
      </c>
    </row>
    <row r="3">
      <c r="A3" s="11" t="s">
        <v>10</v>
      </c>
      <c r="B3" s="12">
        <v>2500.0</v>
      </c>
      <c r="C3" s="13">
        <v>72.879823</v>
      </c>
      <c r="D3" s="13">
        <v>1.672939</v>
      </c>
      <c r="E3" s="13">
        <v>62.408086</v>
      </c>
      <c r="F3" s="13">
        <v>8.584835</v>
      </c>
      <c r="G3" s="13">
        <v>0.00602</v>
      </c>
      <c r="H3" s="13">
        <v>98.65</v>
      </c>
      <c r="I3" s="14">
        <v>18.44</v>
      </c>
      <c r="J3" s="15">
        <f t="shared" si="1"/>
        <v>0.207943</v>
      </c>
    </row>
    <row r="4">
      <c r="A4" s="6" t="s">
        <v>10</v>
      </c>
      <c r="B4" s="7">
        <v>2500.0</v>
      </c>
      <c r="C4" s="8">
        <v>72.311518</v>
      </c>
      <c r="D4" s="8">
        <v>1.67035</v>
      </c>
      <c r="E4" s="8">
        <v>61.855649</v>
      </c>
      <c r="F4" s="8">
        <v>8.579826</v>
      </c>
      <c r="G4" s="8">
        <v>0.006149</v>
      </c>
      <c r="H4" s="8">
        <v>98.65</v>
      </c>
      <c r="I4" s="9">
        <v>18.44</v>
      </c>
      <c r="J4" s="10">
        <f t="shared" si="1"/>
        <v>0.199544</v>
      </c>
    </row>
    <row r="5">
      <c r="A5" s="16" t="s">
        <v>11</v>
      </c>
      <c r="B5" s="17"/>
      <c r="C5" s="18">
        <f t="shared" ref="C5:J5" si="2">AVERAGE(C2, C3, C4)</f>
        <v>72.70423933</v>
      </c>
      <c r="D5" s="18">
        <f t="shared" si="2"/>
        <v>1.671554333</v>
      </c>
      <c r="E5" s="18">
        <f t="shared" si="2"/>
        <v>62.22119367</v>
      </c>
      <c r="F5" s="18">
        <f t="shared" si="2"/>
        <v>8.581518333</v>
      </c>
      <c r="G5" s="18">
        <f t="shared" si="2"/>
        <v>0.006082333333</v>
      </c>
      <c r="H5" s="18">
        <f t="shared" si="2"/>
        <v>98.21</v>
      </c>
      <c r="I5" s="19">
        <f t="shared" si="2"/>
        <v>18.44</v>
      </c>
      <c r="J5" s="15">
        <f t="shared" si="2"/>
        <v>0.2238906667</v>
      </c>
    </row>
    <row r="6">
      <c r="A6" s="20" t="s">
        <v>10</v>
      </c>
      <c r="B6" s="21">
        <v>5000.0</v>
      </c>
      <c r="C6" s="21">
        <v>145.299043</v>
      </c>
      <c r="D6" s="21">
        <v>3.40474</v>
      </c>
      <c r="E6" s="21">
        <v>124.483718</v>
      </c>
      <c r="F6" s="21">
        <v>17.150143</v>
      </c>
      <c r="G6" s="21">
        <v>0.01235</v>
      </c>
      <c r="H6" s="22">
        <v>99.32</v>
      </c>
      <c r="I6" s="22">
        <v>18.44</v>
      </c>
      <c r="J6" s="10">
        <f t="shared" ref="J6:J8" si="3">MINUS(C6, SUM(D6, E6, F6, G6))
</f>
        <v>0.248092</v>
      </c>
    </row>
    <row r="7">
      <c r="A7" s="23" t="s">
        <v>10</v>
      </c>
      <c r="B7" s="24">
        <v>5000.0</v>
      </c>
      <c r="C7" s="24">
        <v>144.27113</v>
      </c>
      <c r="D7" s="24">
        <v>3.335292</v>
      </c>
      <c r="E7" s="24">
        <v>123.547934</v>
      </c>
      <c r="F7" s="24">
        <v>17.120198</v>
      </c>
      <c r="G7" s="24">
        <v>0.011809</v>
      </c>
      <c r="H7" s="25">
        <v>99.32</v>
      </c>
      <c r="I7" s="25">
        <v>18.7</v>
      </c>
      <c r="J7" s="15">
        <f t="shared" si="3"/>
        <v>0.255897</v>
      </c>
    </row>
    <row r="8">
      <c r="A8" s="20" t="s">
        <v>10</v>
      </c>
      <c r="B8" s="21">
        <v>5000.0</v>
      </c>
      <c r="C8" s="21">
        <v>144.790282</v>
      </c>
      <c r="D8" s="21">
        <v>3.344306</v>
      </c>
      <c r="E8" s="21">
        <v>124.035855</v>
      </c>
      <c r="F8" s="21">
        <v>17.198741</v>
      </c>
      <c r="G8" s="21">
        <v>0.01229</v>
      </c>
      <c r="H8" s="22">
        <v>99.32</v>
      </c>
      <c r="I8" s="22">
        <v>18.44</v>
      </c>
      <c r="J8" s="10">
        <f t="shared" si="3"/>
        <v>0.19909</v>
      </c>
    </row>
    <row r="9">
      <c r="A9" s="26" t="s">
        <v>11</v>
      </c>
      <c r="B9" s="24"/>
      <c r="C9" s="24">
        <f t="shared" ref="C9:J9" si="4">AVERAGE(C6, C7, C8)</f>
        <v>144.7868183</v>
      </c>
      <c r="D9" s="24">
        <f t="shared" si="4"/>
        <v>3.361446</v>
      </c>
      <c r="E9" s="24">
        <f t="shared" si="4"/>
        <v>124.0225023</v>
      </c>
      <c r="F9" s="24">
        <f t="shared" si="4"/>
        <v>17.15636067</v>
      </c>
      <c r="G9" s="24">
        <f t="shared" si="4"/>
        <v>0.01214966667</v>
      </c>
      <c r="H9" s="24">
        <f t="shared" si="4"/>
        <v>99.32</v>
      </c>
      <c r="I9" s="24">
        <f t="shared" si="4"/>
        <v>18.52666667</v>
      </c>
      <c r="J9" s="15">
        <f t="shared" si="4"/>
        <v>0.2343596667</v>
      </c>
    </row>
    <row r="10">
      <c r="A10" s="6" t="s">
        <v>10</v>
      </c>
      <c r="B10" s="7">
        <v>10000.0</v>
      </c>
      <c r="C10" s="8">
        <v>291.354015</v>
      </c>
      <c r="D10" s="8">
        <v>6.685054</v>
      </c>
      <c r="E10" s="8">
        <v>250.106426</v>
      </c>
      <c r="F10" s="8">
        <v>34.326461</v>
      </c>
      <c r="G10" s="8">
        <v>0.024933</v>
      </c>
      <c r="H10" s="8">
        <v>99.66</v>
      </c>
      <c r="I10" s="9">
        <v>18.7</v>
      </c>
      <c r="J10" s="10">
        <f t="shared" ref="J10:J12" si="5">MINUS(C10, SUM(D10, E10, F10, G10))
</f>
        <v>0.211141</v>
      </c>
    </row>
    <row r="11">
      <c r="A11" s="11" t="s">
        <v>10</v>
      </c>
      <c r="B11" s="12">
        <v>10000.0</v>
      </c>
      <c r="C11" s="13">
        <v>290.232115</v>
      </c>
      <c r="D11" s="13">
        <v>6.689744</v>
      </c>
      <c r="E11" s="13">
        <v>248.981754</v>
      </c>
      <c r="F11" s="13">
        <v>34.335562</v>
      </c>
      <c r="G11" s="13">
        <v>0.024889</v>
      </c>
      <c r="H11" s="13">
        <v>99.32</v>
      </c>
      <c r="I11" s="14">
        <v>18.7</v>
      </c>
      <c r="J11" s="15">
        <f t="shared" si="5"/>
        <v>0.200166</v>
      </c>
    </row>
    <row r="12">
      <c r="A12" s="6" t="s">
        <v>10</v>
      </c>
      <c r="B12" s="7">
        <v>10000.0</v>
      </c>
      <c r="C12" s="8">
        <v>288.879552</v>
      </c>
      <c r="D12" s="8">
        <v>6.680994</v>
      </c>
      <c r="E12" s="8">
        <v>247.635825</v>
      </c>
      <c r="F12" s="8">
        <v>34.323128</v>
      </c>
      <c r="G12" s="8">
        <v>0.024928</v>
      </c>
      <c r="H12" s="8">
        <v>99.31</v>
      </c>
      <c r="I12" s="9">
        <v>18.7</v>
      </c>
      <c r="J12" s="10">
        <f t="shared" si="5"/>
        <v>0.214677</v>
      </c>
    </row>
    <row r="13">
      <c r="A13" s="16" t="s">
        <v>11</v>
      </c>
      <c r="B13" s="17"/>
      <c r="C13" s="18">
        <f t="shared" ref="C13:J13" si="6">AVERAGE(C10, C11, C12)</f>
        <v>290.1552273</v>
      </c>
      <c r="D13" s="18">
        <f t="shared" si="6"/>
        <v>6.685264</v>
      </c>
      <c r="E13" s="18">
        <f t="shared" si="6"/>
        <v>248.9080017</v>
      </c>
      <c r="F13" s="18">
        <f t="shared" si="6"/>
        <v>34.32838367</v>
      </c>
      <c r="G13" s="18">
        <f t="shared" si="6"/>
        <v>0.02491666667</v>
      </c>
      <c r="H13" s="18">
        <f t="shared" si="6"/>
        <v>99.43</v>
      </c>
      <c r="I13" s="19">
        <f t="shared" si="6"/>
        <v>18.7</v>
      </c>
      <c r="J13" s="15">
        <f t="shared" si="6"/>
        <v>0.2086613333</v>
      </c>
    </row>
    <row r="14">
      <c r="A14" s="6" t="s">
        <v>12</v>
      </c>
      <c r="B14" s="27">
        <v>2500.0</v>
      </c>
      <c r="C14" s="27">
        <v>17.034402</v>
      </c>
      <c r="D14" s="27">
        <v>0.414456</v>
      </c>
      <c r="E14" s="27">
        <v>14.434846</v>
      </c>
      <c r="F14" s="27">
        <v>2.127201</v>
      </c>
      <c r="G14" s="27">
        <v>0.002405</v>
      </c>
      <c r="H14" s="27">
        <v>100.0</v>
      </c>
      <c r="I14" s="28">
        <v>1.7</v>
      </c>
      <c r="J14" s="10">
        <f t="shared" ref="J14:J16" si="7">MINUS(C14, SUM(D14, E14, F14, G14))
</f>
        <v>0.055494</v>
      </c>
    </row>
    <row r="15">
      <c r="A15" s="11" t="s">
        <v>12</v>
      </c>
      <c r="B15" s="29">
        <v>2500.0</v>
      </c>
      <c r="C15" s="29">
        <v>17.066701</v>
      </c>
      <c r="D15" s="29">
        <v>0.414477</v>
      </c>
      <c r="E15" s="29">
        <v>14.457363</v>
      </c>
      <c r="F15" s="29">
        <v>2.129612</v>
      </c>
      <c r="G15" s="29">
        <v>0.002377</v>
      </c>
      <c r="H15" s="29">
        <v>100.0</v>
      </c>
      <c r="I15" s="30">
        <v>1.7</v>
      </c>
      <c r="J15" s="15">
        <f t="shared" si="7"/>
        <v>0.062872</v>
      </c>
    </row>
    <row r="16">
      <c r="A16" s="6" t="s">
        <v>12</v>
      </c>
      <c r="B16" s="27">
        <v>2500.0</v>
      </c>
      <c r="C16" s="27">
        <v>17.070438</v>
      </c>
      <c r="D16" s="27">
        <v>0.414611</v>
      </c>
      <c r="E16" s="27">
        <v>14.47144</v>
      </c>
      <c r="F16" s="27">
        <v>2.13008</v>
      </c>
      <c r="G16" s="27">
        <v>0.002389</v>
      </c>
      <c r="H16" s="27">
        <v>94.74</v>
      </c>
      <c r="I16" s="28">
        <v>1.7</v>
      </c>
      <c r="J16" s="10">
        <f t="shared" si="7"/>
        <v>0.051918</v>
      </c>
    </row>
    <row r="17">
      <c r="A17" s="11" t="s">
        <v>11</v>
      </c>
      <c r="B17" s="31"/>
      <c r="C17" s="12">
        <f t="shared" ref="C17:J17" si="8">AVERAGE(C14, C15, C16)</f>
        <v>17.05718033</v>
      </c>
      <c r="D17" s="12">
        <f t="shared" si="8"/>
        <v>0.4145146667</v>
      </c>
      <c r="E17" s="12">
        <f t="shared" si="8"/>
        <v>14.45454967</v>
      </c>
      <c r="F17" s="12">
        <f t="shared" si="8"/>
        <v>2.128964333</v>
      </c>
      <c r="G17" s="12">
        <f t="shared" si="8"/>
        <v>0.002390333333</v>
      </c>
      <c r="H17" s="12">
        <f t="shared" si="8"/>
        <v>98.24666667</v>
      </c>
      <c r="I17" s="32">
        <f t="shared" si="8"/>
        <v>1.7</v>
      </c>
      <c r="J17" s="15">
        <f t="shared" si="8"/>
        <v>0.05676133333</v>
      </c>
    </row>
    <row r="18">
      <c r="A18" s="20" t="s">
        <v>12</v>
      </c>
      <c r="B18" s="21">
        <v>5000.0</v>
      </c>
      <c r="C18" s="21">
        <v>34.118233</v>
      </c>
      <c r="D18" s="21">
        <v>0.829065</v>
      </c>
      <c r="E18" s="21">
        <v>28.934719</v>
      </c>
      <c r="F18" s="21">
        <v>4.258523</v>
      </c>
      <c r="G18" s="21">
        <v>0.004714</v>
      </c>
      <c r="H18" s="21">
        <v>97.22</v>
      </c>
      <c r="I18" s="21">
        <v>8.6</v>
      </c>
      <c r="J18" s="10">
        <f t="shared" ref="J18:J20" si="9">MINUS(C18, SUM(D18, E18, F18, G18))
</f>
        <v>0.091212</v>
      </c>
    </row>
    <row r="19">
      <c r="A19" s="23" t="s">
        <v>12</v>
      </c>
      <c r="B19" s="24">
        <v>5000.0</v>
      </c>
      <c r="C19" s="24">
        <v>34.030157</v>
      </c>
      <c r="D19" s="24">
        <v>0.829004</v>
      </c>
      <c r="E19" s="24">
        <v>28.889084</v>
      </c>
      <c r="F19" s="24">
        <v>4.255586</v>
      </c>
      <c r="G19" s="24">
        <v>0.004753</v>
      </c>
      <c r="H19" s="25">
        <v>97.22</v>
      </c>
      <c r="I19" s="25">
        <v>8.6</v>
      </c>
      <c r="J19" s="15">
        <f t="shared" si="9"/>
        <v>0.05173</v>
      </c>
    </row>
    <row r="20">
      <c r="A20" s="20" t="s">
        <v>12</v>
      </c>
      <c r="B20" s="21">
        <v>5000.0</v>
      </c>
      <c r="C20" s="21">
        <v>34.086132</v>
      </c>
      <c r="D20" s="21">
        <v>0.829</v>
      </c>
      <c r="E20" s="21">
        <v>28.945843</v>
      </c>
      <c r="F20" s="21">
        <v>4.255376</v>
      </c>
      <c r="G20" s="21">
        <v>0.004787</v>
      </c>
      <c r="H20" s="22">
        <v>97.22</v>
      </c>
      <c r="I20" s="22">
        <v>8.6</v>
      </c>
      <c r="J20" s="10">
        <f t="shared" si="9"/>
        <v>0.051126</v>
      </c>
    </row>
    <row r="21">
      <c r="A21" s="26" t="s">
        <v>11</v>
      </c>
      <c r="B21" s="24"/>
      <c r="C21" s="24">
        <f t="shared" ref="C21:J21" si="10">AVERAGE(C18, C19, C20)</f>
        <v>34.078174</v>
      </c>
      <c r="D21" s="24">
        <f t="shared" si="10"/>
        <v>0.829023</v>
      </c>
      <c r="E21" s="24">
        <f t="shared" si="10"/>
        <v>28.92321533</v>
      </c>
      <c r="F21" s="24">
        <f t="shared" si="10"/>
        <v>4.256495</v>
      </c>
      <c r="G21" s="24">
        <f t="shared" si="10"/>
        <v>0.004751333333</v>
      </c>
      <c r="H21" s="24">
        <f t="shared" si="10"/>
        <v>97.22</v>
      </c>
      <c r="I21" s="24">
        <f t="shared" si="10"/>
        <v>8.6</v>
      </c>
      <c r="J21" s="15">
        <f t="shared" si="10"/>
        <v>0.06468933333</v>
      </c>
    </row>
    <row r="22">
      <c r="A22" s="6" t="s">
        <v>12</v>
      </c>
      <c r="B22" s="27">
        <v>10000.0</v>
      </c>
      <c r="C22" s="27">
        <v>68.216213</v>
      </c>
      <c r="D22" s="27">
        <v>1.656041</v>
      </c>
      <c r="E22" s="27">
        <v>57.981254</v>
      </c>
      <c r="F22" s="27">
        <v>8.506566</v>
      </c>
      <c r="G22" s="27">
        <v>0.009562</v>
      </c>
      <c r="H22" s="27">
        <v>98.57</v>
      </c>
      <c r="I22" s="28">
        <v>8.6</v>
      </c>
      <c r="J22" s="10">
        <f t="shared" ref="J22:J24" si="11">MINUS(C22, SUM(D22, E22, F22, G22))
</f>
        <v>0.06279</v>
      </c>
    </row>
    <row r="23">
      <c r="A23" s="11" t="s">
        <v>12</v>
      </c>
      <c r="B23" s="29">
        <v>10000.0</v>
      </c>
      <c r="C23" s="29">
        <v>68.180681</v>
      </c>
      <c r="D23" s="29">
        <v>1.654604</v>
      </c>
      <c r="E23" s="29">
        <v>57.955391</v>
      </c>
      <c r="F23" s="29">
        <v>8.508309</v>
      </c>
      <c r="G23" s="29">
        <v>0.009594</v>
      </c>
      <c r="H23" s="29">
        <v>98.57</v>
      </c>
      <c r="I23" s="30">
        <v>8.6</v>
      </c>
      <c r="J23" s="15">
        <f t="shared" si="11"/>
        <v>0.052783</v>
      </c>
    </row>
    <row r="24">
      <c r="A24" s="6" t="s">
        <v>12</v>
      </c>
      <c r="B24" s="27">
        <v>10000.0</v>
      </c>
      <c r="C24" s="27">
        <v>68.103489</v>
      </c>
      <c r="D24" s="27">
        <v>1.657292</v>
      </c>
      <c r="E24" s="27">
        <v>57.878472</v>
      </c>
      <c r="F24" s="27">
        <v>8.505607</v>
      </c>
      <c r="G24" s="27">
        <v>0.009551</v>
      </c>
      <c r="H24" s="27">
        <v>100.0</v>
      </c>
      <c r="I24" s="28">
        <v>8.6</v>
      </c>
      <c r="J24" s="10">
        <f t="shared" si="11"/>
        <v>0.052567</v>
      </c>
    </row>
    <row r="25">
      <c r="A25" s="11" t="s">
        <v>11</v>
      </c>
      <c r="B25" s="31"/>
      <c r="C25" s="12">
        <f t="shared" ref="C25:J25" si="12">AVERAGE(C22, C23, C24)</f>
        <v>68.16679433</v>
      </c>
      <c r="D25" s="12">
        <f t="shared" si="12"/>
        <v>1.655979</v>
      </c>
      <c r="E25" s="12">
        <f t="shared" si="12"/>
        <v>57.93837233</v>
      </c>
      <c r="F25" s="12">
        <f t="shared" si="12"/>
        <v>8.506827333</v>
      </c>
      <c r="G25" s="12">
        <f t="shared" si="12"/>
        <v>0.009569</v>
      </c>
      <c r="H25" s="12">
        <f t="shared" si="12"/>
        <v>99.04666667</v>
      </c>
      <c r="I25" s="32">
        <f t="shared" si="12"/>
        <v>8.6</v>
      </c>
      <c r="J25" s="15">
        <f t="shared" si="12"/>
        <v>0.05604666667</v>
      </c>
    </row>
    <row r="26">
      <c r="A26" s="33" t="s">
        <v>13</v>
      </c>
      <c r="B26" s="27">
        <v>2500.0</v>
      </c>
      <c r="C26" s="27">
        <v>284.862268</v>
      </c>
      <c r="D26" s="27">
        <v>6.737505</v>
      </c>
      <c r="E26" s="27">
        <v>239.09711</v>
      </c>
      <c r="F26" s="27">
        <v>38.210825</v>
      </c>
      <c r="G26" s="27">
        <v>0.022875</v>
      </c>
      <c r="H26" s="27">
        <v>98.95</v>
      </c>
      <c r="I26" s="28">
        <v>58.58</v>
      </c>
      <c r="J26" s="10">
        <f t="shared" ref="J26:J28" si="13">MINUS(C26, SUM(D26, E26, F26, G26))
</f>
        <v>0.793953</v>
      </c>
    </row>
    <row r="27">
      <c r="A27" s="34" t="s">
        <v>13</v>
      </c>
      <c r="B27" s="29">
        <v>2500.0</v>
      </c>
      <c r="C27" s="29">
        <v>285.518483</v>
      </c>
      <c r="D27" s="29">
        <v>6.740033</v>
      </c>
      <c r="E27" s="29">
        <v>239.755038</v>
      </c>
      <c r="F27" s="29">
        <v>38.212615</v>
      </c>
      <c r="G27" s="29">
        <v>0.023466</v>
      </c>
      <c r="H27" s="29">
        <v>99.3</v>
      </c>
      <c r="I27" s="30">
        <v>58.58</v>
      </c>
      <c r="J27" s="15">
        <f t="shared" si="13"/>
        <v>0.787331</v>
      </c>
    </row>
    <row r="28">
      <c r="A28" s="33" t="s">
        <v>13</v>
      </c>
      <c r="B28" s="27">
        <v>2500.0</v>
      </c>
      <c r="C28" s="27">
        <v>283.789741</v>
      </c>
      <c r="D28" s="27">
        <v>6.740453</v>
      </c>
      <c r="E28" s="27">
        <v>238.30201</v>
      </c>
      <c r="F28" s="27">
        <v>37.901245</v>
      </c>
      <c r="G28" s="27">
        <v>0.023412</v>
      </c>
      <c r="H28" s="27">
        <v>98.95</v>
      </c>
      <c r="I28" s="28">
        <v>58.59</v>
      </c>
      <c r="J28" s="10">
        <f t="shared" si="13"/>
        <v>0.822621</v>
      </c>
    </row>
    <row r="29">
      <c r="A29" s="11" t="s">
        <v>11</v>
      </c>
      <c r="B29" s="31"/>
      <c r="C29" s="12">
        <f t="shared" ref="C29:J29" si="14">AVERAGE(C26, C27, C28)</f>
        <v>284.7234973</v>
      </c>
      <c r="D29" s="12">
        <f t="shared" si="14"/>
        <v>6.739330333</v>
      </c>
      <c r="E29" s="12">
        <f t="shared" si="14"/>
        <v>239.051386</v>
      </c>
      <c r="F29" s="12">
        <f t="shared" si="14"/>
        <v>38.10822833</v>
      </c>
      <c r="G29" s="12">
        <f t="shared" si="14"/>
        <v>0.023251</v>
      </c>
      <c r="H29" s="12">
        <f t="shared" si="14"/>
        <v>99.06666667</v>
      </c>
      <c r="I29" s="32">
        <f t="shared" si="14"/>
        <v>58.58333333</v>
      </c>
      <c r="J29" s="15">
        <f t="shared" si="14"/>
        <v>0.8013016667</v>
      </c>
    </row>
    <row r="30">
      <c r="A30" s="33" t="s">
        <v>13</v>
      </c>
      <c r="B30" s="7">
        <v>5000.0</v>
      </c>
      <c r="C30" s="27">
        <v>557.641198</v>
      </c>
      <c r="D30" s="27">
        <v>13.497974</v>
      </c>
      <c r="E30" s="27">
        <v>468.357073</v>
      </c>
      <c r="F30" s="27">
        <v>74.934474</v>
      </c>
      <c r="G30" s="27">
        <v>0.061101</v>
      </c>
      <c r="H30" s="27">
        <v>99.46</v>
      </c>
      <c r="I30" s="28">
        <v>58.58</v>
      </c>
      <c r="J30" s="10">
        <f t="shared" ref="J30:J32" si="15">MINUS(C30, SUM(D30, E30, F30, G30))
</f>
        <v>0.790576</v>
      </c>
    </row>
    <row r="31">
      <c r="A31" s="34" t="s">
        <v>13</v>
      </c>
      <c r="B31" s="12">
        <v>5000.0</v>
      </c>
      <c r="C31" s="29">
        <v>569.426169</v>
      </c>
      <c r="D31" s="29">
        <v>13.460018</v>
      </c>
      <c r="E31" s="29">
        <v>478.993975</v>
      </c>
      <c r="F31" s="29">
        <v>76.106656</v>
      </c>
      <c r="G31" s="29">
        <v>0.046597</v>
      </c>
      <c r="H31" s="29">
        <v>99.3</v>
      </c>
      <c r="I31" s="30">
        <v>58.58</v>
      </c>
      <c r="J31" s="15">
        <f t="shared" si="15"/>
        <v>0.818923</v>
      </c>
    </row>
    <row r="32">
      <c r="A32" s="33" t="s">
        <v>13</v>
      </c>
      <c r="B32" s="7">
        <v>5000.0</v>
      </c>
      <c r="C32" s="27">
        <v>559.317366</v>
      </c>
      <c r="D32" s="27">
        <v>13.456851</v>
      </c>
      <c r="E32" s="27">
        <v>470.176262</v>
      </c>
      <c r="F32" s="27">
        <v>74.87234</v>
      </c>
      <c r="G32" s="27">
        <v>0.055945</v>
      </c>
      <c r="H32" s="27">
        <v>99.29</v>
      </c>
      <c r="I32" s="28">
        <v>58.59</v>
      </c>
      <c r="J32" s="10">
        <f t="shared" si="15"/>
        <v>0.755968</v>
      </c>
    </row>
    <row r="33">
      <c r="A33" s="35" t="s">
        <v>11</v>
      </c>
      <c r="B33" s="17"/>
      <c r="C33" s="18">
        <f t="shared" ref="C33:J33" si="16">AVERAGE(C30, C31, C32)</f>
        <v>562.1282443</v>
      </c>
      <c r="D33" s="18">
        <f t="shared" si="16"/>
        <v>13.47161433</v>
      </c>
      <c r="E33" s="18">
        <f t="shared" si="16"/>
        <v>472.5091033</v>
      </c>
      <c r="F33" s="18">
        <f t="shared" si="16"/>
        <v>75.30449</v>
      </c>
      <c r="G33" s="18">
        <f t="shared" si="16"/>
        <v>0.05454766667</v>
      </c>
      <c r="H33" s="18">
        <f t="shared" si="16"/>
        <v>99.35</v>
      </c>
      <c r="I33" s="19">
        <f t="shared" si="16"/>
        <v>58.58333333</v>
      </c>
      <c r="J33" s="15">
        <f t="shared" si="16"/>
        <v>0.788489</v>
      </c>
    </row>
    <row r="34">
      <c r="A34" s="33" t="s">
        <v>13</v>
      </c>
      <c r="B34" s="27">
        <v>10000.0</v>
      </c>
      <c r="C34" s="27">
        <v>1099.468805</v>
      </c>
      <c r="D34" s="27">
        <v>26.814866</v>
      </c>
      <c r="E34" s="27">
        <v>922.566842</v>
      </c>
      <c r="F34" s="27">
        <v>149.163936</v>
      </c>
      <c r="G34" s="27">
        <v>0.095557</v>
      </c>
      <c r="H34" s="27">
        <v>99.64</v>
      </c>
      <c r="I34" s="28">
        <v>58.59</v>
      </c>
      <c r="J34" s="10">
        <f t="shared" ref="J34:J36" si="17">MINUS(C34, SUM(D34, E34, F34, G34))
</f>
        <v>0.827604</v>
      </c>
    </row>
    <row r="35">
      <c r="A35" s="34" t="s">
        <v>13</v>
      </c>
      <c r="B35" s="29">
        <v>10000.0</v>
      </c>
      <c r="C35" s="29">
        <v>1117.031064</v>
      </c>
      <c r="D35" s="29">
        <v>26.88235</v>
      </c>
      <c r="E35" s="29">
        <v>938.364307</v>
      </c>
      <c r="F35" s="29">
        <v>150.810427</v>
      </c>
      <c r="G35" s="29">
        <v>0.10602</v>
      </c>
      <c r="H35" s="29">
        <v>99.55</v>
      </c>
      <c r="I35" s="30">
        <v>58.59</v>
      </c>
      <c r="J35" s="15">
        <f t="shared" si="17"/>
        <v>0.86796</v>
      </c>
    </row>
    <row r="36">
      <c r="A36" s="33" t="s">
        <v>13</v>
      </c>
      <c r="B36" s="27">
        <v>10000.0</v>
      </c>
      <c r="C36" s="27">
        <v>1138.720833</v>
      </c>
      <c r="D36" s="27">
        <v>26.855154</v>
      </c>
      <c r="E36" s="27">
        <v>960.127681</v>
      </c>
      <c r="F36" s="27">
        <v>150.826128</v>
      </c>
      <c r="G36" s="27">
        <v>0.09717</v>
      </c>
      <c r="H36" s="27">
        <v>99.47</v>
      </c>
      <c r="I36" s="28">
        <v>58.59</v>
      </c>
      <c r="J36" s="10">
        <f t="shared" si="17"/>
        <v>0.8147</v>
      </c>
    </row>
    <row r="37">
      <c r="A37" s="11" t="s">
        <v>11</v>
      </c>
      <c r="B37" s="31"/>
      <c r="C37" s="12">
        <f t="shared" ref="C37:J37" si="18">AVERAGE(C34, C35, C36)</f>
        <v>1118.406901</v>
      </c>
      <c r="D37" s="12">
        <f t="shared" si="18"/>
        <v>26.85079</v>
      </c>
      <c r="E37" s="12">
        <f t="shared" si="18"/>
        <v>940.3529433</v>
      </c>
      <c r="F37" s="12">
        <f t="shared" si="18"/>
        <v>150.2668303</v>
      </c>
      <c r="G37" s="12">
        <f t="shared" si="18"/>
        <v>0.09958233333</v>
      </c>
      <c r="H37" s="12">
        <f t="shared" si="18"/>
        <v>99.55333333</v>
      </c>
      <c r="I37" s="32">
        <f t="shared" si="18"/>
        <v>58.59</v>
      </c>
      <c r="J37" s="36">
        <f t="shared" si="18"/>
        <v>0.8367546667</v>
      </c>
    </row>
    <row r="39">
      <c r="A39" s="37"/>
    </row>
    <row r="40">
      <c r="A40" s="37"/>
    </row>
    <row r="989">
      <c r="D989" s="38" t="s">
        <v>14</v>
      </c>
    </row>
  </sheetData>
  <dataValidations>
    <dataValidation allowBlank="1" showDropDown="1" sqref="A2:A37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17.25"/>
    <col customWidth="1" min="3" max="3" width="15.13"/>
  </cols>
  <sheetData>
    <row r="1">
      <c r="A1" s="39" t="s">
        <v>15</v>
      </c>
      <c r="B1" s="40" t="s">
        <v>16</v>
      </c>
      <c r="C1" s="4" t="s">
        <v>7</v>
      </c>
      <c r="D1" s="41" t="s">
        <v>17</v>
      </c>
      <c r="E1" s="41" t="s">
        <v>18</v>
      </c>
      <c r="F1" s="41" t="s">
        <v>19</v>
      </c>
      <c r="G1" s="41" t="s">
        <v>20</v>
      </c>
      <c r="H1" s="41" t="s">
        <v>21</v>
      </c>
      <c r="I1" s="42" t="s">
        <v>22</v>
      </c>
    </row>
    <row r="2">
      <c r="A2" s="43">
        <v>1.0</v>
      </c>
      <c r="B2" s="21">
        <v>412.963884</v>
      </c>
      <c r="C2" s="22">
        <v>99.52</v>
      </c>
      <c r="D2" s="44"/>
      <c r="E2" s="44"/>
      <c r="F2" s="44"/>
      <c r="G2" s="44"/>
      <c r="H2" s="44"/>
      <c r="I2" s="45"/>
    </row>
    <row r="3">
      <c r="A3" s="46">
        <v>2.0</v>
      </c>
      <c r="B3" s="47">
        <v>209.090441</v>
      </c>
      <c r="C3" s="48">
        <v>99.05</v>
      </c>
      <c r="D3" s="49"/>
      <c r="E3" s="49"/>
      <c r="F3" s="49"/>
      <c r="G3" s="49"/>
      <c r="H3" s="49"/>
      <c r="I3" s="50"/>
    </row>
    <row r="4">
      <c r="A4" s="43">
        <v>3.0</v>
      </c>
      <c r="B4" s="21">
        <v>140.352868</v>
      </c>
      <c r="C4" s="22">
        <v>98.59</v>
      </c>
      <c r="D4" s="44"/>
      <c r="E4" s="44"/>
      <c r="F4" s="44"/>
      <c r="G4" s="44"/>
      <c r="H4" s="44"/>
      <c r="I4" s="45"/>
    </row>
    <row r="5">
      <c r="A5" s="46">
        <v>4.0</v>
      </c>
      <c r="B5" s="47">
        <v>106.073191</v>
      </c>
      <c r="C5" s="48">
        <v>97.92</v>
      </c>
      <c r="D5" s="49"/>
      <c r="E5" s="49"/>
      <c r="F5" s="49"/>
      <c r="G5" s="49"/>
      <c r="H5" s="49"/>
      <c r="I5" s="50"/>
    </row>
    <row r="6">
      <c r="A6" s="43">
        <v>5.0</v>
      </c>
      <c r="B6" s="21">
        <v>85.212039</v>
      </c>
      <c r="C6" s="22">
        <v>98.94</v>
      </c>
      <c r="D6" s="44"/>
      <c r="E6" s="44"/>
      <c r="F6" s="44"/>
      <c r="G6" s="44"/>
      <c r="H6" s="44"/>
      <c r="I6" s="45"/>
    </row>
    <row r="7">
      <c r="A7" s="46">
        <v>6.0</v>
      </c>
      <c r="B7" s="47">
        <v>71.744785</v>
      </c>
      <c r="C7" s="48">
        <v>96.62</v>
      </c>
      <c r="D7" s="49"/>
      <c r="E7" s="49"/>
      <c r="F7" s="49"/>
      <c r="G7" s="49"/>
      <c r="H7" s="49"/>
      <c r="I7" s="50"/>
    </row>
    <row r="8">
      <c r="A8" s="43">
        <v>7.0</v>
      </c>
      <c r="B8" s="21">
        <v>64.661823</v>
      </c>
      <c r="C8" s="22">
        <v>96.16</v>
      </c>
      <c r="D8" s="44"/>
      <c r="E8" s="44"/>
      <c r="F8" s="44"/>
      <c r="G8" s="44"/>
      <c r="H8" s="44"/>
      <c r="I8" s="45"/>
    </row>
    <row r="9">
      <c r="A9" s="46">
        <v>8.0</v>
      </c>
      <c r="B9" s="47">
        <v>58.153341</v>
      </c>
      <c r="C9" s="48">
        <v>96.46</v>
      </c>
      <c r="D9" s="49"/>
      <c r="E9" s="49"/>
      <c r="F9" s="49"/>
      <c r="G9" s="49"/>
      <c r="H9" s="49"/>
      <c r="I9" s="50"/>
    </row>
    <row r="10">
      <c r="A10" s="43">
        <v>9.0</v>
      </c>
      <c r="B10" s="21">
        <v>54.204691</v>
      </c>
      <c r="C10" s="22">
        <v>96.23</v>
      </c>
      <c r="D10" s="44"/>
      <c r="E10" s="44"/>
      <c r="F10" s="44"/>
      <c r="G10" s="44"/>
      <c r="H10" s="44"/>
      <c r="I10" s="45"/>
    </row>
    <row r="11">
      <c r="A11" s="46">
        <v>10.0</v>
      </c>
      <c r="B11" s="47">
        <v>50.430187</v>
      </c>
      <c r="C11" s="48">
        <v>96.54</v>
      </c>
      <c r="D11" s="49"/>
      <c r="E11" s="49"/>
      <c r="F11" s="49"/>
      <c r="G11" s="49"/>
      <c r="H11" s="49"/>
      <c r="I11" s="50"/>
    </row>
    <row r="12">
      <c r="A12" s="43">
        <v>11.0</v>
      </c>
      <c r="B12" s="21">
        <v>47.246241</v>
      </c>
      <c r="C12" s="22">
        <v>96.42</v>
      </c>
      <c r="D12" s="44"/>
      <c r="E12" s="44"/>
      <c r="F12" s="44"/>
      <c r="G12" s="44"/>
      <c r="H12" s="44"/>
      <c r="I12" s="45"/>
    </row>
    <row r="13">
      <c r="A13" s="46">
        <v>12.0</v>
      </c>
      <c r="B13" s="47">
        <v>44.49276</v>
      </c>
      <c r="C13" s="48">
        <v>96.2</v>
      </c>
      <c r="D13" s="48"/>
      <c r="E13" s="48"/>
      <c r="F13" s="49"/>
      <c r="G13" s="49"/>
      <c r="H13" s="49"/>
      <c r="I13" s="50"/>
    </row>
    <row r="14">
      <c r="A14" s="43">
        <v>13.0</v>
      </c>
      <c r="C14" s="22">
        <v>96.03</v>
      </c>
      <c r="D14" s="22">
        <v>73.40333</v>
      </c>
      <c r="E14" s="22">
        <v>87.905646</v>
      </c>
      <c r="F14" s="22">
        <v>62.457886</v>
      </c>
      <c r="G14" s="22">
        <v>58.172949</v>
      </c>
      <c r="H14" s="22">
        <v>59.78953</v>
      </c>
      <c r="I14" s="45">
        <f t="shared" ref="I14:I17" si="1">AVERAGE(D14, E14, F14, G14, H14)</f>
        <v>68.3458682</v>
      </c>
    </row>
    <row r="15">
      <c r="A15" s="46">
        <v>14.0</v>
      </c>
      <c r="C15" s="48">
        <v>96.2</v>
      </c>
      <c r="D15" s="48">
        <v>59.891507</v>
      </c>
      <c r="E15" s="48">
        <v>79.539057</v>
      </c>
      <c r="F15" s="48">
        <v>52.138952</v>
      </c>
      <c r="G15" s="48">
        <v>60.832491</v>
      </c>
      <c r="H15" s="48">
        <v>58.942866</v>
      </c>
      <c r="I15" s="50">
        <f t="shared" si="1"/>
        <v>62.2689746</v>
      </c>
    </row>
    <row r="16">
      <c r="A16" s="43">
        <v>15.0</v>
      </c>
      <c r="C16" s="22">
        <v>95.76</v>
      </c>
      <c r="D16" s="22">
        <v>63.332417</v>
      </c>
      <c r="E16" s="22">
        <v>49.71261</v>
      </c>
      <c r="F16" s="22">
        <v>74.378784</v>
      </c>
      <c r="G16" s="22">
        <v>57.759683</v>
      </c>
      <c r="H16" s="22">
        <v>133.393733</v>
      </c>
      <c r="I16" s="45">
        <f t="shared" si="1"/>
        <v>75.7154454</v>
      </c>
    </row>
    <row r="17">
      <c r="A17" s="46">
        <v>16.0</v>
      </c>
      <c r="C17" s="48">
        <v>94.46</v>
      </c>
      <c r="D17" s="48">
        <v>171.476685</v>
      </c>
      <c r="E17" s="48">
        <v>62.72058</v>
      </c>
      <c r="F17" s="48">
        <v>115.669028</v>
      </c>
      <c r="G17" s="48">
        <v>87.554493</v>
      </c>
      <c r="H17" s="48">
        <v>54.3636</v>
      </c>
      <c r="I17" s="50">
        <f t="shared" si="1"/>
        <v>98.3568772</v>
      </c>
    </row>
    <row r="18">
      <c r="A18" s="43">
        <v>17.0</v>
      </c>
      <c r="C18" s="51"/>
      <c r="D18" s="51"/>
      <c r="E18" s="51"/>
      <c r="F18" s="51"/>
      <c r="G18" s="51"/>
      <c r="H18" s="51"/>
      <c r="I18" s="45"/>
    </row>
    <row r="19">
      <c r="A19" s="46">
        <v>18.0</v>
      </c>
      <c r="C19" s="52"/>
      <c r="D19" s="52"/>
      <c r="E19" s="52"/>
      <c r="F19" s="52"/>
      <c r="G19" s="52"/>
      <c r="H19" s="52"/>
      <c r="I19" s="53"/>
    </row>
    <row r="20">
      <c r="A20" s="43">
        <v>19.0</v>
      </c>
      <c r="C20" s="51"/>
      <c r="D20" s="51"/>
      <c r="E20" s="51"/>
      <c r="F20" s="51"/>
      <c r="G20" s="51"/>
      <c r="H20" s="51"/>
      <c r="I20" s="54"/>
    </row>
    <row r="21">
      <c r="A21" s="55">
        <v>20.0</v>
      </c>
      <c r="C21" s="56"/>
      <c r="D21" s="56"/>
      <c r="E21" s="56"/>
      <c r="F21" s="56"/>
      <c r="G21" s="56"/>
      <c r="H21" s="56"/>
      <c r="I21" s="57"/>
    </row>
    <row r="24">
      <c r="A24" s="1" t="s">
        <v>0</v>
      </c>
      <c r="B24" s="2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4" t="s">
        <v>7</v>
      </c>
      <c r="I24" s="4" t="s">
        <v>8</v>
      </c>
      <c r="J24" s="42" t="s">
        <v>23</v>
      </c>
    </row>
    <row r="25">
      <c r="A25" s="6" t="s">
        <v>10</v>
      </c>
      <c r="B25" s="7">
        <v>2500.0</v>
      </c>
      <c r="C25" s="8">
        <v>22.553081</v>
      </c>
      <c r="D25" s="8">
        <v>0.361213</v>
      </c>
      <c r="E25" s="8">
        <v>21.034136</v>
      </c>
      <c r="F25" s="8">
        <v>0.928872</v>
      </c>
      <c r="G25" s="8">
        <v>0.016069</v>
      </c>
      <c r="H25" s="8">
        <v>89.33</v>
      </c>
      <c r="I25" s="9">
        <v>3.92</v>
      </c>
      <c r="J25" s="58">
        <f t="shared" ref="J25:J27" si="2">MINUS(C25, SUM(D25, E25, F25, G25))
</f>
        <v>0.212791</v>
      </c>
    </row>
    <row r="26">
      <c r="A26" s="11" t="s">
        <v>10</v>
      </c>
      <c r="B26" s="12">
        <v>2500.0</v>
      </c>
      <c r="C26" s="13">
        <v>22.524867</v>
      </c>
      <c r="D26" s="13">
        <v>0.362195</v>
      </c>
      <c r="E26" s="13">
        <v>21.017187</v>
      </c>
      <c r="F26" s="13">
        <v>0.920655</v>
      </c>
      <c r="G26" s="13">
        <v>0.015776</v>
      </c>
      <c r="H26" s="13">
        <v>93.06</v>
      </c>
      <c r="I26" s="14">
        <v>3.92</v>
      </c>
      <c r="J26" s="59">
        <f t="shared" si="2"/>
        <v>0.209054</v>
      </c>
    </row>
    <row r="27">
      <c r="A27" s="6" t="s">
        <v>10</v>
      </c>
      <c r="B27" s="7">
        <v>2500.0</v>
      </c>
      <c r="C27" s="8">
        <v>22.793265</v>
      </c>
      <c r="D27" s="8">
        <v>0.361909</v>
      </c>
      <c r="E27" s="8">
        <v>21.265641</v>
      </c>
      <c r="F27" s="8">
        <v>0.942171</v>
      </c>
      <c r="G27" s="8">
        <v>0.016146</v>
      </c>
      <c r="H27" s="8">
        <v>94.1</v>
      </c>
      <c r="I27" s="9">
        <v>3.92</v>
      </c>
      <c r="J27" s="58">
        <f t="shared" si="2"/>
        <v>0.207398</v>
      </c>
    </row>
    <row r="28">
      <c r="A28" s="16" t="s">
        <v>11</v>
      </c>
      <c r="B28" s="17"/>
      <c r="C28" s="18">
        <f t="shared" ref="C28:J28" si="3">AVERAGE(C25, C26, C27)</f>
        <v>22.62373767</v>
      </c>
      <c r="D28" s="18">
        <f t="shared" si="3"/>
        <v>0.3617723333</v>
      </c>
      <c r="E28" s="18">
        <f t="shared" si="3"/>
        <v>21.10565467</v>
      </c>
      <c r="F28" s="18">
        <f t="shared" si="3"/>
        <v>0.930566</v>
      </c>
      <c r="G28" s="18">
        <f t="shared" si="3"/>
        <v>0.015997</v>
      </c>
      <c r="H28" s="18">
        <f t="shared" si="3"/>
        <v>92.16333333</v>
      </c>
      <c r="I28" s="19">
        <f t="shared" si="3"/>
        <v>3.92</v>
      </c>
      <c r="J28" s="60">
        <f t="shared" si="3"/>
        <v>0.2097476667</v>
      </c>
    </row>
    <row r="29">
      <c r="A29" s="20" t="s">
        <v>10</v>
      </c>
      <c r="B29" s="21">
        <v>5000.0</v>
      </c>
      <c r="C29" s="21">
        <v>45.154355</v>
      </c>
      <c r="D29" s="21">
        <v>0.72239</v>
      </c>
      <c r="E29" s="21">
        <v>42.331917</v>
      </c>
      <c r="F29" s="21">
        <v>1.860791</v>
      </c>
      <c r="G29" s="21">
        <v>0.03172</v>
      </c>
      <c r="H29" s="22">
        <v>97.64</v>
      </c>
      <c r="I29" s="22">
        <v>17.28</v>
      </c>
      <c r="J29" s="45">
        <f t="shared" ref="J29:J31" si="4">MINUS(C29, SUM(D29, E29, F29, G29))
</f>
        <v>0.207537</v>
      </c>
    </row>
    <row r="30">
      <c r="A30" s="23" t="s">
        <v>10</v>
      </c>
      <c r="B30" s="24">
        <v>5000.0</v>
      </c>
      <c r="C30" s="24">
        <v>44.854108</v>
      </c>
      <c r="D30" s="24">
        <v>0.720714</v>
      </c>
      <c r="E30" s="24">
        <v>42.055833</v>
      </c>
      <c r="F30" s="24">
        <v>1.837602</v>
      </c>
      <c r="G30" s="24">
        <v>0.031036</v>
      </c>
      <c r="H30" s="25">
        <v>94.86</v>
      </c>
      <c r="I30" s="25">
        <v>17.28</v>
      </c>
      <c r="J30" s="61">
        <f t="shared" si="4"/>
        <v>0.208923</v>
      </c>
    </row>
    <row r="31">
      <c r="A31" s="20" t="s">
        <v>10</v>
      </c>
      <c r="B31" s="21">
        <v>5000.0</v>
      </c>
      <c r="C31" s="21">
        <v>44.85822</v>
      </c>
      <c r="D31" s="21">
        <v>0.720331</v>
      </c>
      <c r="E31" s="21">
        <v>42.081295</v>
      </c>
      <c r="F31" s="21">
        <v>1.815038</v>
      </c>
      <c r="G31" s="21">
        <v>0.031546</v>
      </c>
      <c r="H31" s="22">
        <v>94.86</v>
      </c>
      <c r="I31" s="22">
        <v>17.28</v>
      </c>
      <c r="J31" s="45">
        <f t="shared" si="4"/>
        <v>0.21001</v>
      </c>
    </row>
    <row r="32">
      <c r="A32" s="26" t="s">
        <v>11</v>
      </c>
      <c r="B32" s="24"/>
      <c r="C32" s="24">
        <f t="shared" ref="C32:J32" si="5">AVERAGE(C29, C30, C31)</f>
        <v>44.955561</v>
      </c>
      <c r="D32" s="24">
        <f t="shared" si="5"/>
        <v>0.721145</v>
      </c>
      <c r="E32" s="24">
        <f t="shared" si="5"/>
        <v>42.15634833</v>
      </c>
      <c r="F32" s="24">
        <f t="shared" si="5"/>
        <v>1.837810333</v>
      </c>
      <c r="G32" s="24">
        <f t="shared" si="5"/>
        <v>0.031434</v>
      </c>
      <c r="H32" s="24">
        <f t="shared" si="5"/>
        <v>95.78666667</v>
      </c>
      <c r="I32" s="24">
        <f t="shared" si="5"/>
        <v>17.28</v>
      </c>
      <c r="J32" s="61">
        <f t="shared" si="5"/>
        <v>0.2088233333</v>
      </c>
    </row>
    <row r="33">
      <c r="A33" s="6" t="s">
        <v>10</v>
      </c>
      <c r="B33" s="7">
        <v>10000.0</v>
      </c>
      <c r="C33" s="8">
        <v>84.700278</v>
      </c>
      <c r="D33" s="8">
        <v>1.420487</v>
      </c>
      <c r="E33" s="8">
        <v>79.491913</v>
      </c>
      <c r="F33" s="8">
        <v>3.488612</v>
      </c>
      <c r="G33" s="8">
        <v>0.066715</v>
      </c>
      <c r="H33" s="8">
        <v>98.06</v>
      </c>
      <c r="I33" s="9">
        <v>17.27</v>
      </c>
      <c r="J33" s="58">
        <f t="shared" ref="J33:J35" si="6">MINUS(C33, SUM(D33, E33, F33, G33))
</f>
        <v>0.232551</v>
      </c>
    </row>
    <row r="34">
      <c r="A34" s="11" t="s">
        <v>10</v>
      </c>
      <c r="B34" s="12">
        <v>10000.0</v>
      </c>
      <c r="C34" s="13">
        <v>89.518906</v>
      </c>
      <c r="D34" s="13">
        <v>1.440916</v>
      </c>
      <c r="E34" s="13">
        <v>84.120189</v>
      </c>
      <c r="F34" s="13">
        <v>3.679133</v>
      </c>
      <c r="G34" s="13">
        <v>0.0636</v>
      </c>
      <c r="H34" s="13">
        <v>97.89</v>
      </c>
      <c r="I34" s="14">
        <v>17.28</v>
      </c>
      <c r="J34" s="59">
        <f t="shared" si="6"/>
        <v>0.215068</v>
      </c>
    </row>
    <row r="35">
      <c r="A35" s="6" t="s">
        <v>10</v>
      </c>
      <c r="B35" s="7">
        <v>10000.0</v>
      </c>
      <c r="C35" s="8">
        <v>89.206814</v>
      </c>
      <c r="D35" s="8">
        <v>1.442169</v>
      </c>
      <c r="E35" s="8">
        <v>83.808227</v>
      </c>
      <c r="F35" s="8">
        <v>3.670618</v>
      </c>
      <c r="G35" s="8">
        <v>0.06589</v>
      </c>
      <c r="H35" s="8">
        <v>97.53</v>
      </c>
      <c r="I35" s="9">
        <v>17.28</v>
      </c>
      <c r="J35" s="58">
        <f t="shared" si="6"/>
        <v>0.21991</v>
      </c>
    </row>
    <row r="36">
      <c r="A36" s="16" t="s">
        <v>11</v>
      </c>
      <c r="B36" s="17"/>
      <c r="C36" s="18">
        <f t="shared" ref="C36:J36" si="7">AVERAGE(C33, C34, C35)</f>
        <v>87.808666</v>
      </c>
      <c r="D36" s="18">
        <f t="shared" si="7"/>
        <v>1.434524</v>
      </c>
      <c r="E36" s="18">
        <f t="shared" si="7"/>
        <v>82.473443</v>
      </c>
      <c r="F36" s="18">
        <f t="shared" si="7"/>
        <v>3.612787667</v>
      </c>
      <c r="G36" s="18">
        <f t="shared" si="7"/>
        <v>0.06540166667</v>
      </c>
      <c r="H36" s="18">
        <f t="shared" si="7"/>
        <v>97.82666667</v>
      </c>
      <c r="I36" s="19">
        <f t="shared" si="7"/>
        <v>17.27666667</v>
      </c>
      <c r="J36" s="60">
        <f t="shared" si="7"/>
        <v>0.2225096667</v>
      </c>
    </row>
    <row r="37">
      <c r="A37" s="6" t="s">
        <v>12</v>
      </c>
      <c r="B37" s="27">
        <v>2500.0</v>
      </c>
      <c r="C37" s="27">
        <v>7.868404</v>
      </c>
      <c r="D37" s="27">
        <v>0.095198</v>
      </c>
      <c r="E37" s="27">
        <v>7.485447</v>
      </c>
      <c r="F37" s="27">
        <v>0.216793</v>
      </c>
      <c r="G37" s="27">
        <v>0.013085</v>
      </c>
      <c r="H37" s="27">
        <v>87.04</v>
      </c>
      <c r="I37" s="28">
        <v>3.92</v>
      </c>
      <c r="J37" s="62">
        <f t="shared" ref="J37:J39" si="8">MINUS(C37, SUM(D37, E37, F37, G37))
</f>
        <v>0.057881</v>
      </c>
    </row>
    <row r="38">
      <c r="A38" s="11" t="s">
        <v>12</v>
      </c>
      <c r="B38" s="29">
        <v>2500.0</v>
      </c>
      <c r="C38" s="29">
        <v>7.832139</v>
      </c>
      <c r="D38" s="29">
        <v>0.0952</v>
      </c>
      <c r="E38" s="29">
        <v>7.449732</v>
      </c>
      <c r="F38" s="29">
        <v>0.215977</v>
      </c>
      <c r="G38" s="29">
        <v>0.013217</v>
      </c>
      <c r="H38" s="29">
        <v>87.04</v>
      </c>
      <c r="I38" s="30">
        <v>3.92</v>
      </c>
      <c r="J38" s="63">
        <f t="shared" si="8"/>
        <v>0.058013</v>
      </c>
    </row>
    <row r="39">
      <c r="A39" s="6" t="s">
        <v>12</v>
      </c>
      <c r="B39" s="27">
        <v>2500.0</v>
      </c>
      <c r="C39" s="27">
        <v>7.871639</v>
      </c>
      <c r="D39" s="27">
        <v>0.094906</v>
      </c>
      <c r="E39" s="27">
        <v>7.490178</v>
      </c>
      <c r="F39" s="27">
        <v>0.215544</v>
      </c>
      <c r="G39" s="27">
        <v>0.013084</v>
      </c>
      <c r="H39" s="27">
        <v>87.04</v>
      </c>
      <c r="I39" s="28">
        <v>3.92</v>
      </c>
      <c r="J39" s="62">
        <f t="shared" si="8"/>
        <v>0.057927</v>
      </c>
    </row>
    <row r="40">
      <c r="A40" s="11" t="s">
        <v>11</v>
      </c>
      <c r="B40" s="31"/>
      <c r="C40" s="12">
        <f t="shared" ref="C40:J40" si="9">AVERAGE(C37, C38, C39)</f>
        <v>7.857394</v>
      </c>
      <c r="D40" s="12">
        <f t="shared" si="9"/>
        <v>0.09510133333</v>
      </c>
      <c r="E40" s="12">
        <f t="shared" si="9"/>
        <v>7.475119</v>
      </c>
      <c r="F40" s="12">
        <f t="shared" si="9"/>
        <v>0.2161046667</v>
      </c>
      <c r="G40" s="12">
        <f t="shared" si="9"/>
        <v>0.01312866667</v>
      </c>
      <c r="H40" s="12">
        <f t="shared" si="9"/>
        <v>87.04</v>
      </c>
      <c r="I40" s="32">
        <f t="shared" si="9"/>
        <v>3.92</v>
      </c>
      <c r="J40" s="60">
        <f t="shared" si="9"/>
        <v>0.05794033333</v>
      </c>
    </row>
    <row r="41">
      <c r="A41" s="20" t="s">
        <v>12</v>
      </c>
      <c r="B41" s="21">
        <v>5000.0</v>
      </c>
      <c r="C41" s="21">
        <v>15.58962</v>
      </c>
      <c r="D41" s="21">
        <v>0.190221</v>
      </c>
      <c r="E41" s="21">
        <v>14.882264</v>
      </c>
      <c r="F41" s="21">
        <v>0.43072</v>
      </c>
      <c r="G41" s="21">
        <v>0.026264</v>
      </c>
      <c r="H41" s="21">
        <v>91.67</v>
      </c>
      <c r="I41" s="21">
        <v>3.92</v>
      </c>
      <c r="J41" s="45">
        <f t="shared" ref="J41:J43" si="10">MINUS(C41, SUM(D41, E41, F41, G41))
</f>
        <v>0.060151</v>
      </c>
    </row>
    <row r="42">
      <c r="A42" s="23" t="s">
        <v>12</v>
      </c>
      <c r="B42" s="24">
        <v>5000.0</v>
      </c>
      <c r="C42" s="24">
        <v>15.867389</v>
      </c>
      <c r="D42" s="24">
        <v>0.191533</v>
      </c>
      <c r="E42" s="24">
        <v>15.157285</v>
      </c>
      <c r="F42" s="24">
        <v>0.431798</v>
      </c>
      <c r="G42" s="24">
        <v>0.026919</v>
      </c>
      <c r="H42" s="25">
        <v>93.14</v>
      </c>
      <c r="I42" s="25">
        <v>3.92</v>
      </c>
      <c r="J42" s="61">
        <f t="shared" si="10"/>
        <v>0.059854</v>
      </c>
    </row>
    <row r="43">
      <c r="A43" s="20" t="s">
        <v>12</v>
      </c>
      <c r="B43" s="21">
        <v>5000.0</v>
      </c>
      <c r="C43" s="21">
        <v>15.507427</v>
      </c>
      <c r="D43" s="21">
        <v>0.190244</v>
      </c>
      <c r="E43" s="21">
        <v>14.800664</v>
      </c>
      <c r="F43" s="21">
        <v>0.430462</v>
      </c>
      <c r="G43" s="21">
        <v>0.026083</v>
      </c>
      <c r="H43" s="22">
        <v>91.18</v>
      </c>
      <c r="I43" s="22">
        <v>3.92</v>
      </c>
      <c r="J43" s="45">
        <f t="shared" si="10"/>
        <v>0.059974</v>
      </c>
    </row>
    <row r="44">
      <c r="A44" s="26" t="s">
        <v>11</v>
      </c>
      <c r="B44" s="24"/>
      <c r="C44" s="24">
        <f t="shared" ref="C44:J44" si="11">AVERAGE(C41, C42, C43)</f>
        <v>15.654812</v>
      </c>
      <c r="D44" s="24">
        <f t="shared" si="11"/>
        <v>0.190666</v>
      </c>
      <c r="E44" s="24">
        <f t="shared" si="11"/>
        <v>14.94673767</v>
      </c>
      <c r="F44" s="24">
        <f t="shared" si="11"/>
        <v>0.4309933333</v>
      </c>
      <c r="G44" s="24">
        <f t="shared" si="11"/>
        <v>0.026422</v>
      </c>
      <c r="H44" s="24">
        <f t="shared" si="11"/>
        <v>91.99666667</v>
      </c>
      <c r="I44" s="24">
        <f t="shared" si="11"/>
        <v>3.92</v>
      </c>
      <c r="J44" s="61">
        <f t="shared" si="11"/>
        <v>0.059993</v>
      </c>
    </row>
    <row r="45">
      <c r="A45" s="6" t="s">
        <v>12</v>
      </c>
      <c r="B45" s="27">
        <v>10000.0</v>
      </c>
      <c r="C45" s="27">
        <v>31.326796</v>
      </c>
      <c r="D45" s="27">
        <v>0.380798</v>
      </c>
      <c r="E45" s="27">
        <v>29.950247</v>
      </c>
      <c r="F45" s="27">
        <v>0.861727</v>
      </c>
      <c r="G45" s="27">
        <v>0.051998</v>
      </c>
      <c r="H45" s="27">
        <v>94.7</v>
      </c>
      <c r="I45" s="28">
        <v>7.06</v>
      </c>
      <c r="J45" s="62">
        <f t="shared" ref="J45:J47" si="12">MINUS(C45, SUM(D45, E45, F45, G45))
</f>
        <v>0.082026</v>
      </c>
    </row>
    <row r="46">
      <c r="A46" s="11" t="s">
        <v>12</v>
      </c>
      <c r="B46" s="29">
        <v>10000.0</v>
      </c>
      <c r="C46" s="29">
        <v>31.285707</v>
      </c>
      <c r="D46" s="29">
        <v>0.381046</v>
      </c>
      <c r="E46" s="29">
        <v>29.92732</v>
      </c>
      <c r="F46" s="29">
        <v>0.861478</v>
      </c>
      <c r="G46" s="29">
        <v>0.052229</v>
      </c>
      <c r="H46" s="29">
        <v>94.7</v>
      </c>
      <c r="I46" s="30">
        <v>7.06</v>
      </c>
      <c r="J46" s="63">
        <f t="shared" si="12"/>
        <v>0.063634</v>
      </c>
    </row>
    <row r="47">
      <c r="A47" s="6" t="s">
        <v>12</v>
      </c>
      <c r="B47" s="27">
        <v>10000.0</v>
      </c>
      <c r="C47" s="27">
        <v>31.247019</v>
      </c>
      <c r="D47" s="27">
        <v>0.381173</v>
      </c>
      <c r="E47" s="27">
        <v>29.890858</v>
      </c>
      <c r="F47" s="27">
        <v>0.860482</v>
      </c>
      <c r="G47" s="27">
        <v>0.052744</v>
      </c>
      <c r="H47" s="27">
        <v>97.4</v>
      </c>
      <c r="I47" s="28">
        <v>7.06</v>
      </c>
      <c r="J47" s="62">
        <f t="shared" si="12"/>
        <v>0.061762</v>
      </c>
    </row>
    <row r="48">
      <c r="A48" s="11" t="s">
        <v>11</v>
      </c>
      <c r="B48" s="31"/>
      <c r="C48" s="12">
        <f t="shared" ref="C48:J48" si="13">AVERAGE(C45, C46, C47)</f>
        <v>31.28650733</v>
      </c>
      <c r="D48" s="12">
        <f t="shared" si="13"/>
        <v>0.3810056667</v>
      </c>
      <c r="E48" s="12">
        <f t="shared" si="13"/>
        <v>29.92280833</v>
      </c>
      <c r="F48" s="12">
        <f t="shared" si="13"/>
        <v>0.861229</v>
      </c>
      <c r="G48" s="12">
        <f t="shared" si="13"/>
        <v>0.05232366667</v>
      </c>
      <c r="H48" s="12">
        <f t="shared" si="13"/>
        <v>95.6</v>
      </c>
      <c r="I48" s="32">
        <f t="shared" si="13"/>
        <v>7.06</v>
      </c>
      <c r="J48" s="60">
        <f t="shared" si="13"/>
        <v>0.06914066667</v>
      </c>
    </row>
    <row r="49">
      <c r="A49" s="33" t="s">
        <v>13</v>
      </c>
      <c r="B49" s="27">
        <v>2500.0</v>
      </c>
      <c r="C49" s="27">
        <v>77.773334</v>
      </c>
      <c r="D49" s="27">
        <v>1.502024</v>
      </c>
      <c r="E49" s="27">
        <v>72.199604</v>
      </c>
      <c r="F49" s="27">
        <v>3.251662</v>
      </c>
      <c r="G49" s="27">
        <v>0.020688</v>
      </c>
      <c r="H49" s="27">
        <v>97.36</v>
      </c>
      <c r="I49" s="28">
        <v>57.89</v>
      </c>
      <c r="J49" s="62">
        <f t="shared" ref="J49:J51" si="14">MINUS(C49, SUM(D49, E49, F49, G49))
</f>
        <v>0.799356</v>
      </c>
    </row>
    <row r="50">
      <c r="A50" s="34" t="s">
        <v>13</v>
      </c>
      <c r="B50" s="29">
        <v>2500.0</v>
      </c>
      <c r="C50" s="29">
        <v>77.681122</v>
      </c>
      <c r="D50" s="29">
        <v>1.482213</v>
      </c>
      <c r="E50" s="29">
        <v>72.12225</v>
      </c>
      <c r="F50" s="29">
        <v>3.260262</v>
      </c>
      <c r="G50" s="29">
        <v>0.02029</v>
      </c>
      <c r="H50" s="29">
        <v>97.26</v>
      </c>
      <c r="I50" s="30">
        <v>57.9</v>
      </c>
      <c r="J50" s="63">
        <f t="shared" si="14"/>
        <v>0.796107</v>
      </c>
    </row>
    <row r="51">
      <c r="A51" s="33" t="s">
        <v>13</v>
      </c>
      <c r="B51" s="27">
        <v>2500.0</v>
      </c>
      <c r="C51" s="27">
        <v>77.664245</v>
      </c>
      <c r="D51" s="27">
        <v>1.471743</v>
      </c>
      <c r="E51" s="27">
        <v>72.124169</v>
      </c>
      <c r="F51" s="27">
        <v>3.236863</v>
      </c>
      <c r="G51" s="27">
        <v>0.021008</v>
      </c>
      <c r="H51" s="27">
        <v>97.15</v>
      </c>
      <c r="I51" s="28">
        <v>57.91</v>
      </c>
      <c r="J51" s="62">
        <f t="shared" si="14"/>
        <v>0.810462</v>
      </c>
    </row>
    <row r="52">
      <c r="A52" s="11" t="s">
        <v>11</v>
      </c>
      <c r="B52" s="31"/>
      <c r="C52" s="12">
        <f t="shared" ref="C52:J52" si="15">AVERAGE(C49, C50, C51)</f>
        <v>77.70623367</v>
      </c>
      <c r="D52" s="12">
        <f t="shared" si="15"/>
        <v>1.485326667</v>
      </c>
      <c r="E52" s="12">
        <f t="shared" si="15"/>
        <v>72.14867433</v>
      </c>
      <c r="F52" s="12">
        <f t="shared" si="15"/>
        <v>3.249595667</v>
      </c>
      <c r="G52" s="12">
        <f t="shared" si="15"/>
        <v>0.020662</v>
      </c>
      <c r="H52" s="12">
        <f t="shared" si="15"/>
        <v>97.25666667</v>
      </c>
      <c r="I52" s="32">
        <f t="shared" si="15"/>
        <v>57.9</v>
      </c>
      <c r="J52" s="60">
        <f t="shared" si="15"/>
        <v>0.801975</v>
      </c>
    </row>
    <row r="53">
      <c r="A53" s="33" t="s">
        <v>13</v>
      </c>
      <c r="B53" s="7">
        <v>5000.0</v>
      </c>
      <c r="C53" s="27">
        <v>149.17106</v>
      </c>
      <c r="D53" s="27">
        <v>2.9015</v>
      </c>
      <c r="E53" s="27">
        <v>139.233815</v>
      </c>
      <c r="F53" s="27">
        <v>6.219377</v>
      </c>
      <c r="G53" s="27">
        <v>0.036455</v>
      </c>
      <c r="H53" s="27">
        <v>98.07</v>
      </c>
      <c r="I53" s="28">
        <v>57.91</v>
      </c>
      <c r="J53" s="62">
        <f t="shared" ref="J53:J55" si="16">MINUS(C53, SUM(D53, E53, F53, G53))
</f>
        <v>0.779913</v>
      </c>
    </row>
    <row r="54">
      <c r="A54" s="34" t="s">
        <v>13</v>
      </c>
      <c r="B54" s="12">
        <v>5000.0</v>
      </c>
      <c r="C54" s="29">
        <v>148.981486</v>
      </c>
      <c r="D54" s="29">
        <v>2.934373</v>
      </c>
      <c r="E54" s="29">
        <v>138.903468</v>
      </c>
      <c r="F54" s="29">
        <v>6.23224</v>
      </c>
      <c r="G54" s="29">
        <v>0.035483</v>
      </c>
      <c r="H54" s="29">
        <v>97.9</v>
      </c>
      <c r="I54" s="30">
        <v>57.91</v>
      </c>
      <c r="J54" s="63">
        <f t="shared" si="16"/>
        <v>0.875922</v>
      </c>
    </row>
    <row r="55">
      <c r="A55" s="33" t="s">
        <v>13</v>
      </c>
      <c r="B55" s="7">
        <v>5000.0</v>
      </c>
      <c r="C55" s="27">
        <v>153.990149</v>
      </c>
      <c r="D55" s="27">
        <v>2.91629</v>
      </c>
      <c r="E55" s="27">
        <v>143.920178</v>
      </c>
      <c r="F55" s="27">
        <v>6.305845</v>
      </c>
      <c r="G55" s="27">
        <v>0.040071</v>
      </c>
      <c r="H55" s="27">
        <v>98.02</v>
      </c>
      <c r="I55" s="28">
        <v>58.48</v>
      </c>
      <c r="J55" s="62">
        <f t="shared" si="16"/>
        <v>0.807765</v>
      </c>
    </row>
    <row r="56">
      <c r="A56" s="35" t="s">
        <v>11</v>
      </c>
      <c r="B56" s="17"/>
      <c r="C56" s="18">
        <f t="shared" ref="C56:J56" si="17">AVERAGE(C53, C54, C55)</f>
        <v>150.7142317</v>
      </c>
      <c r="D56" s="18">
        <f t="shared" si="17"/>
        <v>2.917387667</v>
      </c>
      <c r="E56" s="18">
        <f t="shared" si="17"/>
        <v>140.6858203</v>
      </c>
      <c r="F56" s="18">
        <f t="shared" si="17"/>
        <v>6.252487333</v>
      </c>
      <c r="G56" s="18">
        <f t="shared" si="17"/>
        <v>0.03733633333</v>
      </c>
      <c r="H56" s="18">
        <f t="shared" si="17"/>
        <v>97.99666667</v>
      </c>
      <c r="I56" s="19">
        <f t="shared" si="17"/>
        <v>58.1</v>
      </c>
      <c r="J56" s="60">
        <f t="shared" si="17"/>
        <v>0.8212</v>
      </c>
    </row>
    <row r="57">
      <c r="A57" s="33" t="s">
        <v>13</v>
      </c>
      <c r="B57" s="27">
        <v>10000.0</v>
      </c>
      <c r="C57" s="27">
        <v>307.435044</v>
      </c>
      <c r="D57" s="27">
        <v>5.758079</v>
      </c>
      <c r="E57" s="27">
        <v>288.331242</v>
      </c>
      <c r="F57" s="27">
        <v>12.46679</v>
      </c>
      <c r="G57" s="27">
        <v>0.078854</v>
      </c>
      <c r="H57" s="27">
        <v>99.3</v>
      </c>
      <c r="I57" s="28">
        <v>58.5</v>
      </c>
      <c r="J57" s="62">
        <f t="shared" ref="J57:J59" si="18">MINUS(C57, SUM(D57, E57, F57, G57))
</f>
        <v>0.800079</v>
      </c>
    </row>
    <row r="58">
      <c r="A58" s="34" t="s">
        <v>13</v>
      </c>
      <c r="B58" s="29">
        <v>10000.0</v>
      </c>
      <c r="C58" s="29">
        <v>307.561155</v>
      </c>
      <c r="D58" s="29">
        <v>5.924458</v>
      </c>
      <c r="E58" s="29">
        <v>287.985281</v>
      </c>
      <c r="F58" s="29">
        <v>12.752568</v>
      </c>
      <c r="G58" s="29">
        <v>0.08031</v>
      </c>
      <c r="H58" s="29">
        <v>99.03</v>
      </c>
      <c r="I58" s="30">
        <v>57.88</v>
      </c>
      <c r="J58" s="63">
        <f t="shared" si="18"/>
        <v>0.818538</v>
      </c>
    </row>
    <row r="59">
      <c r="A59" s="33" t="s">
        <v>13</v>
      </c>
      <c r="B59" s="27">
        <v>10000.0</v>
      </c>
      <c r="C59" s="27">
        <v>308.198691</v>
      </c>
      <c r="D59" s="27">
        <v>5.920791</v>
      </c>
      <c r="E59" s="27">
        <v>288.551041</v>
      </c>
      <c r="F59" s="27">
        <v>12.856285</v>
      </c>
      <c r="G59" s="27">
        <v>0.080772</v>
      </c>
      <c r="H59" s="27">
        <v>98.92</v>
      </c>
      <c r="I59" s="28">
        <v>57.9</v>
      </c>
      <c r="J59" s="62">
        <f t="shared" si="18"/>
        <v>0.789802</v>
      </c>
    </row>
    <row r="60">
      <c r="A60" s="11" t="s">
        <v>11</v>
      </c>
      <c r="B60" s="31"/>
      <c r="C60" s="12">
        <f t="shared" ref="C60:J60" si="19">AVERAGE(C57, C58, C59)</f>
        <v>307.73163</v>
      </c>
      <c r="D60" s="12">
        <f t="shared" si="19"/>
        <v>5.867776</v>
      </c>
      <c r="E60" s="12">
        <f t="shared" si="19"/>
        <v>288.289188</v>
      </c>
      <c r="F60" s="12">
        <f t="shared" si="19"/>
        <v>12.691881</v>
      </c>
      <c r="G60" s="12">
        <f t="shared" si="19"/>
        <v>0.07997866667</v>
      </c>
      <c r="H60" s="12">
        <f t="shared" si="19"/>
        <v>99.08333333</v>
      </c>
      <c r="I60" s="32">
        <f t="shared" si="19"/>
        <v>58.09333333</v>
      </c>
      <c r="J60" s="64">
        <f t="shared" si="19"/>
        <v>0.8028063333</v>
      </c>
    </row>
  </sheetData>
  <dataValidations>
    <dataValidation type="custom" allowBlank="1" showDropDown="1" sqref="A2:A21">
      <formula1>AND(ISNUMBER(A2),(NOT(OR(NOT(ISERROR(DATEVALUE(A2))), AND(ISNUMBER(A2), LEFT(CELL("format", A2))="D")))))</formula1>
    </dataValidation>
    <dataValidation allowBlank="1" showDropDown="1" sqref="A25:A60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0"/>
    <col customWidth="1" min="4" max="4" width="16.88"/>
    <col customWidth="1" min="5" max="5" width="18.38"/>
    <col customWidth="1" min="6" max="6" width="17.13"/>
    <col customWidth="1" min="7" max="7" width="15.0"/>
    <col customWidth="1" min="10" max="10" width="15.0"/>
  </cols>
  <sheetData>
    <row r="1">
      <c r="A1" s="1" t="s">
        <v>17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23</v>
      </c>
    </row>
    <row r="2">
      <c r="A2" s="6" t="s">
        <v>10</v>
      </c>
      <c r="B2" s="7">
        <v>2500.0</v>
      </c>
      <c r="C2" s="8">
        <v>16.062107</v>
      </c>
      <c r="D2" s="8">
        <v>0.2785</v>
      </c>
      <c r="E2" s="8">
        <v>14.058151</v>
      </c>
      <c r="F2" s="8">
        <v>1.447314</v>
      </c>
      <c r="G2" s="8">
        <v>9.09E-4</v>
      </c>
      <c r="H2" s="8">
        <v>86.84</v>
      </c>
      <c r="I2" s="9">
        <v>3.86</v>
      </c>
      <c r="J2" s="10">
        <f>MINUS(C2, SUM(D2, E2, F2, G2))
</f>
        <v>0.277233</v>
      </c>
    </row>
    <row r="3">
      <c r="A3" s="11" t="s">
        <v>10</v>
      </c>
      <c r="B3" s="12">
        <v>2500.0</v>
      </c>
      <c r="C3" s="13"/>
      <c r="D3" s="13"/>
      <c r="E3" s="13"/>
      <c r="F3" s="13"/>
      <c r="G3" s="13"/>
      <c r="H3" s="13"/>
      <c r="I3" s="14"/>
      <c r="J3" s="15"/>
    </row>
    <row r="4">
      <c r="A4" s="6" t="s">
        <v>10</v>
      </c>
      <c r="B4" s="7">
        <v>2500.0</v>
      </c>
      <c r="C4" s="8"/>
      <c r="D4" s="8"/>
      <c r="E4" s="8"/>
      <c r="F4" s="8"/>
      <c r="G4" s="8"/>
      <c r="H4" s="8"/>
      <c r="I4" s="9"/>
      <c r="J4" s="10"/>
    </row>
    <row r="5">
      <c r="A5" s="16" t="s">
        <v>11</v>
      </c>
      <c r="B5" s="17"/>
      <c r="C5" s="18">
        <f t="shared" ref="C5:J5" si="1">AVERAGE(C2, C3, C4)</f>
        <v>16.062107</v>
      </c>
      <c r="D5" s="18">
        <f t="shared" si="1"/>
        <v>0.2785</v>
      </c>
      <c r="E5" s="18">
        <f t="shared" si="1"/>
        <v>14.058151</v>
      </c>
      <c r="F5" s="18">
        <f t="shared" si="1"/>
        <v>1.447314</v>
      </c>
      <c r="G5" s="18">
        <f t="shared" si="1"/>
        <v>0.000909</v>
      </c>
      <c r="H5" s="18">
        <f t="shared" si="1"/>
        <v>86.84</v>
      </c>
      <c r="I5" s="19">
        <f t="shared" si="1"/>
        <v>3.86</v>
      </c>
      <c r="J5" s="15">
        <f t="shared" si="1"/>
        <v>0.277233</v>
      </c>
    </row>
    <row r="6">
      <c r="A6" s="20" t="s">
        <v>10</v>
      </c>
      <c r="B6" s="21">
        <v>5000.0</v>
      </c>
      <c r="C6" s="21">
        <v>31.853208</v>
      </c>
      <c r="D6" s="21">
        <v>0.556196</v>
      </c>
      <c r="E6" s="21">
        <v>28.07492</v>
      </c>
      <c r="F6" s="21">
        <v>2.894327</v>
      </c>
      <c r="G6" s="21">
        <v>0.001894</v>
      </c>
      <c r="H6" s="22">
        <v>89.81</v>
      </c>
      <c r="I6" s="22">
        <v>174.83</v>
      </c>
      <c r="J6" s="10">
        <f>MINUS(C6, SUM(D6, E6, F6, G6))
</f>
        <v>0.325871</v>
      </c>
    </row>
    <row r="7">
      <c r="A7" s="23" t="s">
        <v>10</v>
      </c>
      <c r="B7" s="24">
        <v>5000.0</v>
      </c>
      <c r="H7" s="25"/>
      <c r="I7" s="25"/>
      <c r="J7" s="15"/>
    </row>
    <row r="8">
      <c r="A8" s="20" t="s">
        <v>10</v>
      </c>
      <c r="B8" s="21">
        <v>5000.0</v>
      </c>
      <c r="H8" s="22"/>
      <c r="I8" s="22"/>
      <c r="J8" s="10"/>
    </row>
    <row r="9">
      <c r="A9" s="26" t="s">
        <v>11</v>
      </c>
      <c r="B9" s="24"/>
      <c r="C9" s="24">
        <f t="shared" ref="C9:J9" si="2">AVERAGE(C6, C7, C8)</f>
        <v>31.853208</v>
      </c>
      <c r="D9" s="24">
        <f t="shared" si="2"/>
        <v>0.556196</v>
      </c>
      <c r="E9" s="24">
        <f t="shared" si="2"/>
        <v>28.07492</v>
      </c>
      <c r="F9" s="24">
        <f t="shared" si="2"/>
        <v>2.894327</v>
      </c>
      <c r="G9" s="24">
        <f t="shared" si="2"/>
        <v>0.001894</v>
      </c>
      <c r="H9" s="24">
        <f t="shared" si="2"/>
        <v>89.81</v>
      </c>
      <c r="I9" s="24">
        <f t="shared" si="2"/>
        <v>174.83</v>
      </c>
      <c r="J9" s="15">
        <f t="shared" si="2"/>
        <v>0.325871</v>
      </c>
    </row>
    <row r="10">
      <c r="A10" s="6" t="s">
        <v>10</v>
      </c>
      <c r="B10" s="7">
        <v>10000.0</v>
      </c>
      <c r="C10" s="8">
        <v>63.393563</v>
      </c>
      <c r="D10" s="8">
        <v>1.112179</v>
      </c>
      <c r="E10" s="8">
        <v>56.044723</v>
      </c>
      <c r="F10" s="8">
        <v>5.782034</v>
      </c>
      <c r="G10" s="8">
        <v>0.003844</v>
      </c>
      <c r="H10" s="8">
        <v>95.0</v>
      </c>
      <c r="I10" s="9">
        <v>174.77</v>
      </c>
      <c r="J10" s="10">
        <f>MINUS(C10, SUM(D10, E10, F10, G10))
</f>
        <v>0.450783</v>
      </c>
    </row>
    <row r="11">
      <c r="A11" s="11" t="s">
        <v>10</v>
      </c>
      <c r="B11" s="12">
        <v>10000.0</v>
      </c>
      <c r="C11" s="13"/>
      <c r="D11" s="13"/>
      <c r="E11" s="13"/>
      <c r="F11" s="13"/>
      <c r="G11" s="13"/>
      <c r="H11" s="13"/>
      <c r="I11" s="14"/>
      <c r="J11" s="15"/>
    </row>
    <row r="12">
      <c r="A12" s="6" t="s">
        <v>10</v>
      </c>
      <c r="B12" s="7">
        <v>10000.0</v>
      </c>
      <c r="C12" s="8"/>
      <c r="D12" s="8"/>
      <c r="E12" s="8"/>
      <c r="F12" s="8"/>
      <c r="G12" s="8"/>
      <c r="H12" s="8"/>
      <c r="I12" s="9"/>
      <c r="J12" s="10"/>
    </row>
    <row r="13">
      <c r="A13" s="16" t="s">
        <v>11</v>
      </c>
      <c r="B13" s="17"/>
      <c r="C13" s="18">
        <f t="shared" ref="C13:J13" si="3">AVERAGE(C10, C11, C12)</f>
        <v>63.393563</v>
      </c>
      <c r="D13" s="18">
        <f t="shared" si="3"/>
        <v>1.112179</v>
      </c>
      <c r="E13" s="18">
        <f t="shared" si="3"/>
        <v>56.044723</v>
      </c>
      <c r="F13" s="18">
        <f t="shared" si="3"/>
        <v>5.782034</v>
      </c>
      <c r="G13" s="18">
        <f t="shared" si="3"/>
        <v>0.003844</v>
      </c>
      <c r="H13" s="18">
        <f t="shared" si="3"/>
        <v>95</v>
      </c>
      <c r="I13" s="19">
        <f t="shared" si="3"/>
        <v>174.77</v>
      </c>
      <c r="J13" s="15">
        <f t="shared" si="3"/>
        <v>0.450783</v>
      </c>
    </row>
    <row r="14">
      <c r="A14" s="6" t="s">
        <v>12</v>
      </c>
      <c r="B14" s="27">
        <v>2500.0</v>
      </c>
      <c r="C14" s="27">
        <v>5.352415</v>
      </c>
      <c r="D14" s="27">
        <v>0.068553</v>
      </c>
      <c r="E14" s="27">
        <v>4.833869</v>
      </c>
      <c r="F14" s="27">
        <v>0.355403</v>
      </c>
      <c r="G14" s="27">
        <v>3.82E-4</v>
      </c>
      <c r="H14" s="27">
        <v>60.0</v>
      </c>
      <c r="I14" s="28">
        <v>3.86</v>
      </c>
      <c r="J14" s="10">
        <f>MINUS(C14, SUM(D14, E14, F14, G14))
</f>
        <v>0.094208</v>
      </c>
    </row>
    <row r="15">
      <c r="A15" s="11" t="s">
        <v>12</v>
      </c>
      <c r="B15" s="29">
        <v>2500.0</v>
      </c>
      <c r="C15" s="29"/>
      <c r="D15" s="29"/>
      <c r="E15" s="29"/>
      <c r="F15" s="29"/>
      <c r="G15" s="29"/>
      <c r="H15" s="29"/>
      <c r="I15" s="30"/>
      <c r="J15" s="15"/>
    </row>
    <row r="16">
      <c r="A16" s="6" t="s">
        <v>12</v>
      </c>
      <c r="B16" s="27">
        <v>2500.0</v>
      </c>
      <c r="C16" s="27"/>
      <c r="D16" s="27"/>
      <c r="E16" s="27"/>
      <c r="F16" s="27"/>
      <c r="G16" s="27"/>
      <c r="H16" s="27"/>
      <c r="I16" s="28"/>
      <c r="J16" s="10"/>
    </row>
    <row r="17">
      <c r="A17" s="11" t="s">
        <v>11</v>
      </c>
      <c r="B17" s="31"/>
      <c r="C17" s="12">
        <f t="shared" ref="C17:J17" si="4">AVERAGE(C14, C15, C16)</f>
        <v>5.352415</v>
      </c>
      <c r="D17" s="12">
        <f t="shared" si="4"/>
        <v>0.068553</v>
      </c>
      <c r="E17" s="12">
        <f t="shared" si="4"/>
        <v>4.833869</v>
      </c>
      <c r="F17" s="12">
        <f t="shared" si="4"/>
        <v>0.355403</v>
      </c>
      <c r="G17" s="12">
        <f t="shared" si="4"/>
        <v>0.000382</v>
      </c>
      <c r="H17" s="12">
        <f t="shared" si="4"/>
        <v>60</v>
      </c>
      <c r="I17" s="32">
        <f t="shared" si="4"/>
        <v>3.86</v>
      </c>
      <c r="J17" s="15">
        <f t="shared" si="4"/>
        <v>0.094208</v>
      </c>
    </row>
    <row r="18">
      <c r="A18" s="20" t="s">
        <v>12</v>
      </c>
      <c r="B18" s="21">
        <v>5000.0</v>
      </c>
      <c r="C18" s="21">
        <v>10.673692</v>
      </c>
      <c r="D18" s="21">
        <v>0.137139</v>
      </c>
      <c r="E18" s="21">
        <v>9.689871</v>
      </c>
      <c r="F18" s="21">
        <v>0.71044</v>
      </c>
      <c r="G18" s="21">
        <v>7.38E-4</v>
      </c>
      <c r="H18" s="21">
        <v>74.44</v>
      </c>
      <c r="I18" s="21">
        <v>3.86</v>
      </c>
      <c r="J18" s="10">
        <f>MINUS(C18, SUM(D18, E18, F18, G18))
</f>
        <v>0.135504</v>
      </c>
    </row>
    <row r="19">
      <c r="A19" s="23" t="s">
        <v>12</v>
      </c>
      <c r="B19" s="24">
        <v>5000.0</v>
      </c>
      <c r="H19" s="25"/>
      <c r="I19" s="25"/>
      <c r="J19" s="15"/>
    </row>
    <row r="20">
      <c r="A20" s="20" t="s">
        <v>12</v>
      </c>
      <c r="B20" s="21">
        <v>5000.0</v>
      </c>
      <c r="H20" s="22"/>
      <c r="I20" s="22"/>
      <c r="J20" s="10"/>
    </row>
    <row r="21">
      <c r="A21" s="26" t="s">
        <v>11</v>
      </c>
      <c r="B21" s="24"/>
      <c r="C21" s="24">
        <f t="shared" ref="C21:J21" si="5">AVERAGE(C18, C19, C20)</f>
        <v>10.673692</v>
      </c>
      <c r="D21" s="24">
        <f t="shared" si="5"/>
        <v>0.137139</v>
      </c>
      <c r="E21" s="24">
        <f t="shared" si="5"/>
        <v>9.689871</v>
      </c>
      <c r="F21" s="24">
        <f t="shared" si="5"/>
        <v>0.71044</v>
      </c>
      <c r="G21" s="24">
        <f t="shared" si="5"/>
        <v>0.000738</v>
      </c>
      <c r="H21" s="24">
        <f t="shared" si="5"/>
        <v>74.44</v>
      </c>
      <c r="I21" s="24">
        <f t="shared" si="5"/>
        <v>3.86</v>
      </c>
      <c r="J21" s="15">
        <f t="shared" si="5"/>
        <v>0.135504</v>
      </c>
    </row>
    <row r="22">
      <c r="A22" s="6" t="s">
        <v>12</v>
      </c>
      <c r="B22" s="27">
        <v>10000.0</v>
      </c>
      <c r="C22" s="27">
        <v>21.398432</v>
      </c>
      <c r="D22" s="27">
        <v>0.274815</v>
      </c>
      <c r="E22" s="27">
        <v>19.476309</v>
      </c>
      <c r="F22" s="27">
        <v>1.421585</v>
      </c>
      <c r="G22" s="27">
        <v>0.001502</v>
      </c>
      <c r="H22" s="27">
        <v>87.33</v>
      </c>
      <c r="I22" s="28">
        <v>3.86</v>
      </c>
      <c r="J22" s="10">
        <f>MINUS(C22, SUM(D22, E22, F22, G22))
</f>
        <v>0.224221</v>
      </c>
    </row>
    <row r="23">
      <c r="A23" s="11" t="s">
        <v>12</v>
      </c>
      <c r="B23" s="29">
        <v>10000.0</v>
      </c>
      <c r="C23" s="29"/>
      <c r="D23" s="29"/>
      <c r="E23" s="29"/>
      <c r="F23" s="29"/>
      <c r="G23" s="29"/>
      <c r="H23" s="29"/>
      <c r="I23" s="30"/>
      <c r="J23" s="15"/>
    </row>
    <row r="24">
      <c r="A24" s="6" t="s">
        <v>12</v>
      </c>
      <c r="B24" s="27">
        <v>10000.0</v>
      </c>
      <c r="C24" s="27"/>
      <c r="D24" s="27"/>
      <c r="E24" s="27"/>
      <c r="F24" s="27"/>
      <c r="G24" s="27"/>
      <c r="H24" s="27"/>
      <c r="I24" s="28"/>
      <c r="J24" s="10"/>
    </row>
    <row r="25">
      <c r="A25" s="11" t="s">
        <v>11</v>
      </c>
      <c r="B25" s="31"/>
      <c r="C25" s="12">
        <f t="shared" ref="C25:J25" si="6">AVERAGE(C22, C23, C24)</f>
        <v>21.398432</v>
      </c>
      <c r="D25" s="12">
        <f t="shared" si="6"/>
        <v>0.274815</v>
      </c>
      <c r="E25" s="12">
        <f t="shared" si="6"/>
        <v>19.476309</v>
      </c>
      <c r="F25" s="12">
        <f t="shared" si="6"/>
        <v>1.421585</v>
      </c>
      <c r="G25" s="12">
        <f t="shared" si="6"/>
        <v>0.001502</v>
      </c>
      <c r="H25" s="12">
        <f t="shared" si="6"/>
        <v>87.33</v>
      </c>
      <c r="I25" s="32">
        <f t="shared" si="6"/>
        <v>3.86</v>
      </c>
      <c r="J25" s="15">
        <f t="shared" si="6"/>
        <v>0.224221</v>
      </c>
    </row>
    <row r="26">
      <c r="A26" s="33" t="s">
        <v>13</v>
      </c>
      <c r="B26" s="27">
        <v>2500.0</v>
      </c>
      <c r="C26" s="27">
        <v>55.926422</v>
      </c>
      <c r="D26" s="27">
        <v>1.128757</v>
      </c>
      <c r="E26" s="27">
        <v>48.025573</v>
      </c>
      <c r="F26" s="27">
        <v>5.856674</v>
      </c>
      <c r="G26" s="27">
        <v>0.002508</v>
      </c>
      <c r="H26" s="27">
        <v>93.61</v>
      </c>
      <c r="I26" s="28">
        <v>217.57</v>
      </c>
      <c r="J26" s="10">
        <f>MINUS(C26, SUM(D26, E26, F26, G26))
</f>
        <v>0.91291</v>
      </c>
    </row>
    <row r="27">
      <c r="A27" s="34" t="s">
        <v>13</v>
      </c>
      <c r="B27" s="29">
        <v>2500.0</v>
      </c>
      <c r="C27" s="29"/>
      <c r="D27" s="29"/>
      <c r="E27" s="29"/>
      <c r="F27" s="29"/>
      <c r="G27" s="29"/>
      <c r="H27" s="29"/>
      <c r="I27" s="30"/>
      <c r="J27" s="15"/>
    </row>
    <row r="28">
      <c r="A28" s="33" t="s">
        <v>13</v>
      </c>
      <c r="B28" s="27">
        <v>2500.0</v>
      </c>
      <c r="C28" s="27"/>
      <c r="D28" s="27"/>
      <c r="E28" s="27"/>
      <c r="F28" s="27"/>
      <c r="G28" s="27"/>
      <c r="H28" s="27"/>
      <c r="I28" s="28"/>
      <c r="J28" s="10"/>
    </row>
    <row r="29">
      <c r="A29" s="11" t="s">
        <v>11</v>
      </c>
      <c r="B29" s="31"/>
      <c r="C29" s="12">
        <f t="shared" ref="C29:J29" si="7">AVERAGE(C26, C27, C28)</f>
        <v>55.926422</v>
      </c>
      <c r="D29" s="12">
        <f t="shared" si="7"/>
        <v>1.128757</v>
      </c>
      <c r="E29" s="12">
        <f t="shared" si="7"/>
        <v>48.025573</v>
      </c>
      <c r="F29" s="12">
        <f t="shared" si="7"/>
        <v>5.856674</v>
      </c>
      <c r="G29" s="12">
        <f t="shared" si="7"/>
        <v>0.002508</v>
      </c>
      <c r="H29" s="12">
        <f t="shared" si="7"/>
        <v>93.61</v>
      </c>
      <c r="I29" s="32">
        <f t="shared" si="7"/>
        <v>217.57</v>
      </c>
      <c r="J29" s="15">
        <f t="shared" si="7"/>
        <v>0.91291</v>
      </c>
    </row>
    <row r="30">
      <c r="A30" s="33" t="s">
        <v>13</v>
      </c>
      <c r="B30" s="7">
        <v>5000.0</v>
      </c>
      <c r="C30" s="27">
        <v>111.016109</v>
      </c>
      <c r="D30" s="27">
        <v>2.246082</v>
      </c>
      <c r="E30" s="27">
        <v>96.067658</v>
      </c>
      <c r="F30" s="27">
        <v>11.663063</v>
      </c>
      <c r="G30" s="27">
        <v>0.005038</v>
      </c>
      <c r="H30" s="27">
        <v>96.67</v>
      </c>
      <c r="I30" s="28">
        <v>217.05</v>
      </c>
      <c r="J30" s="10">
        <f>MINUS(C30, SUM(D30, E30, F30, G30))
</f>
        <v>1.034268</v>
      </c>
    </row>
    <row r="31">
      <c r="A31" s="34" t="s">
        <v>13</v>
      </c>
      <c r="B31" s="12">
        <v>5000.0</v>
      </c>
      <c r="C31" s="29"/>
      <c r="D31" s="29"/>
      <c r="E31" s="29"/>
      <c r="F31" s="29"/>
      <c r="G31" s="29"/>
      <c r="H31" s="29"/>
      <c r="I31" s="30"/>
      <c r="J31" s="15"/>
    </row>
    <row r="32">
      <c r="A32" s="33" t="s">
        <v>13</v>
      </c>
      <c r="B32" s="7">
        <v>5000.0</v>
      </c>
      <c r="C32" s="27"/>
      <c r="D32" s="27"/>
      <c r="E32" s="27"/>
      <c r="F32" s="27"/>
      <c r="G32" s="27"/>
      <c r="H32" s="27"/>
      <c r="I32" s="28"/>
      <c r="J32" s="10"/>
    </row>
    <row r="33">
      <c r="A33" s="35" t="s">
        <v>11</v>
      </c>
      <c r="B33" s="17"/>
      <c r="C33" s="18">
        <f t="shared" ref="C33:J33" si="8">AVERAGE(C30, C31, C32)</f>
        <v>111.016109</v>
      </c>
      <c r="D33" s="18">
        <f t="shared" si="8"/>
        <v>2.246082</v>
      </c>
      <c r="E33" s="18">
        <f t="shared" si="8"/>
        <v>96.067658</v>
      </c>
      <c r="F33" s="18">
        <f t="shared" si="8"/>
        <v>11.663063</v>
      </c>
      <c r="G33" s="18">
        <f t="shared" si="8"/>
        <v>0.005038</v>
      </c>
      <c r="H33" s="18">
        <f t="shared" si="8"/>
        <v>96.67</v>
      </c>
      <c r="I33" s="19">
        <f t="shared" si="8"/>
        <v>217.05</v>
      </c>
      <c r="J33" s="15">
        <f t="shared" si="8"/>
        <v>1.034268</v>
      </c>
    </row>
    <row r="34">
      <c r="A34" s="33" t="s">
        <v>13</v>
      </c>
      <c r="B34" s="27">
        <v>10000.0</v>
      </c>
      <c r="C34" s="27">
        <v>221.467142</v>
      </c>
      <c r="D34" s="27">
        <v>4.485266</v>
      </c>
      <c r="E34" s="27">
        <v>192.467107</v>
      </c>
      <c r="F34" s="27">
        <v>23.256847</v>
      </c>
      <c r="G34" s="27">
        <v>0.009853</v>
      </c>
      <c r="H34" s="27">
        <v>97.86</v>
      </c>
      <c r="I34" s="28">
        <v>227.62</v>
      </c>
      <c r="J34" s="10">
        <f>MINUS(C34, SUM(D34, E34, F34, G34))
</f>
        <v>1.248069</v>
      </c>
    </row>
    <row r="35">
      <c r="A35" s="34" t="s">
        <v>13</v>
      </c>
      <c r="B35" s="29">
        <v>10000.0</v>
      </c>
      <c r="C35" s="29"/>
      <c r="D35" s="29"/>
      <c r="E35" s="29"/>
      <c r="F35" s="29"/>
      <c r="G35" s="29"/>
      <c r="H35" s="29"/>
      <c r="I35" s="30"/>
      <c r="J35" s="15"/>
    </row>
    <row r="36">
      <c r="A36" s="33" t="s">
        <v>13</v>
      </c>
      <c r="B36" s="27">
        <v>10000.0</v>
      </c>
      <c r="C36" s="27"/>
      <c r="D36" s="27"/>
      <c r="E36" s="27"/>
      <c r="F36" s="27"/>
      <c r="G36" s="27"/>
      <c r="H36" s="27"/>
      <c r="I36" s="28"/>
      <c r="J36" s="10"/>
    </row>
    <row r="37">
      <c r="A37" s="11" t="s">
        <v>11</v>
      </c>
      <c r="B37" s="31"/>
      <c r="C37" s="12">
        <f t="shared" ref="C37:J37" si="9">AVERAGE(C34, C35, C36)</f>
        <v>221.467142</v>
      </c>
      <c r="D37" s="12">
        <f t="shared" si="9"/>
        <v>4.485266</v>
      </c>
      <c r="E37" s="12">
        <f t="shared" si="9"/>
        <v>192.467107</v>
      </c>
      <c r="F37" s="12">
        <f t="shared" si="9"/>
        <v>23.256847</v>
      </c>
      <c r="G37" s="12">
        <f t="shared" si="9"/>
        <v>0.009853</v>
      </c>
      <c r="H37" s="12">
        <f t="shared" si="9"/>
        <v>97.86</v>
      </c>
      <c r="I37" s="32">
        <f t="shared" si="9"/>
        <v>227.62</v>
      </c>
      <c r="J37" s="36">
        <f t="shared" si="9"/>
        <v>1.248069</v>
      </c>
    </row>
    <row r="39">
      <c r="A39" s="37"/>
    </row>
    <row r="40">
      <c r="A40" s="39" t="s">
        <v>24</v>
      </c>
      <c r="B40" s="40" t="s">
        <v>16</v>
      </c>
      <c r="C40" s="4" t="s">
        <v>7</v>
      </c>
      <c r="D40" s="41" t="s">
        <v>25</v>
      </c>
      <c r="E40" s="41" t="s">
        <v>18</v>
      </c>
      <c r="F40" s="41" t="s">
        <v>19</v>
      </c>
      <c r="G40" s="41" t="s">
        <v>20</v>
      </c>
      <c r="H40" s="41" t="s">
        <v>21</v>
      </c>
      <c r="I40" s="42" t="s">
        <v>22</v>
      </c>
    </row>
    <row r="41">
      <c r="A41" s="43">
        <v>1.0</v>
      </c>
      <c r="B41" s="21">
        <v>151.014323</v>
      </c>
      <c r="C41" s="22">
        <v>98.7</v>
      </c>
      <c r="D41" s="44">
        <f t="shared" ref="D41:D48" si="10">SUM(100-C41)</f>
        <v>1.3</v>
      </c>
      <c r="E41" s="44"/>
      <c r="F41" s="44"/>
      <c r="G41" s="44"/>
      <c r="H41" s="44"/>
      <c r="I41" s="45"/>
    </row>
    <row r="42">
      <c r="A42" s="46">
        <v>2.0</v>
      </c>
      <c r="B42" s="47">
        <v>77.64024</v>
      </c>
      <c r="C42" s="48">
        <v>96.91</v>
      </c>
      <c r="D42" s="49">
        <f t="shared" si="10"/>
        <v>3.09</v>
      </c>
      <c r="E42" s="49"/>
      <c r="F42" s="49"/>
      <c r="G42" s="49"/>
      <c r="H42" s="49"/>
      <c r="I42" s="50"/>
    </row>
    <row r="43">
      <c r="A43" s="43">
        <v>4.0</v>
      </c>
      <c r="B43" s="21">
        <v>40.024946</v>
      </c>
      <c r="C43" s="22">
        <v>94.19</v>
      </c>
      <c r="D43" s="44">
        <f t="shared" si="10"/>
        <v>5.81</v>
      </c>
      <c r="E43" s="44"/>
      <c r="F43" s="44"/>
      <c r="G43" s="44"/>
      <c r="H43" s="44"/>
      <c r="I43" s="45"/>
    </row>
    <row r="44">
      <c r="A44" s="46">
        <v>8.0</v>
      </c>
      <c r="B44" s="47">
        <v>25.426637</v>
      </c>
      <c r="C44" s="48">
        <v>89.22</v>
      </c>
      <c r="D44" s="49">
        <f t="shared" si="10"/>
        <v>10.78</v>
      </c>
      <c r="E44" s="49"/>
      <c r="F44" s="49"/>
      <c r="G44" s="49"/>
      <c r="H44" s="49"/>
      <c r="I44" s="50"/>
    </row>
    <row r="45">
      <c r="A45" s="43">
        <v>16.0</v>
      </c>
      <c r="B45" s="21">
        <v>17.115424</v>
      </c>
      <c r="C45" s="22">
        <v>83.33</v>
      </c>
      <c r="D45" s="44">
        <f t="shared" si="10"/>
        <v>16.67</v>
      </c>
      <c r="E45" s="44"/>
      <c r="F45" s="44"/>
      <c r="G45" s="44"/>
      <c r="H45" s="44"/>
      <c r="I45" s="45"/>
    </row>
    <row r="46">
      <c r="A46" s="46">
        <v>32.0</v>
      </c>
      <c r="B46" s="47">
        <v>8.690318</v>
      </c>
      <c r="C46" s="48">
        <v>70.19</v>
      </c>
      <c r="D46" s="49">
        <f t="shared" si="10"/>
        <v>29.81</v>
      </c>
      <c r="E46" s="49"/>
      <c r="F46" s="49"/>
      <c r="G46" s="49"/>
      <c r="H46" s="49"/>
      <c r="I46" s="50"/>
    </row>
    <row r="47">
      <c r="A47" s="43">
        <v>64.0</v>
      </c>
      <c r="B47" s="21">
        <v>7.230288</v>
      </c>
      <c r="C47" s="22">
        <v>66.02</v>
      </c>
      <c r="D47" s="44">
        <f t="shared" si="10"/>
        <v>33.98</v>
      </c>
      <c r="E47" s="44"/>
      <c r="F47" s="44"/>
      <c r="G47" s="44"/>
      <c r="H47" s="44"/>
      <c r="I47" s="45"/>
    </row>
    <row r="48">
      <c r="A48" s="46">
        <v>128.0</v>
      </c>
      <c r="B48" s="47">
        <v>8.518547</v>
      </c>
      <c r="C48" s="48">
        <v>62.92</v>
      </c>
      <c r="D48" s="49">
        <f t="shared" si="10"/>
        <v>37.08</v>
      </c>
      <c r="E48" s="49"/>
      <c r="F48" s="49"/>
      <c r="G48" s="49"/>
      <c r="H48" s="49"/>
      <c r="I48" s="50"/>
    </row>
    <row r="49">
      <c r="A49" s="43"/>
      <c r="C49" s="22"/>
      <c r="D49" s="44"/>
      <c r="E49" s="44"/>
      <c r="F49" s="44"/>
      <c r="G49" s="44"/>
      <c r="H49" s="44"/>
      <c r="I49" s="45"/>
    </row>
    <row r="50">
      <c r="A50" s="46"/>
      <c r="C50" s="48"/>
      <c r="D50" s="49"/>
      <c r="E50" s="49"/>
      <c r="F50" s="49"/>
      <c r="G50" s="49"/>
      <c r="H50" s="49"/>
      <c r="I50" s="50"/>
    </row>
    <row r="51">
      <c r="A51" s="43"/>
      <c r="C51" s="22"/>
      <c r="D51" s="44"/>
      <c r="E51" s="44"/>
      <c r="F51" s="44"/>
      <c r="G51" s="44"/>
      <c r="H51" s="44"/>
      <c r="I51" s="45"/>
    </row>
    <row r="52">
      <c r="A52" s="46"/>
      <c r="C52" s="48"/>
      <c r="D52" s="49"/>
      <c r="E52" s="49"/>
      <c r="F52" s="49"/>
      <c r="G52" s="49"/>
      <c r="H52" s="49"/>
      <c r="I52" s="50"/>
    </row>
    <row r="53">
      <c r="A53" s="43"/>
      <c r="C53" s="22"/>
      <c r="D53" s="44"/>
      <c r="E53" s="44"/>
      <c r="F53" s="44"/>
      <c r="G53" s="44"/>
      <c r="H53" s="44"/>
      <c r="I53" s="45"/>
    </row>
    <row r="54">
      <c r="A54" s="46"/>
      <c r="C54" s="48"/>
      <c r="D54" s="49"/>
      <c r="E54" s="49"/>
      <c r="F54" s="49"/>
      <c r="G54" s="49"/>
      <c r="H54" s="49"/>
      <c r="I54" s="50"/>
    </row>
    <row r="55">
      <c r="A55" s="43"/>
      <c r="C55" s="22"/>
      <c r="D55" s="44"/>
      <c r="E55" s="44"/>
      <c r="F55" s="44"/>
      <c r="G55" s="44"/>
      <c r="H55" s="44"/>
      <c r="I55" s="45"/>
    </row>
    <row r="56">
      <c r="A56" s="46"/>
      <c r="C56" s="48"/>
      <c r="D56" s="48"/>
      <c r="E56" s="48"/>
      <c r="F56" s="49"/>
      <c r="G56" s="49"/>
      <c r="H56" s="49"/>
      <c r="I56" s="50"/>
    </row>
    <row r="57">
      <c r="A57" s="43"/>
      <c r="C57" s="22"/>
      <c r="D57" s="22"/>
      <c r="E57" s="22"/>
      <c r="F57" s="22"/>
      <c r="G57" s="22"/>
      <c r="H57" s="22"/>
      <c r="I57" s="45"/>
    </row>
    <row r="58">
      <c r="A58" s="46"/>
      <c r="C58" s="48"/>
      <c r="D58" s="48"/>
      <c r="E58" s="48"/>
      <c r="F58" s="48"/>
      <c r="G58" s="48"/>
      <c r="H58" s="48"/>
      <c r="I58" s="50"/>
    </row>
    <row r="59">
      <c r="A59" s="43"/>
      <c r="C59" s="22"/>
      <c r="D59" s="22"/>
      <c r="E59" s="22"/>
      <c r="F59" s="22"/>
      <c r="G59" s="22"/>
      <c r="H59" s="22"/>
      <c r="I59" s="45"/>
    </row>
    <row r="60">
      <c r="A60" s="46"/>
      <c r="C60" s="48"/>
      <c r="D60" s="48"/>
      <c r="E60" s="48"/>
      <c r="F60" s="48"/>
      <c r="G60" s="48"/>
      <c r="H60" s="48"/>
      <c r="I60" s="50"/>
    </row>
    <row r="61">
      <c r="A61" s="43"/>
      <c r="C61" s="51"/>
      <c r="D61" s="51"/>
      <c r="E61" s="51"/>
      <c r="F61" s="51"/>
      <c r="G61" s="51"/>
      <c r="H61" s="51"/>
      <c r="I61" s="45"/>
    </row>
    <row r="62">
      <c r="A62" s="46"/>
      <c r="C62" s="52"/>
      <c r="D62" s="52"/>
      <c r="E62" s="52"/>
      <c r="F62" s="52"/>
      <c r="G62" s="52"/>
      <c r="H62" s="52"/>
      <c r="I62" s="53"/>
    </row>
    <row r="63">
      <c r="A63" s="43"/>
      <c r="C63" s="51"/>
      <c r="D63" s="51"/>
      <c r="E63" s="51"/>
      <c r="F63" s="51"/>
      <c r="G63" s="51"/>
      <c r="H63" s="51"/>
      <c r="I63" s="54"/>
    </row>
    <row r="64">
      <c r="A64" s="55"/>
      <c r="C64" s="56"/>
      <c r="D64" s="56"/>
      <c r="E64" s="56"/>
      <c r="F64" s="56"/>
      <c r="G64" s="56"/>
      <c r="H64" s="56"/>
      <c r="I64" s="57"/>
    </row>
    <row r="993">
      <c r="D993" s="38" t="s">
        <v>14</v>
      </c>
    </row>
  </sheetData>
  <dataValidations>
    <dataValidation type="custom" allowBlank="1" showDropDown="1" sqref="A41:A64">
      <formula1>AND(ISNUMBER(A41),(NOT(OR(NOT(ISERROR(DATEVALUE(A41))), AND(ISNUMBER(A41), LEFT(CELL("format", A41))="D")))))</formula1>
    </dataValidation>
    <dataValidation allowBlank="1" showDropDown="1" sqref="A2:A37"/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0"/>
    <col customWidth="1" min="4" max="4" width="16.88"/>
    <col customWidth="1" min="5" max="5" width="18.38"/>
    <col customWidth="1" min="6" max="6" width="17.13"/>
    <col customWidth="1" min="7" max="7" width="15.0"/>
    <col customWidth="1" min="10" max="10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23</v>
      </c>
    </row>
    <row r="2">
      <c r="A2" s="6" t="s">
        <v>10</v>
      </c>
      <c r="B2" s="7">
        <v>2500.0</v>
      </c>
      <c r="C2" s="8">
        <v>22.610154</v>
      </c>
      <c r="D2" s="8">
        <v>1.450856</v>
      </c>
      <c r="E2" s="8">
        <v>16.481076</v>
      </c>
      <c r="F2" s="8">
        <v>2.354111</v>
      </c>
      <c r="G2" s="8">
        <v>1.872817</v>
      </c>
      <c r="H2" s="8">
        <v>100.0</v>
      </c>
      <c r="I2" s="9">
        <v>1.7</v>
      </c>
      <c r="J2" s="10">
        <f t="shared" ref="J2:J4" si="1">MINUS(C2, SUM(D2, E2, F2, G2))
</f>
        <v>0.451294</v>
      </c>
    </row>
    <row r="3">
      <c r="A3" s="11" t="s">
        <v>10</v>
      </c>
      <c r="B3" s="12">
        <v>2500.0</v>
      </c>
      <c r="C3" s="13">
        <v>22.467286</v>
      </c>
      <c r="D3" s="13">
        <v>1.453051</v>
      </c>
      <c r="E3" s="13">
        <v>16.415223</v>
      </c>
      <c r="F3" s="13">
        <v>2.312428</v>
      </c>
      <c r="G3" s="13">
        <v>1.832398</v>
      </c>
      <c r="H3" s="13">
        <v>96.0</v>
      </c>
      <c r="I3" s="14">
        <v>1.7</v>
      </c>
      <c r="J3" s="15">
        <f t="shared" si="1"/>
        <v>0.454186</v>
      </c>
    </row>
    <row r="4">
      <c r="A4" s="6" t="s">
        <v>10</v>
      </c>
      <c r="B4" s="7">
        <v>2500.0</v>
      </c>
      <c r="C4" s="8">
        <v>22.50753</v>
      </c>
      <c r="D4" s="8">
        <v>1.478024</v>
      </c>
      <c r="E4" s="8">
        <v>16.471243</v>
      </c>
      <c r="F4" s="8">
        <v>2.29281</v>
      </c>
      <c r="G4" s="8">
        <v>1.812142</v>
      </c>
      <c r="H4" s="8">
        <v>96.0</v>
      </c>
      <c r="I4" s="9">
        <v>1.7</v>
      </c>
      <c r="J4" s="10">
        <f t="shared" si="1"/>
        <v>0.453311</v>
      </c>
    </row>
    <row r="5">
      <c r="A5" s="16" t="s">
        <v>11</v>
      </c>
      <c r="B5" s="17"/>
      <c r="C5" s="18">
        <f t="shared" ref="C5:J5" si="2">AVERAGE(C2, C3, C4)</f>
        <v>22.52832333</v>
      </c>
      <c r="D5" s="18">
        <f t="shared" si="2"/>
        <v>1.460643667</v>
      </c>
      <c r="E5" s="18">
        <f t="shared" si="2"/>
        <v>16.45584733</v>
      </c>
      <c r="F5" s="18">
        <f t="shared" si="2"/>
        <v>2.319783</v>
      </c>
      <c r="G5" s="18">
        <f t="shared" si="2"/>
        <v>1.839119</v>
      </c>
      <c r="H5" s="18">
        <f t="shared" si="2"/>
        <v>97.33333333</v>
      </c>
      <c r="I5" s="19">
        <f t="shared" si="2"/>
        <v>1.7</v>
      </c>
      <c r="J5" s="15">
        <f t="shared" si="2"/>
        <v>0.4529303333</v>
      </c>
    </row>
    <row r="6">
      <c r="A6" s="20" t="s">
        <v>10</v>
      </c>
      <c r="B6" s="21">
        <v>5000.0</v>
      </c>
      <c r="C6" s="21">
        <v>49.46275</v>
      </c>
      <c r="D6" s="21">
        <v>3.620286</v>
      </c>
      <c r="E6" s="21">
        <v>34.388342</v>
      </c>
      <c r="F6" s="21">
        <v>6.277641</v>
      </c>
      <c r="G6" s="21">
        <v>4.586256</v>
      </c>
      <c r="H6" s="22">
        <v>94.44</v>
      </c>
      <c r="I6" s="22">
        <v>105.39</v>
      </c>
      <c r="J6" s="10">
        <f t="shared" ref="J6:J8" si="3">MINUS(C6, SUM(D6, E6, F6, G6))
</f>
        <v>0.590225</v>
      </c>
    </row>
    <row r="7">
      <c r="A7" s="23" t="s">
        <v>10</v>
      </c>
      <c r="B7" s="24">
        <v>5000.0</v>
      </c>
      <c r="C7" s="24">
        <v>44.624909</v>
      </c>
      <c r="D7" s="24">
        <v>2.870868</v>
      </c>
      <c r="E7" s="24">
        <v>32.932187</v>
      </c>
      <c r="F7" s="24">
        <v>4.62173</v>
      </c>
      <c r="G7" s="24">
        <v>3.662195</v>
      </c>
      <c r="H7" s="25">
        <v>95.83</v>
      </c>
      <c r="I7" s="25">
        <v>105.35</v>
      </c>
      <c r="J7" s="15">
        <f t="shared" si="3"/>
        <v>0.537929</v>
      </c>
    </row>
    <row r="8">
      <c r="A8" s="20" t="s">
        <v>10</v>
      </c>
      <c r="B8" s="21">
        <v>5000.0</v>
      </c>
      <c r="C8" s="21">
        <v>44.646088</v>
      </c>
      <c r="D8" s="21">
        <v>2.95171</v>
      </c>
      <c r="E8" s="21">
        <v>32.831474</v>
      </c>
      <c r="F8" s="21">
        <v>4.687672</v>
      </c>
      <c r="G8" s="21">
        <v>3.718679</v>
      </c>
      <c r="H8" s="22">
        <v>97.87</v>
      </c>
      <c r="I8" s="22">
        <v>105.32</v>
      </c>
      <c r="J8" s="10">
        <f t="shared" si="3"/>
        <v>0.456553</v>
      </c>
    </row>
    <row r="9">
      <c r="A9" s="26" t="s">
        <v>11</v>
      </c>
      <c r="B9" s="24"/>
      <c r="C9" s="24">
        <f t="shared" ref="C9:J9" si="4">AVERAGE(C6, C7, C8)</f>
        <v>46.24458233</v>
      </c>
      <c r="D9" s="24">
        <f t="shared" si="4"/>
        <v>3.147621333</v>
      </c>
      <c r="E9" s="24">
        <f t="shared" si="4"/>
        <v>33.384001</v>
      </c>
      <c r="F9" s="24">
        <f t="shared" si="4"/>
        <v>5.195681</v>
      </c>
      <c r="G9" s="24">
        <f t="shared" si="4"/>
        <v>3.989043333</v>
      </c>
      <c r="H9" s="24">
        <f t="shared" si="4"/>
        <v>96.04666667</v>
      </c>
      <c r="I9" s="24">
        <f t="shared" si="4"/>
        <v>105.3533333</v>
      </c>
      <c r="J9" s="15">
        <f t="shared" si="4"/>
        <v>0.5282356667</v>
      </c>
    </row>
    <row r="10">
      <c r="A10" s="6" t="s">
        <v>10</v>
      </c>
      <c r="B10" s="7">
        <v>10000.0</v>
      </c>
      <c r="C10" s="8">
        <v>88.748979</v>
      </c>
      <c r="D10" s="8">
        <v>5.818239</v>
      </c>
      <c r="E10" s="8">
        <v>65.765941</v>
      </c>
      <c r="F10" s="8">
        <v>9.345105</v>
      </c>
      <c r="G10" s="8">
        <v>7.431338</v>
      </c>
      <c r="H10" s="8">
        <v>98.9</v>
      </c>
      <c r="I10" s="9">
        <v>111.0</v>
      </c>
      <c r="J10" s="10">
        <f t="shared" ref="J10:J12" si="5">MINUS(C10, SUM(D10, E10, F10, G10))
</f>
        <v>0.388356</v>
      </c>
    </row>
    <row r="11">
      <c r="A11" s="11" t="s">
        <v>10</v>
      </c>
      <c r="B11" s="12">
        <v>10000.0</v>
      </c>
      <c r="C11" s="13">
        <v>88.460615</v>
      </c>
      <c r="D11" s="13">
        <v>5.711599</v>
      </c>
      <c r="E11" s="13">
        <v>65.62344</v>
      </c>
      <c r="F11" s="13">
        <v>9.29419</v>
      </c>
      <c r="G11" s="13">
        <v>7.371693</v>
      </c>
      <c r="H11" s="13">
        <v>98.9</v>
      </c>
      <c r="I11" s="14">
        <v>110.0</v>
      </c>
      <c r="J11" s="15">
        <f t="shared" si="5"/>
        <v>0.459693</v>
      </c>
    </row>
    <row r="12">
      <c r="A12" s="6" t="s">
        <v>10</v>
      </c>
      <c r="B12" s="7">
        <v>10000.0</v>
      </c>
      <c r="C12" s="8">
        <v>89.283055</v>
      </c>
      <c r="D12" s="8">
        <v>5.819465</v>
      </c>
      <c r="E12" s="8">
        <v>65.80263</v>
      </c>
      <c r="F12" s="8">
        <v>9.552055</v>
      </c>
      <c r="G12" s="8">
        <v>7.653045</v>
      </c>
      <c r="H12" s="8">
        <v>98.9</v>
      </c>
      <c r="I12" s="9">
        <v>105.0</v>
      </c>
      <c r="J12" s="10">
        <f t="shared" si="5"/>
        <v>0.45586</v>
      </c>
    </row>
    <row r="13">
      <c r="A13" s="16" t="s">
        <v>11</v>
      </c>
      <c r="B13" s="17"/>
      <c r="C13" s="18">
        <f t="shared" ref="C13:J13" si="6">AVERAGE(C10, C11, C12)</f>
        <v>88.830883</v>
      </c>
      <c r="D13" s="18">
        <f t="shared" si="6"/>
        <v>5.783101</v>
      </c>
      <c r="E13" s="18">
        <f t="shared" si="6"/>
        <v>65.73067033</v>
      </c>
      <c r="F13" s="18">
        <f t="shared" si="6"/>
        <v>9.397116667</v>
      </c>
      <c r="G13" s="18">
        <f t="shared" si="6"/>
        <v>7.485358667</v>
      </c>
      <c r="H13" s="18">
        <f t="shared" si="6"/>
        <v>98.9</v>
      </c>
      <c r="I13" s="19">
        <f t="shared" si="6"/>
        <v>108.6666667</v>
      </c>
      <c r="J13" s="15">
        <f t="shared" si="6"/>
        <v>0.4346363333</v>
      </c>
    </row>
    <row r="14">
      <c r="A14" s="6" t="s">
        <v>12</v>
      </c>
      <c r="B14" s="27">
        <v>2500.0</v>
      </c>
      <c r="C14" s="27">
        <v>9.014492</v>
      </c>
      <c r="D14" s="27">
        <v>0.438765</v>
      </c>
      <c r="E14" s="27">
        <v>6.960419</v>
      </c>
      <c r="F14" s="27">
        <v>0.73533</v>
      </c>
      <c r="G14" s="27">
        <v>0.564924</v>
      </c>
      <c r="H14" s="27">
        <v>100.0</v>
      </c>
      <c r="I14" s="28">
        <v>1.7</v>
      </c>
      <c r="J14" s="10">
        <f t="shared" ref="J14:J16" si="7">MINUS(C14, SUM(D14, E14, F14, G14))
</f>
        <v>0.315054</v>
      </c>
    </row>
    <row r="15">
      <c r="A15" s="11" t="s">
        <v>12</v>
      </c>
      <c r="B15" s="29">
        <v>2500.0</v>
      </c>
      <c r="C15" s="29">
        <v>8.978918</v>
      </c>
      <c r="D15" s="29">
        <v>0.453895</v>
      </c>
      <c r="E15" s="29">
        <v>6.973631</v>
      </c>
      <c r="F15" s="29">
        <v>0.707679</v>
      </c>
      <c r="G15" s="29">
        <v>0.536753</v>
      </c>
      <c r="H15" s="29">
        <v>100.0</v>
      </c>
      <c r="I15" s="30" t="s">
        <v>26</v>
      </c>
      <c r="J15" s="15">
        <f t="shared" si="7"/>
        <v>0.30696</v>
      </c>
    </row>
    <row r="16">
      <c r="A16" s="6" t="s">
        <v>12</v>
      </c>
      <c r="B16" s="27">
        <v>2500.0</v>
      </c>
      <c r="C16" s="27">
        <v>8.915138</v>
      </c>
      <c r="D16" s="27">
        <v>0.436444</v>
      </c>
      <c r="E16" s="27">
        <v>6.920145</v>
      </c>
      <c r="F16" s="27">
        <v>0.705223</v>
      </c>
      <c r="G16" s="27">
        <v>0.533804</v>
      </c>
      <c r="H16" s="27">
        <v>100.0</v>
      </c>
      <c r="I16" s="28">
        <v>1.7</v>
      </c>
      <c r="J16" s="10">
        <f t="shared" si="7"/>
        <v>0.319522</v>
      </c>
    </row>
    <row r="17">
      <c r="A17" s="11" t="s">
        <v>11</v>
      </c>
      <c r="B17" s="31"/>
      <c r="C17" s="12">
        <f t="shared" ref="C17:J17" si="8">AVERAGE(C14, C15, C16)</f>
        <v>8.969516</v>
      </c>
      <c r="D17" s="12">
        <f t="shared" si="8"/>
        <v>0.4430346667</v>
      </c>
      <c r="E17" s="12">
        <f t="shared" si="8"/>
        <v>6.951398333</v>
      </c>
      <c r="F17" s="12">
        <f t="shared" si="8"/>
        <v>0.7160773333</v>
      </c>
      <c r="G17" s="12">
        <f t="shared" si="8"/>
        <v>0.5451603333</v>
      </c>
      <c r="H17" s="12">
        <f t="shared" si="8"/>
        <v>100</v>
      </c>
      <c r="I17" s="32">
        <f t="shared" si="8"/>
        <v>1.7</v>
      </c>
      <c r="J17" s="15">
        <f t="shared" si="8"/>
        <v>0.3138453333</v>
      </c>
    </row>
    <row r="18">
      <c r="A18" s="20" t="s">
        <v>12</v>
      </c>
      <c r="B18" s="21">
        <v>5000.0</v>
      </c>
      <c r="C18" s="21">
        <v>19.165451</v>
      </c>
      <c r="D18" s="21">
        <v>1.132918</v>
      </c>
      <c r="E18" s="21">
        <v>14.42121</v>
      </c>
      <c r="F18" s="21">
        <v>1.850452</v>
      </c>
      <c r="G18" s="21">
        <v>1.422878</v>
      </c>
      <c r="H18" s="21">
        <v>91.3</v>
      </c>
      <c r="I18" s="21">
        <v>1.7</v>
      </c>
      <c r="J18" s="10">
        <f t="shared" ref="J18:J20" si="9">MINUS(C18, SUM(D18, E18, F18, G18))
</f>
        <v>0.337993</v>
      </c>
    </row>
    <row r="19">
      <c r="A19" s="23" t="s">
        <v>12</v>
      </c>
      <c r="B19" s="24">
        <v>5000.0</v>
      </c>
      <c r="C19" s="24">
        <v>18.207183</v>
      </c>
      <c r="D19" s="24">
        <v>0.985154</v>
      </c>
      <c r="E19" s="24">
        <v>14.139754</v>
      </c>
      <c r="F19" s="24">
        <v>1.563913</v>
      </c>
      <c r="G19" s="24">
        <v>1.18151</v>
      </c>
      <c r="H19" s="25">
        <v>95.24</v>
      </c>
      <c r="I19" s="25">
        <v>1.7</v>
      </c>
      <c r="J19" s="15">
        <f t="shared" si="9"/>
        <v>0.336852</v>
      </c>
    </row>
    <row r="20">
      <c r="A20" s="20" t="s">
        <v>12</v>
      </c>
      <c r="B20" s="21">
        <v>5000.0</v>
      </c>
      <c r="C20" s="21">
        <v>18.112492</v>
      </c>
      <c r="D20" s="21">
        <v>0.934558</v>
      </c>
      <c r="E20" s="21">
        <v>14.109006</v>
      </c>
      <c r="F20" s="21">
        <v>1.561653</v>
      </c>
      <c r="G20" s="21">
        <v>1.18194</v>
      </c>
      <c r="H20" s="22">
        <v>95.24</v>
      </c>
      <c r="I20" s="22">
        <v>1.7</v>
      </c>
      <c r="J20" s="10">
        <f t="shared" si="9"/>
        <v>0.325335</v>
      </c>
    </row>
    <row r="21">
      <c r="A21" s="26" t="s">
        <v>11</v>
      </c>
      <c r="B21" s="24"/>
      <c r="C21" s="24">
        <f t="shared" ref="C21:J21" si="10">AVERAGE(C18, C19, C20)</f>
        <v>18.495042</v>
      </c>
      <c r="D21" s="24">
        <f t="shared" si="10"/>
        <v>1.017543333</v>
      </c>
      <c r="E21" s="24">
        <f t="shared" si="10"/>
        <v>14.22332333</v>
      </c>
      <c r="F21" s="24">
        <f t="shared" si="10"/>
        <v>1.658672667</v>
      </c>
      <c r="G21" s="24">
        <f t="shared" si="10"/>
        <v>1.262109333</v>
      </c>
      <c r="H21" s="24">
        <f t="shared" si="10"/>
        <v>93.92666667</v>
      </c>
      <c r="I21" s="24">
        <f t="shared" si="10"/>
        <v>1.7</v>
      </c>
      <c r="J21" s="15">
        <f t="shared" si="10"/>
        <v>0.3333933333</v>
      </c>
    </row>
    <row r="22">
      <c r="A22" s="6" t="s">
        <v>12</v>
      </c>
      <c r="B22" s="27">
        <v>10000.0</v>
      </c>
      <c r="C22" s="27">
        <v>35.846516</v>
      </c>
      <c r="D22" s="27">
        <v>1.862391</v>
      </c>
      <c r="E22" s="27">
        <v>28.253854</v>
      </c>
      <c r="F22" s="27">
        <v>3.078255</v>
      </c>
      <c r="G22" s="27">
        <v>2.320114</v>
      </c>
      <c r="H22" s="27">
        <v>97.44</v>
      </c>
      <c r="I22" s="28">
        <v>99.21</v>
      </c>
      <c r="J22" s="10">
        <f t="shared" ref="J22:J24" si="11">MINUS(C22, SUM(D22, E22, F22, G22))
</f>
        <v>0.331902</v>
      </c>
    </row>
    <row r="23">
      <c r="A23" s="11" t="s">
        <v>12</v>
      </c>
      <c r="B23" s="29">
        <v>10000.0</v>
      </c>
      <c r="C23" s="29">
        <v>38.063447</v>
      </c>
      <c r="D23" s="29">
        <v>2.211113</v>
      </c>
      <c r="E23" s="29">
        <v>28.899314</v>
      </c>
      <c r="F23" s="29">
        <v>3.727512</v>
      </c>
      <c r="G23" s="29">
        <v>2.882942</v>
      </c>
      <c r="H23" s="29">
        <v>97.56</v>
      </c>
      <c r="I23" s="30">
        <v>99.21</v>
      </c>
      <c r="J23" s="15">
        <f t="shared" si="11"/>
        <v>0.342566</v>
      </c>
    </row>
    <row r="24">
      <c r="A24" s="6" t="s">
        <v>12</v>
      </c>
      <c r="B24" s="27">
        <v>10000.0</v>
      </c>
      <c r="C24" s="27">
        <v>37.566807</v>
      </c>
      <c r="D24" s="27">
        <v>2.144333</v>
      </c>
      <c r="E24" s="27">
        <v>28.811325</v>
      </c>
      <c r="F24" s="27">
        <v>3.57062</v>
      </c>
      <c r="G24" s="27">
        <v>2.711569</v>
      </c>
      <c r="H24" s="27">
        <v>92.86</v>
      </c>
      <c r="I24" s="28">
        <v>99.21</v>
      </c>
      <c r="J24" s="10">
        <f t="shared" si="11"/>
        <v>0.32896</v>
      </c>
    </row>
    <row r="25">
      <c r="A25" s="11" t="s">
        <v>11</v>
      </c>
      <c r="B25" s="31"/>
      <c r="C25" s="12">
        <f t="shared" ref="C25:J25" si="12">AVERAGE(C22, C23, C24)</f>
        <v>37.15892333</v>
      </c>
      <c r="D25" s="12">
        <f t="shared" si="12"/>
        <v>2.072612333</v>
      </c>
      <c r="E25" s="12">
        <f t="shared" si="12"/>
        <v>28.654831</v>
      </c>
      <c r="F25" s="12">
        <f t="shared" si="12"/>
        <v>3.458795667</v>
      </c>
      <c r="G25" s="12">
        <f t="shared" si="12"/>
        <v>2.638208333</v>
      </c>
      <c r="H25" s="12">
        <f t="shared" si="12"/>
        <v>95.95333333</v>
      </c>
      <c r="I25" s="32">
        <f t="shared" si="12"/>
        <v>99.21</v>
      </c>
      <c r="J25" s="15">
        <f t="shared" si="12"/>
        <v>0.334476</v>
      </c>
    </row>
    <row r="26">
      <c r="A26" s="33" t="s">
        <v>13</v>
      </c>
      <c r="B26" s="27">
        <v>2500.0</v>
      </c>
      <c r="C26" s="27">
        <v>77.235552</v>
      </c>
      <c r="D26" s="27">
        <v>6.514234</v>
      </c>
      <c r="E26" s="27">
        <v>50.673792</v>
      </c>
      <c r="F26" s="27">
        <v>10.904463</v>
      </c>
      <c r="G26" s="27">
        <v>8.015956</v>
      </c>
      <c r="H26" s="27">
        <v>98.75</v>
      </c>
      <c r="I26" s="28">
        <v>128.21</v>
      </c>
      <c r="J26" s="10">
        <f t="shared" ref="J26:J28" si="13">MINUS(C26, SUM(D26, E26, F26, G26))
</f>
        <v>1.127107</v>
      </c>
    </row>
    <row r="27">
      <c r="A27" s="34" t="s">
        <v>13</v>
      </c>
      <c r="B27" s="29">
        <v>2500.0</v>
      </c>
      <c r="C27" s="29">
        <v>75.184788</v>
      </c>
      <c r="D27" s="29">
        <v>5.966363</v>
      </c>
      <c r="E27" s="29">
        <v>49.944532</v>
      </c>
      <c r="F27" s="29">
        <v>10.425956</v>
      </c>
      <c r="G27" s="29">
        <v>7.773329</v>
      </c>
      <c r="H27" s="29">
        <v>97.47</v>
      </c>
      <c r="I27" s="30">
        <v>128.21</v>
      </c>
      <c r="J27" s="15">
        <f t="shared" si="13"/>
        <v>1.074608</v>
      </c>
    </row>
    <row r="28">
      <c r="A28" s="33" t="s">
        <v>13</v>
      </c>
      <c r="B28" s="27">
        <v>2500.0</v>
      </c>
      <c r="C28" s="27">
        <v>75.890099</v>
      </c>
      <c r="D28" s="27">
        <v>6.296119</v>
      </c>
      <c r="E28" s="27">
        <v>50.165922</v>
      </c>
      <c r="F28" s="27">
        <v>10.494925</v>
      </c>
      <c r="G28" s="27">
        <v>7.825269</v>
      </c>
      <c r="H28" s="27">
        <v>98.73</v>
      </c>
      <c r="I28" s="28">
        <v>128.43</v>
      </c>
      <c r="J28" s="10">
        <f t="shared" si="13"/>
        <v>1.107864</v>
      </c>
    </row>
    <row r="29">
      <c r="A29" s="11" t="s">
        <v>11</v>
      </c>
      <c r="B29" s="31"/>
      <c r="C29" s="12">
        <f t="shared" ref="C29:J29" si="14">AVERAGE(C26, C27, C28)</f>
        <v>76.10347967</v>
      </c>
      <c r="D29" s="12">
        <f t="shared" si="14"/>
        <v>6.258905333</v>
      </c>
      <c r="E29" s="12">
        <f t="shared" si="14"/>
        <v>50.26141533</v>
      </c>
      <c r="F29" s="12">
        <f t="shared" si="14"/>
        <v>10.608448</v>
      </c>
      <c r="G29" s="12">
        <f t="shared" si="14"/>
        <v>7.871518</v>
      </c>
      <c r="H29" s="12">
        <f t="shared" si="14"/>
        <v>98.31666667</v>
      </c>
      <c r="I29" s="32">
        <f t="shared" si="14"/>
        <v>128.2833333</v>
      </c>
      <c r="J29" s="15">
        <f t="shared" si="14"/>
        <v>1.103193</v>
      </c>
    </row>
    <row r="30">
      <c r="A30" s="33" t="s">
        <v>13</v>
      </c>
      <c r="B30" s="7">
        <v>5000.0</v>
      </c>
      <c r="C30" s="27">
        <v>138.159409</v>
      </c>
      <c r="D30" s="27">
        <v>10.39162</v>
      </c>
      <c r="E30" s="27">
        <v>96.824216</v>
      </c>
      <c r="F30" s="27">
        <v>16.535542</v>
      </c>
      <c r="G30" s="27">
        <v>13.368449</v>
      </c>
      <c r="H30" s="27">
        <v>98.58</v>
      </c>
      <c r="I30" s="28">
        <v>128.18</v>
      </c>
      <c r="J30" s="10">
        <f t="shared" ref="J30:J32" si="15">MINUS(C30, SUM(D30, E30, F30, G30))
</f>
        <v>1.039582</v>
      </c>
    </row>
    <row r="31">
      <c r="A31" s="34" t="s">
        <v>13</v>
      </c>
      <c r="B31" s="12">
        <v>5000.0</v>
      </c>
      <c r="C31" s="29">
        <v>138.360522</v>
      </c>
      <c r="D31" s="29">
        <v>10.432841</v>
      </c>
      <c r="E31" s="29">
        <v>96.949133</v>
      </c>
      <c r="F31" s="29">
        <v>16.54669</v>
      </c>
      <c r="G31" s="29">
        <v>13.427135</v>
      </c>
      <c r="H31" s="29">
        <v>99.29</v>
      </c>
      <c r="I31" s="30">
        <v>128.18</v>
      </c>
      <c r="J31" s="15">
        <f t="shared" si="15"/>
        <v>1.004723</v>
      </c>
    </row>
    <row r="32">
      <c r="A32" s="33" t="s">
        <v>13</v>
      </c>
      <c r="B32" s="7">
        <v>5000.0</v>
      </c>
      <c r="C32" s="27">
        <v>138.228011</v>
      </c>
      <c r="D32" s="27">
        <v>10.417362</v>
      </c>
      <c r="E32" s="27">
        <v>96.914913</v>
      </c>
      <c r="F32" s="27">
        <v>16.508866</v>
      </c>
      <c r="G32" s="27">
        <v>13.36315</v>
      </c>
      <c r="H32" s="27">
        <v>99.29</v>
      </c>
      <c r="I32" s="28">
        <v>137.1</v>
      </c>
      <c r="J32" s="10">
        <f t="shared" si="15"/>
        <v>1.02372</v>
      </c>
    </row>
    <row r="33">
      <c r="A33" s="35" t="s">
        <v>11</v>
      </c>
      <c r="B33" s="17"/>
      <c r="C33" s="18">
        <f t="shared" ref="C33:J33" si="16">AVERAGE(C30, C31, C32)</f>
        <v>138.249314</v>
      </c>
      <c r="D33" s="18">
        <f t="shared" si="16"/>
        <v>10.413941</v>
      </c>
      <c r="E33" s="18">
        <f t="shared" si="16"/>
        <v>96.89608733</v>
      </c>
      <c r="F33" s="18">
        <f t="shared" si="16"/>
        <v>16.530366</v>
      </c>
      <c r="G33" s="18">
        <f t="shared" si="16"/>
        <v>13.38624467</v>
      </c>
      <c r="H33" s="18">
        <f t="shared" si="16"/>
        <v>99.05333333</v>
      </c>
      <c r="I33" s="19">
        <f t="shared" si="16"/>
        <v>131.1533333</v>
      </c>
      <c r="J33" s="15">
        <f t="shared" si="16"/>
        <v>1.022675</v>
      </c>
    </row>
    <row r="34">
      <c r="A34" s="33" t="s">
        <v>13</v>
      </c>
      <c r="B34" s="27">
        <v>10000.0</v>
      </c>
      <c r="C34" s="27">
        <v>292.510748</v>
      </c>
      <c r="D34" s="27">
        <v>23.597391</v>
      </c>
      <c r="E34" s="27">
        <v>198.114828</v>
      </c>
      <c r="F34" s="27">
        <v>39.913565</v>
      </c>
      <c r="G34" s="27">
        <v>29.780178</v>
      </c>
      <c r="H34" s="27">
        <v>99.32</v>
      </c>
      <c r="I34" s="28">
        <v>128.21</v>
      </c>
      <c r="J34" s="10">
        <f t="shared" ref="J34:J36" si="17">MINUS(C34, SUM(D34, E34, F34, G34))
</f>
        <v>1.104786</v>
      </c>
    </row>
    <row r="35">
      <c r="A35" s="34" t="s">
        <v>13</v>
      </c>
      <c r="B35" s="29">
        <v>10000.0</v>
      </c>
      <c r="C35" s="29">
        <v>291.61198</v>
      </c>
      <c r="D35" s="29">
        <v>23.101644</v>
      </c>
      <c r="E35" s="29">
        <v>197.674088</v>
      </c>
      <c r="F35" s="29">
        <v>40.338554</v>
      </c>
      <c r="G35" s="29">
        <v>29.432835</v>
      </c>
      <c r="H35" s="29">
        <v>99.32</v>
      </c>
      <c r="I35" s="30">
        <v>128.21</v>
      </c>
      <c r="J35" s="15">
        <f t="shared" si="17"/>
        <v>1.064859</v>
      </c>
    </row>
    <row r="36">
      <c r="A36" s="33" t="s">
        <v>13</v>
      </c>
      <c r="B36" s="27">
        <v>10000.0</v>
      </c>
      <c r="C36" s="27">
        <v>296.279719</v>
      </c>
      <c r="D36" s="27">
        <v>23.790873</v>
      </c>
      <c r="E36" s="27">
        <v>199.432154</v>
      </c>
      <c r="F36" s="27">
        <v>41.463853</v>
      </c>
      <c r="G36" s="27">
        <v>30.483122</v>
      </c>
      <c r="H36" s="27">
        <v>99.33</v>
      </c>
      <c r="I36" s="28">
        <v>128.21</v>
      </c>
      <c r="J36" s="10">
        <f t="shared" si="17"/>
        <v>1.109717</v>
      </c>
    </row>
    <row r="37">
      <c r="A37" s="11" t="s">
        <v>11</v>
      </c>
      <c r="B37" s="31"/>
      <c r="C37" s="12">
        <f t="shared" ref="C37:J37" si="18">AVERAGE(C34, C35, C36)</f>
        <v>293.4674823</v>
      </c>
      <c r="D37" s="12">
        <f t="shared" si="18"/>
        <v>23.496636</v>
      </c>
      <c r="E37" s="12">
        <f t="shared" si="18"/>
        <v>198.4070233</v>
      </c>
      <c r="F37" s="12">
        <f t="shared" si="18"/>
        <v>40.57199067</v>
      </c>
      <c r="G37" s="12">
        <f t="shared" si="18"/>
        <v>29.89871167</v>
      </c>
      <c r="H37" s="12">
        <f t="shared" si="18"/>
        <v>99.32333333</v>
      </c>
      <c r="I37" s="32">
        <f t="shared" si="18"/>
        <v>128.21</v>
      </c>
      <c r="J37" s="36">
        <f t="shared" si="18"/>
        <v>1.093120667</v>
      </c>
    </row>
    <row r="39">
      <c r="A39" s="37"/>
    </row>
    <row r="40">
      <c r="A40" s="37"/>
    </row>
    <row r="989">
      <c r="D989" s="38" t="s">
        <v>14</v>
      </c>
    </row>
  </sheetData>
  <dataValidations>
    <dataValidation allowBlank="1" showDropDown="1" sqref="A2:A37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12" max="12" width="15.25"/>
  </cols>
  <sheetData>
    <row r="1">
      <c r="A1" s="65" t="s">
        <v>0</v>
      </c>
      <c r="B1" s="66" t="s">
        <v>27</v>
      </c>
      <c r="C1" s="66" t="s">
        <v>28</v>
      </c>
      <c r="D1" s="66" t="s">
        <v>3</v>
      </c>
      <c r="E1" s="66" t="s">
        <v>4</v>
      </c>
      <c r="F1" s="66" t="s">
        <v>29</v>
      </c>
      <c r="G1" s="4" t="s">
        <v>30</v>
      </c>
      <c r="H1" s="4" t="s">
        <v>31</v>
      </c>
      <c r="I1" s="4" t="s">
        <v>32</v>
      </c>
      <c r="J1" s="5" t="s">
        <v>33</v>
      </c>
    </row>
    <row r="2">
      <c r="A2" s="67">
        <v>250.0</v>
      </c>
      <c r="B2" s="22">
        <v>2500.0</v>
      </c>
      <c r="C2" s="68">
        <f>Original!C17:K17</f>
        <v>17.05718033</v>
      </c>
      <c r="D2" s="68">
        <f>Original!D17:L17</f>
        <v>0.4145146667</v>
      </c>
      <c r="E2" s="68">
        <f>Original!E17:M17</f>
        <v>14.45454967</v>
      </c>
      <c r="F2" s="68">
        <f>Original!F17:N17</f>
        <v>2.128964333</v>
      </c>
      <c r="G2" s="68">
        <f>Original!G17:O17</f>
        <v>0.002390333333</v>
      </c>
      <c r="H2" s="68">
        <f>Original!H17:P17</f>
        <v>98.24666667</v>
      </c>
      <c r="I2" s="68">
        <f>Original!I17:Q17</f>
        <v>1.7</v>
      </c>
      <c r="J2" s="69">
        <f>Original!J17:R17</f>
        <v>0.05676133333</v>
      </c>
    </row>
    <row r="3">
      <c r="A3" s="70">
        <v>250.0</v>
      </c>
      <c r="B3" s="48">
        <v>5000.0</v>
      </c>
      <c r="C3" s="71">
        <f>Original!C21:K21</f>
        <v>34.078174</v>
      </c>
      <c r="D3" s="71">
        <f>Original!D21:L21</f>
        <v>0.829023</v>
      </c>
      <c r="E3" s="71">
        <f>Original!E21:M21</f>
        <v>28.92321533</v>
      </c>
      <c r="F3" s="71">
        <f>Original!F21:N21</f>
        <v>4.256495</v>
      </c>
      <c r="G3" s="71">
        <f>Original!G21:O21</f>
        <v>0.004751333333</v>
      </c>
      <c r="H3" s="71">
        <f>Original!H21:P21</f>
        <v>97.22</v>
      </c>
      <c r="I3" s="71">
        <f>Original!I21:Q21</f>
        <v>8.6</v>
      </c>
      <c r="J3" s="72">
        <f>Original!J21:R21</f>
        <v>0.06468933333</v>
      </c>
    </row>
    <row r="4">
      <c r="A4" s="67">
        <v>250.0</v>
      </c>
      <c r="B4" s="22">
        <v>10000.0</v>
      </c>
      <c r="C4" s="68">
        <f>Original!C25:K25</f>
        <v>68.16679433</v>
      </c>
      <c r="D4" s="68">
        <f>Original!D25:L25</f>
        <v>1.655979</v>
      </c>
      <c r="E4" s="68">
        <f>Original!E25:M25</f>
        <v>57.93837233</v>
      </c>
      <c r="F4" s="68">
        <f>Original!F25:N25</f>
        <v>8.506827333</v>
      </c>
      <c r="G4" s="68">
        <f>Original!G25:O25</f>
        <v>0.009569</v>
      </c>
      <c r="H4" s="68">
        <f>Original!H25:P25</f>
        <v>99.04666667</v>
      </c>
      <c r="I4" s="68">
        <f>Original!I25:Q25</f>
        <v>8.6</v>
      </c>
      <c r="J4" s="69">
        <f>Original!J25:R25</f>
        <v>0.05604666667</v>
      </c>
    </row>
    <row r="5">
      <c r="A5" s="70">
        <v>500.0</v>
      </c>
      <c r="B5" s="48">
        <v>2500.0</v>
      </c>
      <c r="C5" s="71">
        <f>Original!C5:K5</f>
        <v>72.70423933</v>
      </c>
      <c r="D5" s="71">
        <f>Original!D5:L5</f>
        <v>1.671554333</v>
      </c>
      <c r="E5" s="71">
        <f>Original!E5:M5</f>
        <v>62.22119367</v>
      </c>
      <c r="F5" s="71">
        <f>Original!F5:N5</f>
        <v>8.581518333</v>
      </c>
      <c r="G5" s="71">
        <f>Original!G5:O5</f>
        <v>0.006082333333</v>
      </c>
      <c r="H5" s="71">
        <f>Original!H5:P5</f>
        <v>98.21</v>
      </c>
      <c r="I5" s="48">
        <v>8.6</v>
      </c>
      <c r="J5" s="72">
        <f>Original!J5:R5</f>
        <v>0.2238906667</v>
      </c>
    </row>
    <row r="6">
      <c r="A6" s="67">
        <v>500.0</v>
      </c>
      <c r="B6" s="22">
        <v>5000.0</v>
      </c>
      <c r="C6" s="68">
        <f>Original!C9:K9</f>
        <v>144.7868183</v>
      </c>
      <c r="D6" s="68">
        <f>Original!D9:L9</f>
        <v>3.361446</v>
      </c>
      <c r="E6" s="68">
        <f>Original!E9:M9</f>
        <v>124.0225023</v>
      </c>
      <c r="F6" s="68">
        <f>Original!F9:N9</f>
        <v>17.15636067</v>
      </c>
      <c r="G6" s="68">
        <f>Original!G9:O9</f>
        <v>0.01214966667</v>
      </c>
      <c r="H6" s="68">
        <f>Original!H9:P9</f>
        <v>99.32</v>
      </c>
      <c r="I6" s="68">
        <f>Original!I9:Q9</f>
        <v>18.52666667</v>
      </c>
      <c r="J6" s="69">
        <f>Original!J9:R9</f>
        <v>0.2343596667</v>
      </c>
    </row>
    <row r="7">
      <c r="A7" s="70">
        <v>500.0</v>
      </c>
      <c r="B7" s="48">
        <v>10000.0</v>
      </c>
      <c r="C7" s="71">
        <f>Original!C13:K13</f>
        <v>290.1552273</v>
      </c>
      <c r="D7" s="71">
        <f>Original!D13:L13</f>
        <v>6.685264</v>
      </c>
      <c r="E7" s="71">
        <f>Original!E13:M13</f>
        <v>248.9080017</v>
      </c>
      <c r="F7" s="71">
        <f>Original!F13:N13</f>
        <v>34.32838367</v>
      </c>
      <c r="G7" s="71">
        <f>Original!G13:O13</f>
        <v>0.02491666667</v>
      </c>
      <c r="H7" s="71">
        <f>Original!H13:P13</f>
        <v>99.43</v>
      </c>
      <c r="I7" s="71">
        <f>Original!I13:Q13</f>
        <v>18.7</v>
      </c>
      <c r="J7" s="72">
        <f>Original!J13:R13</f>
        <v>0.2086613333</v>
      </c>
    </row>
    <row r="8">
      <c r="A8" s="67">
        <v>1000.0</v>
      </c>
      <c r="B8" s="22">
        <v>2500.0</v>
      </c>
      <c r="C8" s="68">
        <f>Original!C29:K29</f>
        <v>284.7234973</v>
      </c>
      <c r="D8" s="68">
        <f>Original!D29:L29</f>
        <v>6.739330333</v>
      </c>
      <c r="E8" s="68">
        <f>Original!E29:M29</f>
        <v>239.051386</v>
      </c>
      <c r="F8" s="68">
        <f>Original!F29:N29</f>
        <v>38.10822833</v>
      </c>
      <c r="G8" s="68">
        <f>Original!G29:O29</f>
        <v>0.023251</v>
      </c>
      <c r="H8" s="68">
        <f>Original!H29:P29</f>
        <v>99.06666667</v>
      </c>
      <c r="I8" s="68">
        <f>Original!I29:Q29</f>
        <v>58.58333333</v>
      </c>
      <c r="J8" s="69">
        <f>Original!J29:R29</f>
        <v>0.8013016667</v>
      </c>
    </row>
    <row r="9">
      <c r="A9" s="70">
        <v>1000.0</v>
      </c>
      <c r="B9" s="48">
        <v>5000.0</v>
      </c>
      <c r="C9" s="71">
        <f>Original!C33:K33</f>
        <v>562.1282443</v>
      </c>
      <c r="D9" s="71">
        <f>Original!D33:L33</f>
        <v>13.47161433</v>
      </c>
      <c r="E9" s="71">
        <f>Original!E33:M33</f>
        <v>472.5091033</v>
      </c>
      <c r="F9" s="71">
        <f>Original!F33:N33</f>
        <v>75.30449</v>
      </c>
      <c r="G9" s="71">
        <f>Original!G33:O33</f>
        <v>0.05454766667</v>
      </c>
      <c r="H9" s="71">
        <f>Original!H33:P33</f>
        <v>99.35</v>
      </c>
      <c r="I9" s="71">
        <f>Original!I33:Q33</f>
        <v>58.58333333</v>
      </c>
      <c r="J9" s="72">
        <f>Original!J33:R33</f>
        <v>0.788489</v>
      </c>
    </row>
    <row r="10">
      <c r="A10" s="67">
        <v>1000.0</v>
      </c>
      <c r="B10" s="22">
        <v>10000.0</v>
      </c>
      <c r="C10" s="68">
        <f>Original!C37:K37</f>
        <v>1118.406901</v>
      </c>
      <c r="D10" s="68">
        <f>Original!D37:L37</f>
        <v>26.85079</v>
      </c>
      <c r="E10" s="68">
        <f>Original!E37:M37</f>
        <v>940.3529433</v>
      </c>
      <c r="F10" s="68">
        <f>Original!F37:N37</f>
        <v>150.2668303</v>
      </c>
      <c r="G10" s="68">
        <f>Original!G37:O37</f>
        <v>0.09958233333</v>
      </c>
      <c r="H10" s="68">
        <f>Original!H37:P37</f>
        <v>99.55333333</v>
      </c>
      <c r="I10" s="68">
        <f>Original!I37:Q37</f>
        <v>58.59</v>
      </c>
      <c r="J10" s="69">
        <f>Original!J37:R37</f>
        <v>0.8367546667</v>
      </c>
    </row>
    <row r="11">
      <c r="A11" s="73"/>
      <c r="B11" s="56"/>
      <c r="C11" s="56"/>
      <c r="D11" s="56"/>
      <c r="E11" s="56"/>
      <c r="F11" s="56"/>
      <c r="G11" s="56"/>
      <c r="H11" s="56">
        <f t="shared" ref="H11:I11" si="1">AVERAGE(H2:H10)</f>
        <v>98.82703704</v>
      </c>
      <c r="I11" s="56">
        <f t="shared" si="1"/>
        <v>26.72037037</v>
      </c>
      <c r="J11" s="57"/>
    </row>
    <row r="12">
      <c r="A12" s="65" t="s">
        <v>0</v>
      </c>
      <c r="B12" s="66" t="s">
        <v>27</v>
      </c>
      <c r="C12" s="66" t="s">
        <v>28</v>
      </c>
      <c r="D12" s="66" t="s">
        <v>3</v>
      </c>
      <c r="E12" s="66" t="s">
        <v>4</v>
      </c>
      <c r="F12" s="66" t="s">
        <v>29</v>
      </c>
      <c r="G12" s="4" t="s">
        <v>30</v>
      </c>
      <c r="H12" s="4" t="s">
        <v>31</v>
      </c>
      <c r="I12" s="4" t="s">
        <v>32</v>
      </c>
      <c r="J12" s="5" t="s">
        <v>33</v>
      </c>
      <c r="L12" s="65" t="s">
        <v>0</v>
      </c>
      <c r="M12" s="66" t="s">
        <v>27</v>
      </c>
      <c r="N12" s="66" t="s">
        <v>28</v>
      </c>
      <c r="O12" s="66" t="s">
        <v>3</v>
      </c>
      <c r="P12" s="66" t="s">
        <v>4</v>
      </c>
      <c r="Q12" s="66" t="s">
        <v>29</v>
      </c>
      <c r="R12" s="4" t="s">
        <v>30</v>
      </c>
      <c r="S12" s="4" t="s">
        <v>31</v>
      </c>
      <c r="T12" s="4" t="s">
        <v>32</v>
      </c>
      <c r="U12" s="5" t="s">
        <v>33</v>
      </c>
      <c r="W12" s="65" t="s">
        <v>0</v>
      </c>
      <c r="X12" s="66" t="s">
        <v>27</v>
      </c>
      <c r="Y12" s="66" t="s">
        <v>28</v>
      </c>
      <c r="Z12" s="66" t="s">
        <v>3</v>
      </c>
      <c r="AA12" s="66" t="s">
        <v>4</v>
      </c>
      <c r="AB12" s="66" t="s">
        <v>29</v>
      </c>
      <c r="AC12" s="4" t="s">
        <v>30</v>
      </c>
      <c r="AD12" s="4" t="s">
        <v>31</v>
      </c>
      <c r="AE12" s="4" t="s">
        <v>32</v>
      </c>
      <c r="AF12" s="5" t="s">
        <v>33</v>
      </c>
    </row>
    <row r="13">
      <c r="A13" s="67">
        <v>250.0</v>
      </c>
      <c r="B13" s="22">
        <v>2500.0</v>
      </c>
      <c r="C13" s="22">
        <f>OpenMP!C40:L40</f>
        <v>7.857394</v>
      </c>
      <c r="D13" s="22">
        <f>OpenMP!D40:M40</f>
        <v>0.09510133333</v>
      </c>
      <c r="E13" s="22">
        <f>OpenMP!E40:N40</f>
        <v>7.475119</v>
      </c>
      <c r="F13" s="22">
        <f>OpenMP!F40:O40</f>
        <v>0.2161046667</v>
      </c>
      <c r="G13" s="22">
        <f>OpenMP!G40:P40</f>
        <v>0.01312866667</v>
      </c>
      <c r="H13" s="22">
        <f>OpenMP!H40:Q40</f>
        <v>87.04</v>
      </c>
      <c r="I13" s="22">
        <f>OpenMP!I40:R40</f>
        <v>3.92</v>
      </c>
      <c r="J13" s="10">
        <f>OpenMP!J40:S40</f>
        <v>0.05794033333</v>
      </c>
      <c r="L13" s="74">
        <v>250.0</v>
      </c>
      <c r="M13" s="27">
        <v>2500.0</v>
      </c>
      <c r="N13" s="27">
        <v>5.352415</v>
      </c>
      <c r="O13" s="27">
        <v>0.068553</v>
      </c>
      <c r="P13" s="27">
        <v>4.833869</v>
      </c>
      <c r="Q13" s="27">
        <v>0.355403</v>
      </c>
      <c r="R13" s="27">
        <v>3.82E-4</v>
      </c>
      <c r="S13" s="27">
        <v>60.0</v>
      </c>
      <c r="T13" s="28">
        <v>3.86</v>
      </c>
      <c r="U13" s="10">
        <f t="shared" ref="U13:U21" si="2">MINUS(N13, SUM(O13, P13, Q13, R13))
</f>
        <v>0.094208</v>
      </c>
      <c r="W13" s="67">
        <v>250.0</v>
      </c>
      <c r="X13" s="22">
        <v>2500.0</v>
      </c>
      <c r="Y13" s="68">
        <f>CUDA!C17</f>
        <v>8.969516</v>
      </c>
      <c r="Z13" s="68">
        <f>CUDA!D17</f>
        <v>0.4430346667</v>
      </c>
      <c r="AA13" s="68">
        <f>CUDA!E17</f>
        <v>6.951398333</v>
      </c>
      <c r="AB13" s="68">
        <f>CUDA!F17</f>
        <v>0.7160773333</v>
      </c>
      <c r="AC13" s="68">
        <f>CUDA!G17</f>
        <v>0.5451603333</v>
      </c>
      <c r="AD13" s="68">
        <f>CUDA!H17</f>
        <v>100</v>
      </c>
      <c r="AE13" s="68">
        <f>CUDA!I17</f>
        <v>1.7</v>
      </c>
      <c r="AF13" s="69">
        <f>CUDA!J17</f>
        <v>0.3138453333</v>
      </c>
    </row>
    <row r="14">
      <c r="A14" s="70">
        <v>250.0</v>
      </c>
      <c r="B14" s="48">
        <v>5000.0</v>
      </c>
      <c r="C14" s="48">
        <f>OpenMP!C44:L44</f>
        <v>15.654812</v>
      </c>
      <c r="D14" s="48">
        <f>OpenMP!D44:M44</f>
        <v>0.190666</v>
      </c>
      <c r="E14" s="48">
        <f>OpenMP!E44:N44</f>
        <v>14.94673767</v>
      </c>
      <c r="F14" s="48">
        <f>OpenMP!F44:O44</f>
        <v>0.4309933333</v>
      </c>
      <c r="G14" s="48">
        <f>OpenMP!G44:P44</f>
        <v>0.026422</v>
      </c>
      <c r="H14" s="48">
        <f>OpenMP!H44:Q44</f>
        <v>91.99666667</v>
      </c>
      <c r="I14" s="48">
        <f>OpenMP!I44:R44</f>
        <v>3.92</v>
      </c>
      <c r="J14" s="75">
        <f>OpenMP!J44:S44</f>
        <v>0.059993</v>
      </c>
      <c r="L14" s="46">
        <v>250.0</v>
      </c>
      <c r="M14" s="47">
        <v>5000.0</v>
      </c>
      <c r="N14" s="47">
        <v>10.673692</v>
      </c>
      <c r="O14" s="47">
        <v>0.137139</v>
      </c>
      <c r="P14" s="47">
        <v>9.689871</v>
      </c>
      <c r="Q14" s="47">
        <v>0.71044</v>
      </c>
      <c r="R14" s="47">
        <v>7.38E-4</v>
      </c>
      <c r="S14" s="47">
        <v>74.44</v>
      </c>
      <c r="T14" s="47">
        <v>3.86</v>
      </c>
      <c r="U14" s="75">
        <f t="shared" si="2"/>
        <v>0.135504</v>
      </c>
      <c r="W14" s="70">
        <v>250.0</v>
      </c>
      <c r="X14" s="48">
        <v>5000.0</v>
      </c>
      <c r="Y14" s="71">
        <f>CUDA!C21</f>
        <v>18.495042</v>
      </c>
      <c r="Z14" s="71">
        <f>CUDA!D21</f>
        <v>1.017543333</v>
      </c>
      <c r="AA14" s="71">
        <f>CUDA!E21</f>
        <v>14.22332333</v>
      </c>
      <c r="AB14" s="71">
        <f>CUDA!F21</f>
        <v>1.658672667</v>
      </c>
      <c r="AC14" s="71">
        <f>CUDA!G21</f>
        <v>1.262109333</v>
      </c>
      <c r="AD14" s="71">
        <f>CUDA!H21</f>
        <v>93.92666667</v>
      </c>
      <c r="AE14" s="71">
        <f>CUDA!I21</f>
        <v>1.7</v>
      </c>
      <c r="AF14" s="72">
        <f>CUDA!J21</f>
        <v>0.3333933333</v>
      </c>
    </row>
    <row r="15">
      <c r="A15" s="67">
        <v>250.0</v>
      </c>
      <c r="B15" s="22">
        <v>10000.0</v>
      </c>
      <c r="C15" s="22">
        <f>OpenMP!C48:L48</f>
        <v>31.28650733</v>
      </c>
      <c r="D15" s="22">
        <f>OpenMP!D48:M48</f>
        <v>0.3810056667</v>
      </c>
      <c r="E15" s="22">
        <f>OpenMP!E48:N48</f>
        <v>29.92280833</v>
      </c>
      <c r="F15" s="22">
        <f>OpenMP!F48:O48</f>
        <v>0.861229</v>
      </c>
      <c r="G15" s="22">
        <f>OpenMP!G48:P48</f>
        <v>0.05232366667</v>
      </c>
      <c r="H15" s="22">
        <f>OpenMP!H48:Q48</f>
        <v>95.6</v>
      </c>
      <c r="I15" s="22">
        <f>OpenMP!I48:R48</f>
        <v>7.06</v>
      </c>
      <c r="J15" s="10">
        <f>OpenMP!J48:S48</f>
        <v>0.06914066667</v>
      </c>
      <c r="L15" s="74">
        <v>250.0</v>
      </c>
      <c r="M15" s="27">
        <v>10000.0</v>
      </c>
      <c r="N15" s="27">
        <v>21.398432</v>
      </c>
      <c r="O15" s="27">
        <v>0.274815</v>
      </c>
      <c r="P15" s="27">
        <v>19.476309</v>
      </c>
      <c r="Q15" s="27">
        <v>1.421585</v>
      </c>
      <c r="R15" s="27">
        <v>0.001502</v>
      </c>
      <c r="S15" s="27">
        <v>87.33</v>
      </c>
      <c r="T15" s="28">
        <v>3.86</v>
      </c>
      <c r="U15" s="10">
        <f t="shared" si="2"/>
        <v>0.224221</v>
      </c>
      <c r="W15" s="67">
        <v>250.0</v>
      </c>
      <c r="X15" s="22">
        <v>10000.0</v>
      </c>
      <c r="Y15" s="68">
        <f>CUDA!C25</f>
        <v>37.15892333</v>
      </c>
      <c r="Z15" s="68">
        <f>CUDA!D25</f>
        <v>2.072612333</v>
      </c>
      <c r="AA15" s="68">
        <f>CUDA!E25</f>
        <v>28.654831</v>
      </c>
      <c r="AB15" s="68">
        <f>CUDA!F25</f>
        <v>3.458795667</v>
      </c>
      <c r="AC15" s="68">
        <f>CUDA!G25</f>
        <v>2.638208333</v>
      </c>
      <c r="AD15" s="68">
        <f>CUDA!H25</f>
        <v>95.95333333</v>
      </c>
      <c r="AE15" s="68">
        <f>CUDA!I25</f>
        <v>99.21</v>
      </c>
      <c r="AF15" s="69">
        <f>CUDA!J25</f>
        <v>0.334476</v>
      </c>
    </row>
    <row r="16">
      <c r="A16" s="70">
        <v>500.0</v>
      </c>
      <c r="B16" s="48">
        <v>2500.0</v>
      </c>
      <c r="C16" s="48">
        <f>OpenMP!C28:L28</f>
        <v>22.62373767</v>
      </c>
      <c r="D16" s="48">
        <f>OpenMP!D28:M28</f>
        <v>0.3617723333</v>
      </c>
      <c r="E16" s="48">
        <f>OpenMP!E28:N28</f>
        <v>21.10565467</v>
      </c>
      <c r="F16" s="48">
        <f>OpenMP!F28:O28</f>
        <v>0.930566</v>
      </c>
      <c r="G16" s="48">
        <f>OpenMP!G28:P28</f>
        <v>0.015997</v>
      </c>
      <c r="H16" s="48">
        <f>OpenMP!H28:Q28</f>
        <v>92.16333333</v>
      </c>
      <c r="I16" s="48">
        <f>OpenMP!I28:R28</f>
        <v>3.92</v>
      </c>
      <c r="J16" s="75">
        <f>OpenMP!J28:S28</f>
        <v>0.2097476667</v>
      </c>
      <c r="L16" s="74">
        <v>500.0</v>
      </c>
      <c r="M16" s="7">
        <v>2500.0</v>
      </c>
      <c r="N16" s="8">
        <v>16.062107</v>
      </c>
      <c r="O16" s="8">
        <v>0.2785</v>
      </c>
      <c r="P16" s="8">
        <v>14.058151</v>
      </c>
      <c r="Q16" s="8">
        <v>1.447314</v>
      </c>
      <c r="R16" s="8">
        <v>9.09E-4</v>
      </c>
      <c r="S16" s="8">
        <v>86.84</v>
      </c>
      <c r="T16" s="9">
        <v>3.86</v>
      </c>
      <c r="U16" s="75">
        <f t="shared" si="2"/>
        <v>0.277233</v>
      </c>
      <c r="W16" s="70">
        <v>500.0</v>
      </c>
      <c r="X16" s="48">
        <v>2500.0</v>
      </c>
      <c r="Y16" s="71">
        <f>CUDA!C5</f>
        <v>22.52832333</v>
      </c>
      <c r="Z16" s="71">
        <f>CUDA!D5</f>
        <v>1.460643667</v>
      </c>
      <c r="AA16" s="71">
        <f>CUDA!E5</f>
        <v>16.45584733</v>
      </c>
      <c r="AB16" s="71">
        <f>CUDA!F5</f>
        <v>2.319783</v>
      </c>
      <c r="AC16" s="71">
        <f>CUDA!G5</f>
        <v>1.839119</v>
      </c>
      <c r="AD16" s="71">
        <f>CUDA!H5</f>
        <v>97.33333333</v>
      </c>
      <c r="AE16" s="71">
        <f>CUDA!I5</f>
        <v>1.7</v>
      </c>
      <c r="AF16" s="72">
        <f>CUDA!J5</f>
        <v>0.4529303333</v>
      </c>
    </row>
    <row r="17">
      <c r="A17" s="67">
        <v>500.0</v>
      </c>
      <c r="B17" s="22">
        <v>5000.0</v>
      </c>
      <c r="C17" s="22">
        <f>OpenMP!C32:L32</f>
        <v>44.955561</v>
      </c>
      <c r="D17" s="22">
        <f>OpenMP!D32:M32</f>
        <v>0.721145</v>
      </c>
      <c r="E17" s="22">
        <f>OpenMP!E32:N32</f>
        <v>42.15634833</v>
      </c>
      <c r="F17" s="22">
        <f>OpenMP!F32:O32</f>
        <v>1.837810333</v>
      </c>
      <c r="G17" s="22">
        <f>OpenMP!G32:P32</f>
        <v>0.031434</v>
      </c>
      <c r="H17" s="22">
        <f>OpenMP!H32:Q32</f>
        <v>95.78666667</v>
      </c>
      <c r="I17" s="22">
        <f>OpenMP!I32:R32</f>
        <v>17.28</v>
      </c>
      <c r="J17" s="10">
        <f>OpenMP!J32:S32</f>
        <v>0.2088233333</v>
      </c>
      <c r="L17" s="43">
        <v>500.0</v>
      </c>
      <c r="M17" s="21">
        <v>5000.0</v>
      </c>
      <c r="N17" s="21">
        <v>31.853208</v>
      </c>
      <c r="O17" s="21">
        <v>0.556196</v>
      </c>
      <c r="P17" s="21">
        <v>28.07492</v>
      </c>
      <c r="Q17" s="21">
        <v>2.894327</v>
      </c>
      <c r="R17" s="21">
        <v>0.001894</v>
      </c>
      <c r="S17" s="22">
        <v>89.81</v>
      </c>
      <c r="T17" s="22">
        <v>174.83</v>
      </c>
      <c r="U17" s="10">
        <f t="shared" si="2"/>
        <v>0.325871</v>
      </c>
      <c r="W17" s="67">
        <v>500.0</v>
      </c>
      <c r="X17" s="22">
        <v>5000.0</v>
      </c>
      <c r="Y17" s="68">
        <f>CUDA!C9</f>
        <v>46.24458233</v>
      </c>
      <c r="Z17" s="68">
        <f>CUDA!D9</f>
        <v>3.147621333</v>
      </c>
      <c r="AA17" s="68">
        <f>CUDA!E9</f>
        <v>33.384001</v>
      </c>
      <c r="AB17" s="68">
        <f>CUDA!F9</f>
        <v>5.195681</v>
      </c>
      <c r="AC17" s="68">
        <f>CUDA!G9</f>
        <v>3.989043333</v>
      </c>
      <c r="AD17" s="68">
        <f>CUDA!H9</f>
        <v>96.04666667</v>
      </c>
      <c r="AE17" s="68">
        <f>CUDA!I9</f>
        <v>105.3533333</v>
      </c>
      <c r="AF17" s="69">
        <f>CUDA!J9</f>
        <v>0.5282356667</v>
      </c>
    </row>
    <row r="18">
      <c r="A18" s="70">
        <v>500.0</v>
      </c>
      <c r="B18" s="48">
        <v>10000.0</v>
      </c>
      <c r="C18" s="48">
        <f>OpenMP!C36:L36</f>
        <v>87.808666</v>
      </c>
      <c r="D18" s="48">
        <f>OpenMP!D36:M36</f>
        <v>1.434524</v>
      </c>
      <c r="E18" s="48">
        <f>OpenMP!E36:N36</f>
        <v>82.473443</v>
      </c>
      <c r="F18" s="48">
        <f>OpenMP!F36:O36</f>
        <v>3.612787667</v>
      </c>
      <c r="G18" s="48">
        <f>OpenMP!G36:P36</f>
        <v>0.06540166667</v>
      </c>
      <c r="H18" s="48">
        <f>OpenMP!H36:Q36</f>
        <v>97.82666667</v>
      </c>
      <c r="I18" s="48">
        <f>OpenMP!I36:R36</f>
        <v>17.27666667</v>
      </c>
      <c r="J18" s="75">
        <f>OpenMP!J36:S36</f>
        <v>0.2225096667</v>
      </c>
      <c r="L18" s="74">
        <v>500.0</v>
      </c>
      <c r="M18" s="7">
        <v>10000.0</v>
      </c>
      <c r="N18" s="8">
        <v>63.393563</v>
      </c>
      <c r="O18" s="8">
        <v>1.112179</v>
      </c>
      <c r="P18" s="8">
        <v>56.044723</v>
      </c>
      <c r="Q18" s="8">
        <v>5.782034</v>
      </c>
      <c r="R18" s="8">
        <v>0.003844</v>
      </c>
      <c r="S18" s="8">
        <v>95.0</v>
      </c>
      <c r="T18" s="9">
        <v>174.77</v>
      </c>
      <c r="U18" s="75">
        <f t="shared" si="2"/>
        <v>0.450783</v>
      </c>
      <c r="W18" s="70">
        <v>500.0</v>
      </c>
      <c r="X18" s="48">
        <v>10000.0</v>
      </c>
      <c r="Y18" s="71">
        <f>CUDA!C13</f>
        <v>88.830883</v>
      </c>
      <c r="Z18" s="71">
        <f>CUDA!D13</f>
        <v>5.783101</v>
      </c>
      <c r="AA18" s="71">
        <f>CUDA!E13</f>
        <v>65.73067033</v>
      </c>
      <c r="AB18" s="71">
        <f>CUDA!F13</f>
        <v>9.397116667</v>
      </c>
      <c r="AC18" s="71">
        <f>CUDA!G13</f>
        <v>7.485358667</v>
      </c>
      <c r="AD18" s="71">
        <f>CUDA!H13</f>
        <v>98.9</v>
      </c>
      <c r="AE18" s="71">
        <f>CUDA!I13</f>
        <v>108.6666667</v>
      </c>
      <c r="AF18" s="72">
        <f>CUDA!J13</f>
        <v>0.4346363333</v>
      </c>
    </row>
    <row r="19">
      <c r="A19" s="67">
        <v>1000.0</v>
      </c>
      <c r="B19" s="22">
        <v>2500.0</v>
      </c>
      <c r="C19" s="22">
        <f>OpenMP!C52:L52</f>
        <v>77.70623367</v>
      </c>
      <c r="D19" s="22">
        <f>OpenMP!D52:M52</f>
        <v>1.485326667</v>
      </c>
      <c r="E19" s="22">
        <f>OpenMP!E52:N52</f>
        <v>72.14867433</v>
      </c>
      <c r="F19" s="22">
        <f>OpenMP!F52:O52</f>
        <v>3.249595667</v>
      </c>
      <c r="G19" s="22">
        <f>OpenMP!G52:P52</f>
        <v>0.020662</v>
      </c>
      <c r="H19" s="22">
        <f>OpenMP!H52:Q52</f>
        <v>97.25666667</v>
      </c>
      <c r="I19" s="22">
        <f>OpenMP!I52:R52</f>
        <v>57.9</v>
      </c>
      <c r="J19" s="10">
        <f>OpenMP!J52:S52</f>
        <v>0.801975</v>
      </c>
      <c r="L19" s="76">
        <v>1000.0</v>
      </c>
      <c r="M19" s="27">
        <v>2500.0</v>
      </c>
      <c r="N19" s="27">
        <v>55.926422</v>
      </c>
      <c r="O19" s="27">
        <v>1.128757</v>
      </c>
      <c r="P19" s="27">
        <v>48.025573</v>
      </c>
      <c r="Q19" s="27">
        <v>5.856674</v>
      </c>
      <c r="R19" s="27">
        <v>0.002508</v>
      </c>
      <c r="S19" s="27">
        <v>93.61</v>
      </c>
      <c r="T19" s="28">
        <v>217.57</v>
      </c>
      <c r="U19" s="10">
        <f t="shared" si="2"/>
        <v>0.91291</v>
      </c>
      <c r="W19" s="67">
        <v>1000.0</v>
      </c>
      <c r="X19" s="22">
        <v>2500.0</v>
      </c>
      <c r="Y19" s="68">
        <f>CUDA!C29</f>
        <v>76.10347967</v>
      </c>
      <c r="Z19" s="68">
        <f>CUDA!D29</f>
        <v>6.258905333</v>
      </c>
      <c r="AA19" s="68">
        <f>CUDA!E29</f>
        <v>50.26141533</v>
      </c>
      <c r="AB19" s="68">
        <f>CUDA!F29</f>
        <v>10.608448</v>
      </c>
      <c r="AC19" s="68">
        <f>CUDA!G29</f>
        <v>7.871518</v>
      </c>
      <c r="AD19" s="68">
        <f>CUDA!H29</f>
        <v>98.31666667</v>
      </c>
      <c r="AE19" s="68">
        <f>CUDA!I29</f>
        <v>128.2833333</v>
      </c>
      <c r="AF19" s="69">
        <f>CUDA!J29</f>
        <v>1.103193</v>
      </c>
    </row>
    <row r="20">
      <c r="A20" s="70">
        <v>1000.0</v>
      </c>
      <c r="B20" s="48">
        <v>5000.0</v>
      </c>
      <c r="C20" s="48">
        <f>OpenMP!C56:L56</f>
        <v>150.7142317</v>
      </c>
      <c r="D20" s="48">
        <f>OpenMP!D56:M56</f>
        <v>2.917387667</v>
      </c>
      <c r="E20" s="48">
        <f>OpenMP!E56:N56</f>
        <v>140.6858203</v>
      </c>
      <c r="F20" s="48">
        <f>OpenMP!F56:O56</f>
        <v>6.252487333</v>
      </c>
      <c r="G20" s="48">
        <f>OpenMP!G56:P56</f>
        <v>0.03733633333</v>
      </c>
      <c r="H20" s="48">
        <f>OpenMP!H56:Q56</f>
        <v>97.99666667</v>
      </c>
      <c r="I20" s="48">
        <f>OpenMP!I56:R56</f>
        <v>58.1</v>
      </c>
      <c r="J20" s="75">
        <f>OpenMP!J56:S56</f>
        <v>0.8212</v>
      </c>
      <c r="L20" s="76">
        <v>1000.0</v>
      </c>
      <c r="M20" s="7">
        <v>5000.0</v>
      </c>
      <c r="N20" s="27">
        <v>111.016109</v>
      </c>
      <c r="O20" s="27">
        <v>2.246082</v>
      </c>
      <c r="P20" s="27">
        <v>96.067658</v>
      </c>
      <c r="Q20" s="27">
        <v>11.663063</v>
      </c>
      <c r="R20" s="27">
        <v>0.005038</v>
      </c>
      <c r="S20" s="27">
        <v>96.67</v>
      </c>
      <c r="T20" s="28">
        <v>217.05</v>
      </c>
      <c r="U20" s="75">
        <f t="shared" si="2"/>
        <v>1.034268</v>
      </c>
      <c r="W20" s="70">
        <v>1000.0</v>
      </c>
      <c r="X20" s="48">
        <v>5000.0</v>
      </c>
      <c r="Y20" s="71">
        <f>CUDA!C33</f>
        <v>138.249314</v>
      </c>
      <c r="Z20" s="71">
        <f>CUDA!D33</f>
        <v>10.413941</v>
      </c>
      <c r="AA20" s="71">
        <f>CUDA!E33</f>
        <v>96.89608733</v>
      </c>
      <c r="AB20" s="71">
        <f>CUDA!F33</f>
        <v>16.530366</v>
      </c>
      <c r="AC20" s="71">
        <f>CUDA!G33</f>
        <v>13.38624467</v>
      </c>
      <c r="AD20" s="71">
        <f>CUDA!H33</f>
        <v>99.05333333</v>
      </c>
      <c r="AE20" s="71">
        <f>CUDA!I33</f>
        <v>131.1533333</v>
      </c>
      <c r="AF20" s="72">
        <f>CUDA!J33</f>
        <v>1.022675</v>
      </c>
    </row>
    <row r="21">
      <c r="A21" s="67">
        <v>1000.0</v>
      </c>
      <c r="B21" s="22">
        <v>10000.0</v>
      </c>
      <c r="C21" s="22">
        <f>OpenMP!C60:L60</f>
        <v>307.73163</v>
      </c>
      <c r="D21" s="22">
        <f>OpenMP!D60:M60</f>
        <v>5.867776</v>
      </c>
      <c r="E21" s="22">
        <f>OpenMP!E60:N60</f>
        <v>288.289188</v>
      </c>
      <c r="F21" s="22">
        <f>OpenMP!F60:O60</f>
        <v>12.691881</v>
      </c>
      <c r="G21" s="22">
        <f>OpenMP!G60:P60</f>
        <v>0.07997866667</v>
      </c>
      <c r="H21" s="22">
        <f>OpenMP!H60:Q60</f>
        <v>99.08333333</v>
      </c>
      <c r="I21" s="22">
        <f>OpenMP!I60:R60</f>
        <v>58.09333333</v>
      </c>
      <c r="J21" s="10">
        <f>OpenMP!J60:S60</f>
        <v>0.8028063333</v>
      </c>
      <c r="L21" s="76">
        <v>1000.0</v>
      </c>
      <c r="M21" s="27">
        <v>10000.0</v>
      </c>
      <c r="N21" s="27">
        <v>221.467142</v>
      </c>
      <c r="O21" s="27">
        <v>4.485266</v>
      </c>
      <c r="P21" s="27">
        <v>192.467107</v>
      </c>
      <c r="Q21" s="27">
        <v>23.256847</v>
      </c>
      <c r="R21" s="27">
        <v>0.009853</v>
      </c>
      <c r="S21" s="27">
        <v>97.86</v>
      </c>
      <c r="T21" s="28">
        <v>227.62</v>
      </c>
      <c r="U21" s="10">
        <f t="shared" si="2"/>
        <v>1.248069</v>
      </c>
      <c r="W21" s="67">
        <v>1000.0</v>
      </c>
      <c r="X21" s="22">
        <v>10000.0</v>
      </c>
      <c r="Y21" s="68">
        <f>CUDA!C37</f>
        <v>293.4674823</v>
      </c>
      <c r="Z21" s="68">
        <f>CUDA!D37</f>
        <v>23.496636</v>
      </c>
      <c r="AA21" s="68">
        <f>CUDA!E37</f>
        <v>198.4070233</v>
      </c>
      <c r="AB21" s="68">
        <f>CUDA!F37</f>
        <v>40.57199067</v>
      </c>
      <c r="AC21" s="68">
        <f>CUDA!G37</f>
        <v>29.89871167</v>
      </c>
      <c r="AD21" s="68">
        <f>CUDA!H37</f>
        <v>99.32333333</v>
      </c>
      <c r="AE21" s="68">
        <f>CUDA!I37</f>
        <v>128.21</v>
      </c>
      <c r="AF21" s="69">
        <f>CUDA!J37</f>
        <v>1.093120667</v>
      </c>
    </row>
    <row r="22">
      <c r="A22" s="73"/>
      <c r="B22" s="56"/>
      <c r="C22" s="56"/>
      <c r="D22" s="56"/>
      <c r="E22" s="56"/>
      <c r="F22" s="56"/>
      <c r="G22" s="56"/>
      <c r="H22" s="56">
        <f t="shared" ref="H22:I22" si="3">AVERAGE(H13:H21)</f>
        <v>94.97222222</v>
      </c>
      <c r="I22" s="56">
        <f t="shared" si="3"/>
        <v>25.27444444</v>
      </c>
      <c r="J22" s="57"/>
      <c r="L22" s="77"/>
      <c r="M22" s="56"/>
      <c r="N22" s="56"/>
      <c r="O22" s="56"/>
      <c r="P22" s="56"/>
      <c r="Q22" s="56"/>
      <c r="R22" s="56"/>
      <c r="S22" s="56">
        <f t="shared" ref="S22:T22" si="4">AVERAGE(S13:S21)</f>
        <v>86.84</v>
      </c>
      <c r="T22" s="56">
        <f t="shared" si="4"/>
        <v>114.1422222</v>
      </c>
      <c r="U22" s="57"/>
      <c r="W22" s="73"/>
      <c r="X22" s="56"/>
      <c r="Y22" s="56"/>
      <c r="Z22" s="56"/>
      <c r="AA22" s="56"/>
      <c r="AB22" s="56"/>
      <c r="AC22" s="56"/>
      <c r="AD22" s="56">
        <f t="shared" ref="AD22:AE22" si="5">AVERAGE(AD13:AD21)</f>
        <v>97.65037037</v>
      </c>
      <c r="AE22" s="56">
        <f t="shared" si="5"/>
        <v>78.44185185</v>
      </c>
      <c r="AF22" s="57"/>
    </row>
    <row r="23">
      <c r="L23" s="78"/>
      <c r="M23" s="78"/>
      <c r="N23" s="78"/>
      <c r="O23" s="78"/>
      <c r="P23" s="78"/>
      <c r="Q23" s="78"/>
      <c r="R23" s="78"/>
      <c r="S23" s="78"/>
      <c r="T23" s="78"/>
      <c r="U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</row>
    <row r="24">
      <c r="A24" s="65" t="s">
        <v>0</v>
      </c>
      <c r="B24" s="66" t="s">
        <v>27</v>
      </c>
      <c r="C24" s="66" t="s">
        <v>28</v>
      </c>
      <c r="D24" s="66" t="s">
        <v>3</v>
      </c>
      <c r="E24" s="66" t="s">
        <v>4</v>
      </c>
      <c r="F24" s="66" t="s">
        <v>29</v>
      </c>
      <c r="G24" s="4" t="s">
        <v>30</v>
      </c>
      <c r="H24" s="4" t="s">
        <v>31</v>
      </c>
      <c r="I24" s="4" t="s">
        <v>32</v>
      </c>
      <c r="J24" s="5" t="s">
        <v>33</v>
      </c>
      <c r="L24" s="79" t="s">
        <v>0</v>
      </c>
      <c r="M24" s="80" t="s">
        <v>27</v>
      </c>
      <c r="N24" s="80" t="s">
        <v>28</v>
      </c>
      <c r="O24" s="80" t="s">
        <v>3</v>
      </c>
      <c r="P24" s="80" t="s">
        <v>4</v>
      </c>
      <c r="Q24" s="80" t="s">
        <v>29</v>
      </c>
      <c r="R24" s="4" t="s">
        <v>30</v>
      </c>
      <c r="S24" s="4" t="s">
        <v>31</v>
      </c>
      <c r="T24" s="4" t="s">
        <v>32</v>
      </c>
      <c r="U24" s="5" t="s">
        <v>33</v>
      </c>
      <c r="W24" s="79" t="s">
        <v>0</v>
      </c>
      <c r="X24" s="80" t="s">
        <v>27</v>
      </c>
      <c r="Y24" s="80" t="s">
        <v>28</v>
      </c>
      <c r="Z24" s="80" t="s">
        <v>3</v>
      </c>
      <c r="AA24" s="80" t="s">
        <v>4</v>
      </c>
      <c r="AB24" s="80" t="s">
        <v>29</v>
      </c>
      <c r="AC24" s="4" t="s">
        <v>30</v>
      </c>
      <c r="AD24" s="4" t="s">
        <v>31</v>
      </c>
      <c r="AE24" s="4" t="s">
        <v>32</v>
      </c>
      <c r="AF24" s="5" t="s">
        <v>33</v>
      </c>
    </row>
    <row r="25">
      <c r="A25" s="67">
        <v>250.0</v>
      </c>
      <c r="B25" s="22">
        <v>2500.0</v>
      </c>
      <c r="C25" s="22">
        <f t="shared" ref="C25:G25" si="6">C2/C13</f>
        <v>2.170844473</v>
      </c>
      <c r="D25" s="22">
        <f t="shared" si="6"/>
        <v>4.35866304</v>
      </c>
      <c r="E25" s="22">
        <f t="shared" si="6"/>
        <v>1.933688235</v>
      </c>
      <c r="F25" s="22">
        <f t="shared" si="6"/>
        <v>9.851542617</v>
      </c>
      <c r="G25" s="22">
        <f t="shared" si="6"/>
        <v>0.182069771</v>
      </c>
      <c r="H25" s="22">
        <f t="shared" ref="H25:I25" si="7">H13/H2</f>
        <v>0.885933365</v>
      </c>
      <c r="I25" s="22">
        <f t="shared" si="7"/>
        <v>2.305882353</v>
      </c>
      <c r="J25" s="10">
        <f t="shared" ref="J25:J33" si="14">J2/J13</f>
        <v>0.9796514805</v>
      </c>
      <c r="L25" s="81">
        <v>250.0</v>
      </c>
      <c r="M25" s="68">
        <v>2500.0</v>
      </c>
      <c r="N25" s="68">
        <f t="shared" ref="N25:R25" si="8">C2/N13</f>
        <v>3.18681947</v>
      </c>
      <c r="O25" s="68">
        <f t="shared" si="8"/>
        <v>6.046630588</v>
      </c>
      <c r="P25" s="68">
        <f t="shared" si="8"/>
        <v>2.990265079</v>
      </c>
      <c r="Q25" s="68">
        <f t="shared" si="8"/>
        <v>5.990282393</v>
      </c>
      <c r="R25" s="68">
        <f t="shared" si="8"/>
        <v>6.257417103</v>
      </c>
      <c r="S25" s="68">
        <f t="shared" ref="S25:T25" si="9">S13/H2</f>
        <v>0.6107077424</v>
      </c>
      <c r="T25" s="68">
        <f t="shared" si="9"/>
        <v>2.270588235</v>
      </c>
      <c r="U25" s="69">
        <f t="shared" ref="U25:U33" si="17">J2/U13</f>
        <v>0.6025107563</v>
      </c>
      <c r="W25" s="82">
        <v>250.0</v>
      </c>
      <c r="X25" s="51">
        <v>2500.0</v>
      </c>
      <c r="Y25" s="51">
        <f t="shared" ref="Y25:AC25" si="10">C2/Y13</f>
        <v>1.901683472</v>
      </c>
      <c r="Z25" s="51">
        <f t="shared" si="10"/>
        <v>0.9356258051</v>
      </c>
      <c r="AA25" s="51">
        <f t="shared" si="10"/>
        <v>2.079372951</v>
      </c>
      <c r="AB25" s="51">
        <f t="shared" si="10"/>
        <v>2.973092757</v>
      </c>
      <c r="AC25" s="51">
        <f t="shared" si="10"/>
        <v>0.004384642805</v>
      </c>
      <c r="AD25" s="51">
        <f t="shared" ref="AD25:AE25" si="11">AD13/H2</f>
        <v>1.017846237</v>
      </c>
      <c r="AE25" s="51">
        <f t="shared" si="11"/>
        <v>1</v>
      </c>
      <c r="AF25" s="54">
        <f t="shared" ref="AF25:AF33" si="20">J2/AF13</f>
        <v>0.1808576624</v>
      </c>
    </row>
    <row r="26">
      <c r="A26" s="70">
        <v>250.0</v>
      </c>
      <c r="B26" s="48">
        <v>5000.0</v>
      </c>
      <c r="C26" s="48">
        <f t="shared" ref="C26:G26" si="12">C3/C14</f>
        <v>2.176849776</v>
      </c>
      <c r="D26" s="48">
        <f t="shared" si="12"/>
        <v>4.34803793</v>
      </c>
      <c r="E26" s="48">
        <f t="shared" si="12"/>
        <v>1.9350855</v>
      </c>
      <c r="F26" s="48">
        <f t="shared" si="12"/>
        <v>9.87601123</v>
      </c>
      <c r="G26" s="48">
        <f t="shared" si="12"/>
        <v>0.1798248934</v>
      </c>
      <c r="H26" s="48">
        <f t="shared" ref="H26:I26" si="13">H14/H3</f>
        <v>0.9462730577</v>
      </c>
      <c r="I26" s="48">
        <f t="shared" si="13"/>
        <v>0.4558139535</v>
      </c>
      <c r="J26" s="75">
        <f t="shared" si="14"/>
        <v>1.078281355</v>
      </c>
      <c r="L26" s="83">
        <v>250.0</v>
      </c>
      <c r="M26" s="71">
        <v>5000.0</v>
      </c>
      <c r="N26" s="71">
        <f t="shared" ref="N26:R26" si="15">C3/N14</f>
        <v>3.192726003</v>
      </c>
      <c r="O26" s="71">
        <f t="shared" si="15"/>
        <v>6.045129394</v>
      </c>
      <c r="P26" s="71">
        <f t="shared" si="15"/>
        <v>2.984891681</v>
      </c>
      <c r="Q26" s="71">
        <f t="shared" si="15"/>
        <v>5.991350431</v>
      </c>
      <c r="R26" s="71">
        <f t="shared" si="15"/>
        <v>6.438121048</v>
      </c>
      <c r="S26" s="71">
        <f t="shared" ref="S26:T26" si="16">S14/H3</f>
        <v>0.7656860728</v>
      </c>
      <c r="T26" s="71">
        <f t="shared" si="16"/>
        <v>0.4488372093</v>
      </c>
      <c r="U26" s="72">
        <f t="shared" si="17"/>
        <v>0.4773979612</v>
      </c>
      <c r="W26" s="84">
        <v>250.0</v>
      </c>
      <c r="X26" s="52">
        <v>5000.0</v>
      </c>
      <c r="Y26" s="52">
        <f t="shared" ref="Y26:AC26" si="18">C3/Y14</f>
        <v>1.842557265</v>
      </c>
      <c r="Z26" s="52">
        <f t="shared" si="18"/>
        <v>0.8147299214</v>
      </c>
      <c r="AA26" s="52">
        <f t="shared" si="18"/>
        <v>2.03350614</v>
      </c>
      <c r="AB26" s="52">
        <f t="shared" si="18"/>
        <v>2.566205548</v>
      </c>
      <c r="AC26" s="52">
        <f t="shared" si="18"/>
        <v>0.003764597256</v>
      </c>
      <c r="AD26" s="52">
        <f t="shared" ref="AD26:AE26" si="19">AD14/H3</f>
        <v>0.96612494</v>
      </c>
      <c r="AE26" s="52">
        <f t="shared" si="19"/>
        <v>0.1976744186</v>
      </c>
      <c r="AF26" s="53">
        <f t="shared" si="20"/>
        <v>0.194033074</v>
      </c>
    </row>
    <row r="27">
      <c r="A27" s="67">
        <v>250.0</v>
      </c>
      <c r="B27" s="22">
        <v>10000.0</v>
      </c>
      <c r="C27" s="22">
        <f t="shared" ref="C27:G27" si="21">C4/C15</f>
        <v>2.178792078</v>
      </c>
      <c r="D27" s="22">
        <f t="shared" si="21"/>
        <v>4.346336931</v>
      </c>
      <c r="E27" s="22">
        <f t="shared" si="21"/>
        <v>1.936261185</v>
      </c>
      <c r="F27" s="22">
        <f t="shared" si="21"/>
        <v>9.87754399</v>
      </c>
      <c r="G27" s="22">
        <f t="shared" si="21"/>
        <v>0.1828809143</v>
      </c>
      <c r="H27" s="22">
        <f t="shared" ref="H27:I27" si="22">H15/H4</f>
        <v>0.9652015885</v>
      </c>
      <c r="I27" s="22">
        <f t="shared" si="22"/>
        <v>0.8209302326</v>
      </c>
      <c r="J27" s="10">
        <f t="shared" si="14"/>
        <v>0.8106179672</v>
      </c>
      <c r="L27" s="81">
        <v>250.0</v>
      </c>
      <c r="M27" s="68">
        <v>10000.0</v>
      </c>
      <c r="N27" s="68">
        <f t="shared" ref="N27:R27" si="23">C4/N15</f>
        <v>3.185597633</v>
      </c>
      <c r="O27" s="68">
        <f t="shared" si="23"/>
        <v>6.025795535</v>
      </c>
      <c r="P27" s="68">
        <f t="shared" si="23"/>
        <v>2.97481275</v>
      </c>
      <c r="Q27" s="68">
        <f t="shared" si="23"/>
        <v>5.984044101</v>
      </c>
      <c r="R27" s="68">
        <f t="shared" si="23"/>
        <v>6.370838881</v>
      </c>
      <c r="S27" s="68">
        <f t="shared" ref="S27:T27" si="24">S15/H4</f>
        <v>0.8817055933</v>
      </c>
      <c r="T27" s="68">
        <f t="shared" si="24"/>
        <v>0.4488372093</v>
      </c>
      <c r="U27" s="69">
        <f t="shared" si="17"/>
        <v>0.2499617193</v>
      </c>
      <c r="W27" s="82">
        <v>250.0</v>
      </c>
      <c r="X27" s="51">
        <v>10000.0</v>
      </c>
      <c r="Y27" s="51">
        <f t="shared" ref="Y27:AC27" si="25">C4/Y15</f>
        <v>1.834466347</v>
      </c>
      <c r="Z27" s="51">
        <f t="shared" si="25"/>
        <v>0.7989815429</v>
      </c>
      <c r="AA27" s="51">
        <f t="shared" si="25"/>
        <v>2.021940815</v>
      </c>
      <c r="AB27" s="51">
        <f t="shared" si="25"/>
        <v>2.459476695</v>
      </c>
      <c r="AC27" s="51">
        <f t="shared" si="25"/>
        <v>0.003627082774</v>
      </c>
      <c r="AD27" s="51">
        <f t="shared" ref="AD27:AE27" si="26">AD15/H4</f>
        <v>0.9687689305</v>
      </c>
      <c r="AE27" s="51">
        <f t="shared" si="26"/>
        <v>11.53604651</v>
      </c>
      <c r="AF27" s="54">
        <f t="shared" si="20"/>
        <v>0.1675655852</v>
      </c>
    </row>
    <row r="28">
      <c r="A28" s="70">
        <v>500.0</v>
      </c>
      <c r="B28" s="48">
        <v>2500.0</v>
      </c>
      <c r="C28" s="48">
        <f t="shared" ref="C28:G28" si="27">C5/C16</f>
        <v>3.213626343</v>
      </c>
      <c r="D28" s="48">
        <f t="shared" si="27"/>
        <v>4.620459276</v>
      </c>
      <c r="E28" s="48">
        <f t="shared" si="27"/>
        <v>2.94808167</v>
      </c>
      <c r="F28" s="48">
        <f t="shared" si="27"/>
        <v>9.221826645</v>
      </c>
      <c r="G28" s="48">
        <f t="shared" si="27"/>
        <v>0.380217124</v>
      </c>
      <c r="H28" s="48">
        <f t="shared" ref="H28:I28" si="28">H16/H5</f>
        <v>0.9384312528</v>
      </c>
      <c r="I28" s="48">
        <f t="shared" si="28"/>
        <v>0.4558139535</v>
      </c>
      <c r="J28" s="75">
        <f t="shared" si="14"/>
        <v>1.06742864</v>
      </c>
      <c r="L28" s="83">
        <v>500.0</v>
      </c>
      <c r="M28" s="71">
        <v>2500.0</v>
      </c>
      <c r="N28" s="71">
        <f t="shared" ref="N28:R28" si="29">C5/N16</f>
        <v>4.526444714</v>
      </c>
      <c r="O28" s="71">
        <f t="shared" si="29"/>
        <v>6.001990425</v>
      </c>
      <c r="P28" s="71">
        <f t="shared" si="29"/>
        <v>4.425987007</v>
      </c>
      <c r="Q28" s="71">
        <f t="shared" si="29"/>
        <v>5.929271971</v>
      </c>
      <c r="R28" s="71">
        <f t="shared" si="29"/>
        <v>6.69123579</v>
      </c>
      <c r="S28" s="71">
        <f t="shared" ref="S28:T28" si="30">S16/H5</f>
        <v>0.8842276754</v>
      </c>
      <c r="T28" s="71">
        <f t="shared" si="30"/>
        <v>0.4488372093</v>
      </c>
      <c r="U28" s="72">
        <f t="shared" si="17"/>
        <v>0.807590246</v>
      </c>
      <c r="W28" s="84">
        <v>500.0</v>
      </c>
      <c r="X28" s="52">
        <v>2500.0</v>
      </c>
      <c r="Y28" s="52">
        <f t="shared" ref="Y28:AC28" si="31">C5/Y16</f>
        <v>3.227237032</v>
      </c>
      <c r="Z28" s="52">
        <f t="shared" si="31"/>
        <v>1.144395701</v>
      </c>
      <c r="AA28" s="52">
        <f t="shared" si="31"/>
        <v>3.781099351</v>
      </c>
      <c r="AB28" s="52">
        <f t="shared" si="31"/>
        <v>3.699276326</v>
      </c>
      <c r="AC28" s="52">
        <f t="shared" si="31"/>
        <v>0.003307199444</v>
      </c>
      <c r="AD28" s="52">
        <f t="shared" ref="AD28:AE28" si="32">AD16/H5</f>
        <v>0.9910735499</v>
      </c>
      <c r="AE28" s="52">
        <f t="shared" si="32"/>
        <v>0.1976744186</v>
      </c>
      <c r="AF28" s="53">
        <f t="shared" si="20"/>
        <v>0.4943159029</v>
      </c>
    </row>
    <row r="29">
      <c r="A29" s="67">
        <v>500.0</v>
      </c>
      <c r="B29" s="22">
        <v>5000.0</v>
      </c>
      <c r="C29" s="22">
        <f t="shared" ref="C29:G29" si="33">C6/C17</f>
        <v>3.220665366</v>
      </c>
      <c r="D29" s="22">
        <f t="shared" si="33"/>
        <v>4.661262298</v>
      </c>
      <c r="E29" s="22">
        <f t="shared" si="33"/>
        <v>2.941965024</v>
      </c>
      <c r="F29" s="22">
        <f t="shared" si="33"/>
        <v>9.335218306</v>
      </c>
      <c r="G29" s="22">
        <f t="shared" si="33"/>
        <v>0.3865135416</v>
      </c>
      <c r="H29" s="22">
        <f t="shared" ref="H29:I29" si="34">H17/H6</f>
        <v>0.964424755</v>
      </c>
      <c r="I29" s="22">
        <f t="shared" si="34"/>
        <v>0.9327096078</v>
      </c>
      <c r="J29" s="10">
        <f t="shared" si="14"/>
        <v>1.122286781</v>
      </c>
      <c r="L29" s="81">
        <v>500.0</v>
      </c>
      <c r="M29" s="68">
        <v>5000.0</v>
      </c>
      <c r="N29" s="68">
        <f t="shared" ref="N29:R29" si="35">C6/N17</f>
        <v>4.545439139</v>
      </c>
      <c r="O29" s="68">
        <f t="shared" si="35"/>
        <v>6.043635697</v>
      </c>
      <c r="P29" s="68">
        <f t="shared" si="35"/>
        <v>4.417554968</v>
      </c>
      <c r="Q29" s="68">
        <f t="shared" si="35"/>
        <v>5.927582014</v>
      </c>
      <c r="R29" s="68">
        <f t="shared" si="35"/>
        <v>6.414818726</v>
      </c>
      <c r="S29" s="68">
        <f t="shared" ref="S29:T29" si="36">S17/H6</f>
        <v>0.9042488925</v>
      </c>
      <c r="T29" s="68">
        <f t="shared" si="36"/>
        <v>9.436667866</v>
      </c>
      <c r="U29" s="69">
        <f t="shared" si="17"/>
        <v>0.7191792662</v>
      </c>
      <c r="W29" s="82">
        <v>500.0</v>
      </c>
      <c r="X29" s="51">
        <v>5000.0</v>
      </c>
      <c r="Y29" s="51">
        <f t="shared" ref="Y29:AC29" si="37">C6/Y17</f>
        <v>3.130892551</v>
      </c>
      <c r="Z29" s="51">
        <f t="shared" si="37"/>
        <v>1.067932144</v>
      </c>
      <c r="AA29" s="51">
        <f t="shared" si="37"/>
        <v>3.715028116</v>
      </c>
      <c r="AB29" s="51">
        <f t="shared" si="37"/>
        <v>3.302042729</v>
      </c>
      <c r="AC29" s="51">
        <f t="shared" si="37"/>
        <v>0.00304575951</v>
      </c>
      <c r="AD29" s="51">
        <f t="shared" ref="AD29:AE29" si="38">AD17/H6</f>
        <v>0.967042556</v>
      </c>
      <c r="AE29" s="51">
        <f t="shared" si="38"/>
        <v>5.686577906</v>
      </c>
      <c r="AF29" s="54">
        <f t="shared" si="20"/>
        <v>0.4436649803</v>
      </c>
    </row>
    <row r="30">
      <c r="A30" s="70">
        <v>500.0</v>
      </c>
      <c r="B30" s="48">
        <v>10000.0</v>
      </c>
      <c r="C30" s="48">
        <f t="shared" ref="C30:G30" si="39">C7/C18</f>
        <v>3.304403091</v>
      </c>
      <c r="D30" s="48">
        <f t="shared" si="39"/>
        <v>4.660266402</v>
      </c>
      <c r="E30" s="48">
        <f t="shared" si="39"/>
        <v>3.018038203</v>
      </c>
      <c r="F30" s="48">
        <f t="shared" si="39"/>
        <v>9.501910113</v>
      </c>
      <c r="G30" s="48">
        <f t="shared" si="39"/>
        <v>0.380979078</v>
      </c>
      <c r="H30" s="48">
        <f t="shared" ref="H30:I30" si="40">H18/H7</f>
        <v>0.9838747528</v>
      </c>
      <c r="I30" s="48">
        <f t="shared" si="40"/>
        <v>0.923885918</v>
      </c>
      <c r="J30" s="75">
        <f t="shared" si="14"/>
        <v>0.9377630036</v>
      </c>
      <c r="L30" s="83">
        <v>500.0</v>
      </c>
      <c r="M30" s="71">
        <v>10000.0</v>
      </c>
      <c r="N30" s="71">
        <f t="shared" ref="N30:R30" si="41">C7/N18</f>
        <v>4.57704558</v>
      </c>
      <c r="O30" s="71">
        <f t="shared" si="41"/>
        <v>6.010960466</v>
      </c>
      <c r="P30" s="71">
        <f t="shared" si="41"/>
        <v>4.44123886</v>
      </c>
      <c r="Q30" s="71">
        <f t="shared" si="41"/>
        <v>5.937077448</v>
      </c>
      <c r="R30" s="71">
        <f t="shared" si="41"/>
        <v>6.481963233</v>
      </c>
      <c r="S30" s="71">
        <f t="shared" ref="S30:T30" si="42">S18/H7</f>
        <v>0.9554460424</v>
      </c>
      <c r="T30" s="71">
        <f t="shared" si="42"/>
        <v>9.345989305</v>
      </c>
      <c r="U30" s="72">
        <f t="shared" si="17"/>
        <v>0.4628864295</v>
      </c>
      <c r="W30" s="84">
        <v>500.0</v>
      </c>
      <c r="X30" s="52">
        <v>10000.0</v>
      </c>
      <c r="Y30" s="52">
        <f t="shared" ref="Y30:AC30" si="43">C7/Y18</f>
        <v>3.266377835</v>
      </c>
      <c r="Z30" s="52">
        <f t="shared" si="43"/>
        <v>1.155999869</v>
      </c>
      <c r="AA30" s="52">
        <f t="shared" si="43"/>
        <v>3.786786296</v>
      </c>
      <c r="AB30" s="52">
        <f t="shared" si="43"/>
        <v>3.653076245</v>
      </c>
      <c r="AC30" s="52">
        <f t="shared" si="43"/>
        <v>0.003328720476</v>
      </c>
      <c r="AD30" s="52">
        <f t="shared" ref="AD30:AE30" si="44">AD18/H7</f>
        <v>0.9946696168</v>
      </c>
      <c r="AE30" s="52">
        <f t="shared" si="44"/>
        <v>5.811051693</v>
      </c>
      <c r="AF30" s="53">
        <f t="shared" si="20"/>
        <v>0.4800825825</v>
      </c>
    </row>
    <row r="31">
      <c r="A31" s="67">
        <v>1000.0</v>
      </c>
      <c r="B31" s="22">
        <v>2500.0</v>
      </c>
      <c r="C31" s="22">
        <f t="shared" ref="C31:G31" si="45">C8/C19</f>
        <v>3.664101114</v>
      </c>
      <c r="D31" s="22">
        <f t="shared" si="45"/>
        <v>4.537271487</v>
      </c>
      <c r="E31" s="22">
        <f t="shared" si="45"/>
        <v>3.313316401</v>
      </c>
      <c r="F31" s="22">
        <f t="shared" si="45"/>
        <v>11.72706769</v>
      </c>
      <c r="G31" s="22">
        <f t="shared" si="45"/>
        <v>1.125302488</v>
      </c>
      <c r="H31" s="22">
        <f t="shared" ref="H31:I31" si="46">H19/H8</f>
        <v>0.9817294751</v>
      </c>
      <c r="I31" s="22">
        <f t="shared" si="46"/>
        <v>0.9883357041</v>
      </c>
      <c r="J31" s="10">
        <f t="shared" si="14"/>
        <v>0.9991604061</v>
      </c>
      <c r="L31" s="81">
        <v>1000.0</v>
      </c>
      <c r="M31" s="68">
        <v>2500.0</v>
      </c>
      <c r="N31" s="68">
        <f t="shared" ref="N31:R31" si="47">C8/N19</f>
        <v>5.091037244</v>
      </c>
      <c r="O31" s="68">
        <f t="shared" si="47"/>
        <v>5.970576779</v>
      </c>
      <c r="P31" s="68">
        <f t="shared" si="47"/>
        <v>4.977585296</v>
      </c>
      <c r="Q31" s="68">
        <f t="shared" si="47"/>
        <v>6.506803748</v>
      </c>
      <c r="R31" s="68">
        <f t="shared" si="47"/>
        <v>9.270733652</v>
      </c>
      <c r="S31" s="68">
        <f t="shared" ref="S31:T31" si="48">S19/H8</f>
        <v>0.9449192463</v>
      </c>
      <c r="T31" s="68">
        <f t="shared" si="48"/>
        <v>3.713854908</v>
      </c>
      <c r="U31" s="69">
        <f t="shared" si="17"/>
        <v>0.877744429</v>
      </c>
      <c r="W31" s="82">
        <v>1000.0</v>
      </c>
      <c r="X31" s="51">
        <v>2500.0</v>
      </c>
      <c r="Y31" s="51">
        <f t="shared" ref="Y31:AC31" si="49">C8/Y19</f>
        <v>3.741267792</v>
      </c>
      <c r="Z31" s="51">
        <f t="shared" si="49"/>
        <v>1.07675863</v>
      </c>
      <c r="AA31" s="51">
        <f t="shared" si="49"/>
        <v>4.756161051</v>
      </c>
      <c r="AB31" s="51">
        <f t="shared" si="49"/>
        <v>3.592252923</v>
      </c>
      <c r="AC31" s="51">
        <f t="shared" si="49"/>
        <v>0.002953813991</v>
      </c>
      <c r="AD31" s="51">
        <f t="shared" ref="AD31:AE31" si="50">AD19/H8</f>
        <v>0.9924293405</v>
      </c>
      <c r="AE31" s="51">
        <f t="shared" si="50"/>
        <v>2.189758179</v>
      </c>
      <c r="AF31" s="54">
        <f t="shared" si="20"/>
        <v>0.7263476714</v>
      </c>
    </row>
    <row r="32">
      <c r="A32" s="70">
        <v>1000.0</v>
      </c>
      <c r="B32" s="48">
        <v>5000.0</v>
      </c>
      <c r="C32" s="48">
        <f t="shared" ref="C32:G32" si="51">C9/C20</f>
        <v>3.7297622</v>
      </c>
      <c r="D32" s="48">
        <f t="shared" si="51"/>
        <v>4.617697705</v>
      </c>
      <c r="E32" s="48">
        <f t="shared" si="51"/>
        <v>3.358612135</v>
      </c>
      <c r="F32" s="48">
        <f t="shared" si="51"/>
        <v>12.04392524</v>
      </c>
      <c r="G32" s="48">
        <f t="shared" si="51"/>
        <v>1.460980814</v>
      </c>
      <c r="H32" s="48">
        <f t="shared" ref="H32:I32" si="52">H20/H9</f>
        <v>0.9863781245</v>
      </c>
      <c r="I32" s="48">
        <f t="shared" si="52"/>
        <v>0.9917496444</v>
      </c>
      <c r="J32" s="75">
        <f t="shared" si="14"/>
        <v>0.960166829</v>
      </c>
      <c r="L32" s="83">
        <v>1000.0</v>
      </c>
      <c r="M32" s="71">
        <v>5000.0</v>
      </c>
      <c r="N32" s="71">
        <f t="shared" ref="N32:R32" si="53">C9/N20</f>
        <v>5.063483574</v>
      </c>
      <c r="O32" s="71">
        <f t="shared" si="53"/>
        <v>5.997828367</v>
      </c>
      <c r="P32" s="71">
        <f t="shared" si="53"/>
        <v>4.918503409</v>
      </c>
      <c r="Q32" s="71">
        <f t="shared" si="53"/>
        <v>6.456664943</v>
      </c>
      <c r="R32" s="71">
        <f t="shared" si="53"/>
        <v>10.82724626</v>
      </c>
      <c r="S32" s="71">
        <f t="shared" ref="S32:T32" si="54">S20/H9</f>
        <v>0.9730246603</v>
      </c>
      <c r="T32" s="71">
        <f t="shared" si="54"/>
        <v>3.704978663</v>
      </c>
      <c r="U32" s="72">
        <f t="shared" si="17"/>
        <v>0.7623643002</v>
      </c>
      <c r="W32" s="84">
        <v>1000.0</v>
      </c>
      <c r="X32" s="52">
        <v>5000.0</v>
      </c>
      <c r="Y32" s="52">
        <f t="shared" ref="Y32:AC32" si="55">C9/Y20</f>
        <v>4.06604726</v>
      </c>
      <c r="Z32" s="52">
        <f t="shared" si="55"/>
        <v>1.293613468</v>
      </c>
      <c r="AA32" s="52">
        <f t="shared" si="55"/>
        <v>4.87645184</v>
      </c>
      <c r="AB32" s="52">
        <f t="shared" si="55"/>
        <v>4.555524663</v>
      </c>
      <c r="AC32" s="52">
        <f t="shared" si="55"/>
        <v>0.004074904353</v>
      </c>
      <c r="AD32" s="52">
        <f t="shared" ref="AD32:AE32" si="56">AD20/H9</f>
        <v>0.9970139238</v>
      </c>
      <c r="AE32" s="52">
        <f t="shared" si="56"/>
        <v>2.238748222</v>
      </c>
      <c r="AF32" s="53">
        <f t="shared" si="20"/>
        <v>0.7710064292</v>
      </c>
    </row>
    <row r="33">
      <c r="A33" s="67">
        <v>1000.0</v>
      </c>
      <c r="B33" s="22">
        <v>10000.0</v>
      </c>
      <c r="C33" s="22">
        <f t="shared" ref="C33:G33" si="57">C10/C21</f>
        <v>3.634357965</v>
      </c>
      <c r="D33" s="22">
        <f t="shared" si="57"/>
        <v>4.575973929</v>
      </c>
      <c r="E33" s="22">
        <f t="shared" si="57"/>
        <v>3.261839092</v>
      </c>
      <c r="F33" s="22">
        <f t="shared" si="57"/>
        <v>11.83960284</v>
      </c>
      <c r="G33" s="22">
        <f t="shared" si="57"/>
        <v>1.245111196</v>
      </c>
      <c r="H33" s="22">
        <f t="shared" ref="H33:I33" si="58">H21/H10</f>
        <v>0.9952789125</v>
      </c>
      <c r="I33" s="22">
        <f t="shared" si="58"/>
        <v>0.991523013</v>
      </c>
      <c r="J33" s="10">
        <f t="shared" si="14"/>
        <v>1.042287077</v>
      </c>
      <c r="L33" s="81">
        <v>1000.0</v>
      </c>
      <c r="M33" s="68">
        <v>10000.0</v>
      </c>
      <c r="N33" s="68">
        <f t="shared" ref="N33:R33" si="59">C10/N21</f>
        <v>5.049990218</v>
      </c>
      <c r="O33" s="68">
        <f t="shared" si="59"/>
        <v>5.986443167</v>
      </c>
      <c r="P33" s="68">
        <f t="shared" si="59"/>
        <v>4.885785202</v>
      </c>
      <c r="Q33" s="68">
        <f t="shared" si="59"/>
        <v>6.461186692</v>
      </c>
      <c r="R33" s="68">
        <f t="shared" si="59"/>
        <v>10.10680334</v>
      </c>
      <c r="S33" s="68">
        <f t="shared" ref="S33:T33" si="60">S21/H10</f>
        <v>0.9829906918</v>
      </c>
      <c r="T33" s="68">
        <f t="shared" si="60"/>
        <v>3.884963304</v>
      </c>
      <c r="U33" s="69">
        <f t="shared" si="17"/>
        <v>0.6704394282</v>
      </c>
      <c r="W33" s="82">
        <v>1000.0</v>
      </c>
      <c r="X33" s="51">
        <v>10000.0</v>
      </c>
      <c r="Y33" s="51">
        <f t="shared" ref="Y33:AC33" si="61">C10/Y21</f>
        <v>3.811007924</v>
      </c>
      <c r="Z33" s="51">
        <f t="shared" si="61"/>
        <v>1.142750392</v>
      </c>
      <c r="AA33" s="51">
        <f t="shared" si="61"/>
        <v>4.739514396</v>
      </c>
      <c r="AB33" s="51">
        <f t="shared" si="61"/>
        <v>3.70370859</v>
      </c>
      <c r="AC33" s="51">
        <f t="shared" si="61"/>
        <v>0.003330656332</v>
      </c>
      <c r="AD33" s="51">
        <f t="shared" ref="AD33:AE33" si="62">AD21/H10</f>
        <v>0.9976896806</v>
      </c>
      <c r="AE33" s="51">
        <f t="shared" si="62"/>
        <v>2.188257382</v>
      </c>
      <c r="AF33" s="54">
        <f t="shared" si="20"/>
        <v>0.7654732841</v>
      </c>
    </row>
    <row r="34">
      <c r="A34" s="85" t="s">
        <v>11</v>
      </c>
      <c r="B34" s="56"/>
      <c r="C34" s="56">
        <f t="shared" ref="C34:J34" si="63">AVERAGE(C25:C33)</f>
        <v>3.032600267</v>
      </c>
      <c r="D34" s="56">
        <f t="shared" si="63"/>
        <v>4.525107667</v>
      </c>
      <c r="E34" s="56">
        <f t="shared" si="63"/>
        <v>2.73854305</v>
      </c>
      <c r="F34" s="56">
        <f t="shared" si="63"/>
        <v>10.36384985</v>
      </c>
      <c r="G34" s="56">
        <f t="shared" si="63"/>
        <v>0.6137644245</v>
      </c>
      <c r="H34" s="56">
        <f t="shared" si="63"/>
        <v>0.9608361426</v>
      </c>
      <c r="I34" s="56">
        <f t="shared" si="63"/>
        <v>0.9851827089</v>
      </c>
      <c r="J34" s="57">
        <f t="shared" si="63"/>
        <v>0.9997381712</v>
      </c>
      <c r="L34" s="86" t="s">
        <v>11</v>
      </c>
      <c r="M34" s="87"/>
      <c r="N34" s="87">
        <f t="shared" ref="N34:U34" si="64">AVERAGE(N25:N33)</f>
        <v>4.268731508</v>
      </c>
      <c r="O34" s="87">
        <f t="shared" si="64"/>
        <v>6.014332269</v>
      </c>
      <c r="P34" s="87">
        <f t="shared" si="64"/>
        <v>4.11295825</v>
      </c>
      <c r="Q34" s="87">
        <f t="shared" si="64"/>
        <v>6.13158486</v>
      </c>
      <c r="R34" s="87">
        <f t="shared" si="64"/>
        <v>7.651019782</v>
      </c>
      <c r="S34" s="87">
        <f t="shared" si="64"/>
        <v>0.8781062908</v>
      </c>
      <c r="T34" s="87">
        <f t="shared" si="64"/>
        <v>3.744839323</v>
      </c>
      <c r="U34" s="88">
        <f t="shared" si="64"/>
        <v>0.6255638373</v>
      </c>
      <c r="W34" s="73" t="s">
        <v>11</v>
      </c>
      <c r="X34" s="56"/>
      <c r="Y34" s="56">
        <f t="shared" ref="Y34:AF34" si="65">AVERAGE(Y25:Y33)</f>
        <v>2.980170831</v>
      </c>
      <c r="Z34" s="56">
        <f t="shared" si="65"/>
        <v>1.047865275</v>
      </c>
      <c r="AA34" s="56">
        <f t="shared" si="65"/>
        <v>3.532206773</v>
      </c>
      <c r="AB34" s="56">
        <f t="shared" si="65"/>
        <v>3.389406275</v>
      </c>
      <c r="AC34" s="56">
        <f t="shared" si="65"/>
        <v>0.003535264105</v>
      </c>
      <c r="AD34" s="56">
        <f t="shared" si="65"/>
        <v>0.9880731973</v>
      </c>
      <c r="AE34" s="56">
        <f t="shared" si="65"/>
        <v>3.449532081</v>
      </c>
      <c r="AF34" s="57">
        <f t="shared" si="65"/>
        <v>0.4692607969</v>
      </c>
    </row>
    <row r="35"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7">
      <c r="A37" s="65" t="s">
        <v>0</v>
      </c>
      <c r="B37" s="66" t="s">
        <v>34</v>
      </c>
      <c r="C37" s="66" t="s">
        <v>35</v>
      </c>
      <c r="D37" s="5" t="s">
        <v>17</v>
      </c>
      <c r="L37" s="65" t="s">
        <v>0</v>
      </c>
      <c r="M37" s="66" t="s">
        <v>36</v>
      </c>
      <c r="N37" s="90" t="s">
        <v>35</v>
      </c>
      <c r="W37" s="65" t="s">
        <v>0</v>
      </c>
      <c r="X37" s="66" t="s">
        <v>37</v>
      </c>
      <c r="Y37" s="90" t="s">
        <v>35</v>
      </c>
    </row>
    <row r="38">
      <c r="A38" s="67">
        <v>250.0</v>
      </c>
      <c r="B38" s="22">
        <f>C14</f>
        <v>15.654812</v>
      </c>
      <c r="C38" s="22">
        <f>C3</f>
        <v>34.078174</v>
      </c>
      <c r="D38" s="54"/>
      <c r="L38" s="67">
        <v>250.0</v>
      </c>
      <c r="M38" s="22">
        <f>N14</f>
        <v>10.673692</v>
      </c>
      <c r="N38" s="10">
        <f>C3</f>
        <v>34.078174</v>
      </c>
      <c r="W38" s="67">
        <v>250.0</v>
      </c>
      <c r="X38" s="22">
        <f>Y14</f>
        <v>18.495042</v>
      </c>
      <c r="Y38" s="10">
        <f>C3</f>
        <v>34.078174</v>
      </c>
    </row>
    <row r="39">
      <c r="A39" s="70">
        <v>500.0</v>
      </c>
      <c r="B39" s="48">
        <f>C17</f>
        <v>44.955561</v>
      </c>
      <c r="C39" s="48">
        <f>C6</f>
        <v>144.7868183</v>
      </c>
      <c r="D39" s="53"/>
      <c r="L39" s="70">
        <v>500.0</v>
      </c>
      <c r="M39" s="48">
        <f>N17</f>
        <v>31.853208</v>
      </c>
      <c r="N39" s="75">
        <f>C6</f>
        <v>144.7868183</v>
      </c>
      <c r="W39" s="70">
        <v>500.0</v>
      </c>
      <c r="X39" s="48">
        <f>Y17</f>
        <v>46.24458233</v>
      </c>
      <c r="Y39" s="75">
        <f>C6</f>
        <v>144.7868183</v>
      </c>
    </row>
    <row r="40">
      <c r="A40" s="91">
        <v>1000.0</v>
      </c>
      <c r="B40" s="92">
        <f>C20</f>
        <v>150.7142317</v>
      </c>
      <c r="C40" s="92">
        <f>C9</f>
        <v>562.1282443</v>
      </c>
      <c r="D40" s="93"/>
      <c r="L40" s="91">
        <v>1000.0</v>
      </c>
      <c r="M40" s="92">
        <f>N20</f>
        <v>111.016109</v>
      </c>
      <c r="N40" s="94">
        <f>C9</f>
        <v>562.1282443</v>
      </c>
      <c r="W40" s="91">
        <v>1000.0</v>
      </c>
      <c r="X40" s="92">
        <f>Y20</f>
        <v>138.249314</v>
      </c>
      <c r="Y40" s="94">
        <f>C9</f>
        <v>562.1282443</v>
      </c>
    </row>
    <row r="43">
      <c r="A43" s="65" t="s">
        <v>0</v>
      </c>
      <c r="B43" s="66" t="s">
        <v>34</v>
      </c>
      <c r="C43" s="90" t="s">
        <v>38</v>
      </c>
      <c r="L43" s="65" t="s">
        <v>0</v>
      </c>
      <c r="M43" s="66" t="s">
        <v>36</v>
      </c>
      <c r="N43" s="90" t="s">
        <v>38</v>
      </c>
      <c r="W43" s="65" t="s">
        <v>0</v>
      </c>
      <c r="X43" s="66" t="s">
        <v>37</v>
      </c>
      <c r="Y43" s="90" t="s">
        <v>38</v>
      </c>
    </row>
    <row r="44">
      <c r="A44" s="67">
        <v>250.0</v>
      </c>
      <c r="B44" s="22">
        <f>C13</f>
        <v>7.857394</v>
      </c>
      <c r="C44" s="10">
        <f>C2</f>
        <v>17.05718033</v>
      </c>
      <c r="L44" s="67">
        <v>250.0</v>
      </c>
      <c r="M44" s="22">
        <f>N13</f>
        <v>5.352415</v>
      </c>
      <c r="N44" s="10">
        <f>C2</f>
        <v>17.05718033</v>
      </c>
      <c r="W44" s="67">
        <v>250.0</v>
      </c>
      <c r="X44" s="22">
        <f>Y13</f>
        <v>8.969516</v>
      </c>
      <c r="Y44" s="10">
        <f>C2</f>
        <v>17.05718033</v>
      </c>
    </row>
    <row r="45">
      <c r="A45" s="70">
        <v>500.0</v>
      </c>
      <c r="B45" s="48">
        <f>C16</f>
        <v>22.62373767</v>
      </c>
      <c r="C45" s="75">
        <f>C5</f>
        <v>72.70423933</v>
      </c>
      <c r="L45" s="70">
        <v>500.0</v>
      </c>
      <c r="M45" s="48">
        <f>N16</f>
        <v>16.062107</v>
      </c>
      <c r="N45" s="75">
        <f>C5</f>
        <v>72.70423933</v>
      </c>
      <c r="W45" s="70">
        <v>500.0</v>
      </c>
      <c r="X45" s="48">
        <f>Y16</f>
        <v>22.52832333</v>
      </c>
      <c r="Y45" s="75">
        <f>C5</f>
        <v>72.70423933</v>
      </c>
    </row>
    <row r="46">
      <c r="A46" s="91">
        <v>1000.0</v>
      </c>
      <c r="B46" s="92">
        <f>C19</f>
        <v>77.70623367</v>
      </c>
      <c r="C46" s="94">
        <f>C8</f>
        <v>284.7234973</v>
      </c>
      <c r="L46" s="91">
        <v>1000.0</v>
      </c>
      <c r="M46" s="92">
        <f>N19</f>
        <v>55.926422</v>
      </c>
      <c r="N46" s="94">
        <f>C8</f>
        <v>284.7234973</v>
      </c>
      <c r="W46" s="91">
        <v>1000.0</v>
      </c>
      <c r="X46" s="92">
        <f>Y19</f>
        <v>76.10347967</v>
      </c>
      <c r="Y46" s="94">
        <f>C8</f>
        <v>284.7234973</v>
      </c>
    </row>
    <row r="49">
      <c r="A49" s="65" t="s">
        <v>0</v>
      </c>
      <c r="B49" s="66" t="s">
        <v>34</v>
      </c>
      <c r="C49" s="90" t="s">
        <v>39</v>
      </c>
      <c r="W49" s="65" t="s">
        <v>0</v>
      </c>
      <c r="X49" s="66" t="s">
        <v>37</v>
      </c>
      <c r="Y49" s="90" t="s">
        <v>39</v>
      </c>
    </row>
    <row r="50">
      <c r="A50" s="67">
        <v>250.0</v>
      </c>
      <c r="B50" s="22">
        <f>C15</f>
        <v>31.28650733</v>
      </c>
      <c r="C50" s="10">
        <f>C4</f>
        <v>68.16679433</v>
      </c>
      <c r="L50" s="65" t="s">
        <v>0</v>
      </c>
      <c r="M50" s="66" t="s">
        <v>36</v>
      </c>
      <c r="N50" s="90" t="s">
        <v>39</v>
      </c>
      <c r="W50" s="67">
        <v>250.0</v>
      </c>
      <c r="X50" s="22">
        <f>Y15</f>
        <v>37.15892333</v>
      </c>
      <c r="Y50" s="10">
        <f>C4</f>
        <v>68.16679433</v>
      </c>
    </row>
    <row r="51">
      <c r="A51" s="70">
        <v>500.0</v>
      </c>
      <c r="B51" s="48">
        <f>C18</f>
        <v>87.808666</v>
      </c>
      <c r="C51" s="75">
        <f>C7</f>
        <v>290.1552273</v>
      </c>
      <c r="L51" s="67">
        <v>250.0</v>
      </c>
      <c r="M51" s="22">
        <f>N15</f>
        <v>21.398432</v>
      </c>
      <c r="N51" s="10">
        <f>C4</f>
        <v>68.16679433</v>
      </c>
      <c r="W51" s="70">
        <v>500.0</v>
      </c>
      <c r="X51" s="48">
        <f>Y18</f>
        <v>88.830883</v>
      </c>
      <c r="Y51" s="75">
        <f>C7</f>
        <v>290.1552273</v>
      </c>
    </row>
    <row r="52">
      <c r="A52" s="91">
        <v>1000.0</v>
      </c>
      <c r="B52" s="92">
        <f>C21</f>
        <v>307.73163</v>
      </c>
      <c r="C52" s="94">
        <f>C10</f>
        <v>1118.406901</v>
      </c>
      <c r="L52" s="70">
        <v>500.0</v>
      </c>
      <c r="M52" s="48">
        <f>N18</f>
        <v>63.393563</v>
      </c>
      <c r="N52" s="75">
        <f>C7</f>
        <v>290.1552273</v>
      </c>
      <c r="W52" s="91">
        <v>1000.0</v>
      </c>
      <c r="X52" s="92">
        <f>Y21</f>
        <v>293.4674823</v>
      </c>
      <c r="Y52" s="94">
        <f>C10</f>
        <v>1118.406901</v>
      </c>
    </row>
    <row r="53">
      <c r="L53" s="91">
        <v>1000.0</v>
      </c>
      <c r="M53" s="92">
        <f>N21</f>
        <v>221.467142</v>
      </c>
      <c r="N53" s="94">
        <f>C10</f>
        <v>1118.406901</v>
      </c>
    </row>
    <row r="103">
      <c r="A103" s="65" t="s">
        <v>40</v>
      </c>
      <c r="B103" s="66" t="s">
        <v>34</v>
      </c>
      <c r="C103" s="66" t="s">
        <v>41</v>
      </c>
      <c r="D103" s="5" t="s">
        <v>42</v>
      </c>
    </row>
    <row r="104">
      <c r="A104" s="67" t="s">
        <v>43</v>
      </c>
      <c r="B104" s="22">
        <f>C34</f>
        <v>3.032600267</v>
      </c>
      <c r="C104" s="22">
        <f>N34</f>
        <v>4.268731508</v>
      </c>
      <c r="D104" s="54">
        <f>Y34</f>
        <v>2.980170831</v>
      </c>
    </row>
    <row r="105">
      <c r="A105" s="70" t="s">
        <v>44</v>
      </c>
      <c r="B105" s="48">
        <f>D34</f>
        <v>4.525107667</v>
      </c>
      <c r="C105" s="48">
        <f>O34</f>
        <v>6.014332269</v>
      </c>
      <c r="D105" s="53">
        <f>Z34</f>
        <v>1.047865275</v>
      </c>
    </row>
    <row r="106">
      <c r="A106" s="67" t="s">
        <v>45</v>
      </c>
      <c r="B106" s="22">
        <f>E34</f>
        <v>2.73854305</v>
      </c>
      <c r="C106" s="22">
        <f>P34</f>
        <v>4.11295825</v>
      </c>
      <c r="D106" s="54">
        <f>AA34</f>
        <v>3.532206773</v>
      </c>
    </row>
    <row r="107">
      <c r="A107" s="70" t="s">
        <v>46</v>
      </c>
      <c r="B107" s="48">
        <f>F34</f>
        <v>10.36384985</v>
      </c>
      <c r="C107" s="48">
        <f>Q34</f>
        <v>6.13158486</v>
      </c>
      <c r="D107" s="53">
        <f>AB34</f>
        <v>3.389406275</v>
      </c>
    </row>
    <row r="108">
      <c r="A108" s="91" t="s">
        <v>47</v>
      </c>
      <c r="B108" s="95">
        <f>-1/G34</f>
        <v>-1.62928961</v>
      </c>
      <c r="C108" s="95">
        <f>R34</f>
        <v>7.651019782</v>
      </c>
      <c r="D108" s="93">
        <f>-1/AC34</f>
        <v>-282.8642982</v>
      </c>
    </row>
    <row r="111">
      <c r="A111" s="65" t="s">
        <v>40</v>
      </c>
      <c r="B111" s="66" t="s">
        <v>34</v>
      </c>
      <c r="C111" s="66" t="s">
        <v>41</v>
      </c>
      <c r="D111" s="5" t="s">
        <v>42</v>
      </c>
    </row>
    <row r="112">
      <c r="A112" s="67" t="s">
        <v>43</v>
      </c>
      <c r="B112" s="22">
        <f>C34</f>
        <v>3.032600267</v>
      </c>
      <c r="C112" s="22">
        <f>N34</f>
        <v>4.268731508</v>
      </c>
      <c r="D112" s="54">
        <f>Y34</f>
        <v>2.980170831</v>
      </c>
    </row>
    <row r="113">
      <c r="A113" s="70" t="s">
        <v>44</v>
      </c>
      <c r="B113" s="48">
        <f>D34</f>
        <v>4.525107667</v>
      </c>
      <c r="C113" s="48">
        <f>O34</f>
        <v>6.014332269</v>
      </c>
      <c r="D113" s="53">
        <f>Z34</f>
        <v>1.047865275</v>
      </c>
    </row>
    <row r="114">
      <c r="A114" s="67" t="s">
        <v>45</v>
      </c>
      <c r="B114" s="22">
        <f>E34</f>
        <v>2.73854305</v>
      </c>
      <c r="C114" s="22">
        <f>P34</f>
        <v>4.11295825</v>
      </c>
      <c r="D114" s="54">
        <f>AA34</f>
        <v>3.532206773</v>
      </c>
    </row>
    <row r="115">
      <c r="A115" s="70" t="s">
        <v>46</v>
      </c>
      <c r="B115" s="48">
        <f>F34</f>
        <v>10.36384985</v>
      </c>
      <c r="C115" s="48">
        <f>Q34</f>
        <v>6.13158486</v>
      </c>
      <c r="D115" s="53">
        <f>AB34</f>
        <v>3.389406275</v>
      </c>
    </row>
    <row r="116">
      <c r="A116" s="91" t="s">
        <v>47</v>
      </c>
      <c r="B116" s="95">
        <f>G34</f>
        <v>0.6137644245</v>
      </c>
      <c r="C116" s="95">
        <f>R34</f>
        <v>7.651019782</v>
      </c>
      <c r="D116" s="93">
        <f>AC34</f>
        <v>0.003535264105</v>
      </c>
    </row>
    <row r="142">
      <c r="A142" s="65" t="s">
        <v>0</v>
      </c>
      <c r="B142" s="66" t="s">
        <v>34</v>
      </c>
      <c r="C142" s="66" t="s">
        <v>41</v>
      </c>
      <c r="D142" s="4" t="s">
        <v>42</v>
      </c>
      <c r="E142" s="5" t="s">
        <v>48</v>
      </c>
    </row>
    <row r="143">
      <c r="A143" s="67">
        <v>250.0</v>
      </c>
      <c r="B143" s="22">
        <f>100-AVERAGE(H13:H15)</f>
        <v>8.454444444</v>
      </c>
      <c r="C143" s="22">
        <f>100-AVERAGE(S13:S15)</f>
        <v>26.07666667</v>
      </c>
      <c r="D143" s="51">
        <f>100-AVERAGE(AD13:AD15)</f>
        <v>3.373333333</v>
      </c>
      <c r="E143" s="54">
        <f>100-AVERAGE(H2:H4)</f>
        <v>1.828888889</v>
      </c>
    </row>
    <row r="144">
      <c r="A144" s="70">
        <v>500.0</v>
      </c>
      <c r="B144" s="48">
        <f>100-AVERAGE(H16:H18)</f>
        <v>4.741111111</v>
      </c>
      <c r="C144" s="48">
        <f>100-AVERAGE(S16:S18)</f>
        <v>9.45</v>
      </c>
      <c r="D144" s="52">
        <f>100-AVERAGE(AD16:AD18)</f>
        <v>2.573333333</v>
      </c>
      <c r="E144" s="53">
        <f>100-AVERAGE(H5:H7)</f>
        <v>1.013333333</v>
      </c>
    </row>
    <row r="145">
      <c r="A145" s="91">
        <v>1000.0</v>
      </c>
      <c r="B145" s="92">
        <f>100-AVERAGE(H19:H21)</f>
        <v>1.887777778</v>
      </c>
      <c r="C145" s="92">
        <f>100-AVERAGE(S19:S21)</f>
        <v>3.953333333</v>
      </c>
      <c r="D145" s="95">
        <f>100-AVERAGE(AD19:AD21)</f>
        <v>1.102222222</v>
      </c>
      <c r="E145" s="93">
        <f>100-AVERAGE(H8:H10)</f>
        <v>0.6766666667</v>
      </c>
    </row>
    <row r="148">
      <c r="A148" s="65" t="s">
        <v>0</v>
      </c>
      <c r="B148" s="66" t="s">
        <v>34</v>
      </c>
      <c r="C148" s="66" t="s">
        <v>41</v>
      </c>
      <c r="D148" s="4" t="s">
        <v>42</v>
      </c>
      <c r="E148" s="5" t="s">
        <v>48</v>
      </c>
    </row>
    <row r="149">
      <c r="A149" s="67">
        <v>250.0</v>
      </c>
      <c r="B149" s="22">
        <f>AVERAGE(I13:I15)</f>
        <v>4.966666667</v>
      </c>
      <c r="C149" s="22">
        <f>AVERAGE(T13:T15)</f>
        <v>3.86</v>
      </c>
      <c r="D149" s="51">
        <f>AVERAGE(AE13:AE15)</f>
        <v>34.20333333</v>
      </c>
      <c r="E149" s="54">
        <f>AVERAGE(I2:I4)</f>
        <v>6.3</v>
      </c>
    </row>
    <row r="150">
      <c r="A150" s="70">
        <v>500.0</v>
      </c>
      <c r="B150" s="48">
        <f>AVERAGE(I16:I18)</f>
        <v>12.82555556</v>
      </c>
      <c r="C150" s="48">
        <f>AVERAGE(T16:T18)</f>
        <v>117.82</v>
      </c>
      <c r="D150" s="52">
        <f>AVERAGE(AE16:AE18)</f>
        <v>71.90666667</v>
      </c>
      <c r="E150" s="53">
        <f>AVERAGE(I5:I7)</f>
        <v>15.27555556</v>
      </c>
    </row>
    <row r="151">
      <c r="A151" s="91">
        <v>1000.0</v>
      </c>
      <c r="B151" s="92">
        <f>AVERAGE(I19:I21)</f>
        <v>58.03111111</v>
      </c>
      <c r="C151" s="92">
        <f>AVERAGE(T19:T21)</f>
        <v>220.7466667</v>
      </c>
      <c r="D151" s="95">
        <f>AVERAGE(AE19:AE21)</f>
        <v>129.2155556</v>
      </c>
      <c r="E151" s="93">
        <f>AVERAGE(I8:I10)</f>
        <v>58.58555556</v>
      </c>
    </row>
  </sheetData>
  <dataValidations>
    <dataValidation type="custom" allowBlank="1" showDropDown="1" sqref="L13:L22">
      <formula1>AND(ISNUMBER(L13),(NOT(OR(NOT(ISERROR(DATEVALUE(L13))), AND(ISNUMBER(L13), LEFT(CELL("format", L13))="D")))))</formula1>
    </dataValidation>
  </dataValidations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