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ecios" sheetId="1" r:id="rId1"/>
    <sheet name="pedidos" sheetId="2" r:id="rId2"/>
    <sheet name="mone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0" i="2" l="1"/>
  <c r="D460" i="2"/>
  <c r="G460" i="2" s="1"/>
  <c r="H460" i="2" s="1"/>
  <c r="J460" i="2" s="1"/>
  <c r="W459" i="2"/>
  <c r="G459" i="2"/>
  <c r="H459" i="2" s="1"/>
  <c r="J459" i="2" s="1"/>
  <c r="V460" i="2" l="1"/>
  <c r="L460" i="2"/>
  <c r="X460" i="2" s="1"/>
  <c r="V459" i="2"/>
  <c r="L459" i="2"/>
  <c r="X459" i="2" s="1"/>
  <c r="R99" i="2"/>
  <c r="R440" i="2" l="1"/>
  <c r="Q420" i="2"/>
  <c r="P420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19" i="2"/>
  <c r="W457" i="2" s="1"/>
  <c r="S441" i="2" s="1"/>
  <c r="S442" i="2" l="1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 s="1"/>
  <c r="S412" i="2" s="1"/>
  <c r="W401" i="2"/>
  <c r="W398" i="2"/>
  <c r="P419" i="2" l="1"/>
  <c r="P422" i="2" s="1"/>
  <c r="Q422" i="2" s="1"/>
  <c r="G456" i="2"/>
  <c r="H456" i="2" s="1"/>
  <c r="J456" i="2" s="1"/>
  <c r="P363" i="2"/>
  <c r="Q367" i="2" s="1"/>
  <c r="G455" i="2"/>
  <c r="H455" i="2" s="1"/>
  <c r="J455" i="2" s="1"/>
  <c r="G454" i="2"/>
  <c r="H454" i="2" s="1"/>
  <c r="J454" i="2" s="1"/>
  <c r="L454" i="2" s="1"/>
  <c r="X454" i="2" s="1"/>
  <c r="G451" i="2"/>
  <c r="H451" i="2" s="1"/>
  <c r="J451" i="2" s="1"/>
  <c r="G453" i="2"/>
  <c r="H453" i="2" s="1"/>
  <c r="J453" i="2" s="1"/>
  <c r="G452" i="2"/>
  <c r="H452" i="2" s="1"/>
  <c r="J452" i="2" s="1"/>
  <c r="L452" i="2" s="1"/>
  <c r="X452" i="2" s="1"/>
  <c r="G420" i="2"/>
  <c r="H420" i="2" s="1"/>
  <c r="J420" i="2" s="1"/>
  <c r="L420" i="2" s="1"/>
  <c r="X420" i="2" s="1"/>
  <c r="G421" i="2"/>
  <c r="H421" i="2" s="1"/>
  <c r="J421" i="2" s="1"/>
  <c r="L421" i="2" s="1"/>
  <c r="X421" i="2" s="1"/>
  <c r="G422" i="2"/>
  <c r="H422" i="2" s="1"/>
  <c r="J422" i="2" s="1"/>
  <c r="L422" i="2" s="1"/>
  <c r="X422" i="2" s="1"/>
  <c r="G423" i="2"/>
  <c r="H423" i="2" s="1"/>
  <c r="J423" i="2" s="1"/>
  <c r="L423" i="2" s="1"/>
  <c r="X423" i="2" s="1"/>
  <c r="G424" i="2"/>
  <c r="H424" i="2" s="1"/>
  <c r="J424" i="2" s="1"/>
  <c r="L424" i="2" s="1"/>
  <c r="X424" i="2" s="1"/>
  <c r="G425" i="2"/>
  <c r="H425" i="2" s="1"/>
  <c r="J425" i="2" s="1"/>
  <c r="L425" i="2" s="1"/>
  <c r="X425" i="2" s="1"/>
  <c r="G426" i="2"/>
  <c r="H426" i="2" s="1"/>
  <c r="J426" i="2" s="1"/>
  <c r="L426" i="2" s="1"/>
  <c r="X426" i="2" s="1"/>
  <c r="G427" i="2"/>
  <c r="H427" i="2" s="1"/>
  <c r="J427" i="2" s="1"/>
  <c r="L427" i="2" s="1"/>
  <c r="X427" i="2" s="1"/>
  <c r="G428" i="2"/>
  <c r="H428" i="2" s="1"/>
  <c r="J428" i="2" s="1"/>
  <c r="L428" i="2" s="1"/>
  <c r="X428" i="2" s="1"/>
  <c r="G429" i="2"/>
  <c r="H429" i="2" s="1"/>
  <c r="J429" i="2" s="1"/>
  <c r="L429" i="2" s="1"/>
  <c r="X429" i="2" s="1"/>
  <c r="G430" i="2"/>
  <c r="H430" i="2" s="1"/>
  <c r="J430" i="2" s="1"/>
  <c r="L430" i="2" s="1"/>
  <c r="X430" i="2" s="1"/>
  <c r="G431" i="2"/>
  <c r="H431" i="2" s="1"/>
  <c r="J431" i="2" s="1"/>
  <c r="L431" i="2" s="1"/>
  <c r="X431" i="2" s="1"/>
  <c r="G432" i="2"/>
  <c r="H432" i="2" s="1"/>
  <c r="J432" i="2" s="1"/>
  <c r="L432" i="2" s="1"/>
  <c r="X432" i="2" s="1"/>
  <c r="G433" i="2"/>
  <c r="H433" i="2" s="1"/>
  <c r="J433" i="2" s="1"/>
  <c r="L433" i="2" s="1"/>
  <c r="X433" i="2" s="1"/>
  <c r="G434" i="2"/>
  <c r="H434" i="2" s="1"/>
  <c r="J434" i="2" s="1"/>
  <c r="L434" i="2" s="1"/>
  <c r="X434" i="2" s="1"/>
  <c r="G435" i="2"/>
  <c r="H435" i="2" s="1"/>
  <c r="J435" i="2" s="1"/>
  <c r="L435" i="2" s="1"/>
  <c r="X435" i="2" s="1"/>
  <c r="G436" i="2"/>
  <c r="H436" i="2" s="1"/>
  <c r="J436" i="2" s="1"/>
  <c r="L436" i="2" s="1"/>
  <c r="X436" i="2" s="1"/>
  <c r="G437" i="2"/>
  <c r="H437" i="2" s="1"/>
  <c r="J437" i="2" s="1"/>
  <c r="L437" i="2" s="1"/>
  <c r="X437" i="2" s="1"/>
  <c r="G438" i="2"/>
  <c r="H438" i="2" s="1"/>
  <c r="J438" i="2" s="1"/>
  <c r="L438" i="2" s="1"/>
  <c r="X438" i="2" s="1"/>
  <c r="G439" i="2"/>
  <c r="H439" i="2" s="1"/>
  <c r="J439" i="2" s="1"/>
  <c r="L439" i="2" s="1"/>
  <c r="X439" i="2" s="1"/>
  <c r="G440" i="2"/>
  <c r="H440" i="2" s="1"/>
  <c r="J440" i="2" s="1"/>
  <c r="L440" i="2" s="1"/>
  <c r="X440" i="2" s="1"/>
  <c r="G441" i="2"/>
  <c r="H441" i="2" s="1"/>
  <c r="J441" i="2" s="1"/>
  <c r="L441" i="2" s="1"/>
  <c r="X441" i="2" s="1"/>
  <c r="G442" i="2"/>
  <c r="H442" i="2" s="1"/>
  <c r="J442" i="2" s="1"/>
  <c r="L442" i="2" s="1"/>
  <c r="X442" i="2" s="1"/>
  <c r="G443" i="2"/>
  <c r="H443" i="2" s="1"/>
  <c r="J443" i="2" s="1"/>
  <c r="L443" i="2" s="1"/>
  <c r="X443" i="2" s="1"/>
  <c r="G444" i="2"/>
  <c r="H444" i="2" s="1"/>
  <c r="J444" i="2" s="1"/>
  <c r="L444" i="2" s="1"/>
  <c r="X444" i="2" s="1"/>
  <c r="G445" i="2"/>
  <c r="H445" i="2" s="1"/>
  <c r="J445" i="2" s="1"/>
  <c r="L445" i="2" s="1"/>
  <c r="X445" i="2" s="1"/>
  <c r="G446" i="2"/>
  <c r="H446" i="2" s="1"/>
  <c r="J446" i="2" s="1"/>
  <c r="L446" i="2" s="1"/>
  <c r="X446" i="2" s="1"/>
  <c r="G447" i="2"/>
  <c r="H447" i="2" s="1"/>
  <c r="J447" i="2" s="1"/>
  <c r="L447" i="2" s="1"/>
  <c r="X447" i="2" s="1"/>
  <c r="G448" i="2"/>
  <c r="H448" i="2" s="1"/>
  <c r="J448" i="2" s="1"/>
  <c r="L448" i="2" s="1"/>
  <c r="X448" i="2" s="1"/>
  <c r="G449" i="2"/>
  <c r="H449" i="2" s="1"/>
  <c r="J449" i="2" s="1"/>
  <c r="L449" i="2" s="1"/>
  <c r="X449" i="2" s="1"/>
  <c r="G450" i="2"/>
  <c r="H450" i="2" s="1"/>
  <c r="J450" i="2" s="1"/>
  <c r="L450" i="2" s="1"/>
  <c r="X450" i="2" s="1"/>
  <c r="G419" i="2"/>
  <c r="H419" i="2" s="1"/>
  <c r="J419" i="2" s="1"/>
  <c r="L419" i="2" s="1"/>
  <c r="X419" i="2" s="1"/>
  <c r="G416" i="2"/>
  <c r="V420" i="2"/>
  <c r="P421" i="2" l="1"/>
  <c r="P423" i="2" s="1"/>
  <c r="Q423" i="2" s="1"/>
  <c r="Q419" i="2"/>
  <c r="V456" i="2"/>
  <c r="L456" i="2"/>
  <c r="X456" i="2" s="1"/>
  <c r="L455" i="2"/>
  <c r="X455" i="2" s="1"/>
  <c r="V455" i="2"/>
  <c r="V451" i="2"/>
  <c r="L451" i="2"/>
  <c r="X451" i="2" s="1"/>
  <c r="V453" i="2"/>
  <c r="L453" i="2"/>
  <c r="V446" i="2"/>
  <c r="V422" i="2"/>
  <c r="P401" i="2"/>
  <c r="P403" i="2" s="1"/>
  <c r="R410" i="2" s="1"/>
  <c r="S413" i="2" s="1"/>
  <c r="X453" i="2" l="1"/>
  <c r="Q421" i="2"/>
  <c r="P364" i="2"/>
  <c r="P365" i="2"/>
  <c r="W397" i="2"/>
  <c r="W396" i="2"/>
  <c r="W395" i="2"/>
  <c r="G395" i="2"/>
  <c r="H395" i="2" s="1"/>
  <c r="J395" i="2" s="1"/>
  <c r="G396" i="2"/>
  <c r="H396" i="2" s="1"/>
  <c r="J396" i="2" s="1"/>
  <c r="G397" i="2"/>
  <c r="H397" i="2" s="1"/>
  <c r="J397" i="2" s="1"/>
  <c r="G398" i="2"/>
  <c r="H398" i="2" s="1"/>
  <c r="J398" i="2" s="1"/>
  <c r="L398" i="2" l="1"/>
  <c r="X398" i="2" s="1"/>
  <c r="V398" i="2"/>
  <c r="L396" i="2"/>
  <c r="X396" i="2" s="1"/>
  <c r="V396" i="2"/>
  <c r="L397" i="2"/>
  <c r="X397" i="2" s="1"/>
  <c r="V397" i="2"/>
  <c r="L395" i="2"/>
  <c r="X395" i="2" s="1"/>
  <c r="V395" i="2"/>
  <c r="Q386" i="2"/>
  <c r="Q366" i="2"/>
  <c r="Q365" i="2"/>
  <c r="Q403" i="2"/>
  <c r="H416" i="2"/>
  <c r="J416" i="2" s="1"/>
  <c r="G415" i="2"/>
  <c r="H415" i="2" s="1"/>
  <c r="J415" i="2" s="1"/>
  <c r="G402" i="2"/>
  <c r="H402" i="2" s="1"/>
  <c r="J402" i="2" s="1"/>
  <c r="G403" i="2"/>
  <c r="H403" i="2" s="1"/>
  <c r="J403" i="2" s="1"/>
  <c r="G404" i="2"/>
  <c r="H404" i="2" s="1"/>
  <c r="J404" i="2" s="1"/>
  <c r="G405" i="2"/>
  <c r="H405" i="2" s="1"/>
  <c r="J405" i="2" s="1"/>
  <c r="G406" i="2"/>
  <c r="H406" i="2" s="1"/>
  <c r="J406" i="2" s="1"/>
  <c r="G407" i="2"/>
  <c r="H407" i="2" s="1"/>
  <c r="J407" i="2" s="1"/>
  <c r="G408" i="2"/>
  <c r="H408" i="2" s="1"/>
  <c r="J408" i="2" s="1"/>
  <c r="G409" i="2"/>
  <c r="H409" i="2" s="1"/>
  <c r="J409" i="2" s="1"/>
  <c r="G410" i="2"/>
  <c r="H410" i="2" s="1"/>
  <c r="J410" i="2" s="1"/>
  <c r="G411" i="2"/>
  <c r="H411" i="2" s="1"/>
  <c r="J411" i="2" s="1"/>
  <c r="G412" i="2"/>
  <c r="H412" i="2" s="1"/>
  <c r="J412" i="2" s="1"/>
  <c r="G413" i="2"/>
  <c r="H413" i="2" s="1"/>
  <c r="J413" i="2" s="1"/>
  <c r="G414" i="2"/>
  <c r="H414" i="2" s="1"/>
  <c r="J414" i="2" s="1"/>
  <c r="G401" i="2"/>
  <c r="H401" i="2" s="1"/>
  <c r="J401" i="2" s="1"/>
  <c r="G394" i="2"/>
  <c r="H394" i="2" s="1"/>
  <c r="J394" i="2" s="1"/>
  <c r="L394" i="2" s="1"/>
  <c r="L414" i="2" l="1"/>
  <c r="X414" i="2" s="1"/>
  <c r="V414" i="2"/>
  <c r="L412" i="2"/>
  <c r="X412" i="2" s="1"/>
  <c r="V412" i="2"/>
  <c r="L410" i="2"/>
  <c r="X410" i="2" s="1"/>
  <c r="V410" i="2"/>
  <c r="L408" i="2"/>
  <c r="X408" i="2" s="1"/>
  <c r="V408" i="2"/>
  <c r="L406" i="2"/>
  <c r="X406" i="2" s="1"/>
  <c r="V406" i="2"/>
  <c r="L404" i="2"/>
  <c r="X404" i="2" s="1"/>
  <c r="V404" i="2"/>
  <c r="L402" i="2"/>
  <c r="X402" i="2" s="1"/>
  <c r="V402" i="2"/>
  <c r="L416" i="2"/>
  <c r="X416" i="2" s="1"/>
  <c r="V416" i="2"/>
  <c r="L401" i="2"/>
  <c r="X401" i="2" s="1"/>
  <c r="V401" i="2"/>
  <c r="L413" i="2"/>
  <c r="X413" i="2" s="1"/>
  <c r="V413" i="2"/>
  <c r="L411" i="2"/>
  <c r="X411" i="2" s="1"/>
  <c r="V411" i="2"/>
  <c r="L409" i="2"/>
  <c r="X409" i="2" s="1"/>
  <c r="V409" i="2"/>
  <c r="L407" i="2"/>
  <c r="X407" i="2" s="1"/>
  <c r="V407" i="2"/>
  <c r="L405" i="2"/>
  <c r="X405" i="2" s="1"/>
  <c r="V405" i="2"/>
  <c r="L403" i="2"/>
  <c r="X403" i="2" s="1"/>
  <c r="V403" i="2"/>
  <c r="L415" i="2"/>
  <c r="X415" i="2" s="1"/>
  <c r="V415" i="2"/>
  <c r="V417" i="2" s="1"/>
  <c r="Q401" i="2"/>
  <c r="W317" i="2"/>
  <c r="X417" i="2" l="1"/>
  <c r="X394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V394" i="2"/>
  <c r="P302" i="2"/>
  <c r="P303" i="2" s="1"/>
  <c r="Q303" i="2" s="1"/>
  <c r="W358" i="2"/>
  <c r="G358" i="2"/>
  <c r="H358" i="2" s="1"/>
  <c r="J358" i="2" s="1"/>
  <c r="Q352" i="2" l="1"/>
  <c r="V358" i="2"/>
  <c r="L358" i="2"/>
  <c r="W307" i="2"/>
  <c r="W308" i="2"/>
  <c r="W309" i="2"/>
  <c r="W310" i="2"/>
  <c r="W311" i="2"/>
  <c r="W312" i="2"/>
  <c r="W313" i="2"/>
  <c r="W314" i="2"/>
  <c r="W315" i="2"/>
  <c r="W316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9" i="2"/>
  <c r="W360" i="2"/>
  <c r="W302" i="2"/>
  <c r="W303" i="2"/>
  <c r="W304" i="2"/>
  <c r="W305" i="2"/>
  <c r="V304" i="2"/>
  <c r="X358" i="2" l="1"/>
  <c r="Q170" i="2"/>
  <c r="M363" i="2"/>
  <c r="Q394" i="2"/>
  <c r="G393" i="2"/>
  <c r="H393" i="2" s="1"/>
  <c r="J393" i="2" s="1"/>
  <c r="V393" i="2" s="1"/>
  <c r="G392" i="2"/>
  <c r="H392" i="2" s="1"/>
  <c r="J392" i="2" s="1"/>
  <c r="G391" i="2"/>
  <c r="H391" i="2" s="1"/>
  <c r="J391" i="2" s="1"/>
  <c r="V391" i="2" s="1"/>
  <c r="G390" i="2"/>
  <c r="H390" i="2" s="1"/>
  <c r="J390" i="2" s="1"/>
  <c r="V390" i="2" s="1"/>
  <c r="G383" i="2"/>
  <c r="H383" i="2" s="1"/>
  <c r="J383" i="2" s="1"/>
  <c r="G384" i="2"/>
  <c r="H384" i="2" s="1"/>
  <c r="J384" i="2" s="1"/>
  <c r="G385" i="2"/>
  <c r="H385" i="2" s="1"/>
  <c r="J385" i="2" s="1"/>
  <c r="G386" i="2"/>
  <c r="H386" i="2" s="1"/>
  <c r="J386" i="2" s="1"/>
  <c r="G387" i="2"/>
  <c r="H387" i="2" s="1"/>
  <c r="J387" i="2" s="1"/>
  <c r="G388" i="2"/>
  <c r="H388" i="2" s="1"/>
  <c r="J388" i="2" s="1"/>
  <c r="G389" i="2"/>
  <c r="H389" i="2" s="1"/>
  <c r="J389" i="2" s="1"/>
  <c r="L388" i="2" l="1"/>
  <c r="X388" i="2" s="1"/>
  <c r="V388" i="2"/>
  <c r="L386" i="2"/>
  <c r="X386" i="2" s="1"/>
  <c r="V386" i="2"/>
  <c r="L384" i="2"/>
  <c r="X384" i="2" s="1"/>
  <c r="V384" i="2"/>
  <c r="L392" i="2"/>
  <c r="X392" i="2" s="1"/>
  <c r="V392" i="2"/>
  <c r="L389" i="2"/>
  <c r="X389" i="2" s="1"/>
  <c r="V389" i="2"/>
  <c r="L387" i="2"/>
  <c r="X387" i="2" s="1"/>
  <c r="V387" i="2"/>
  <c r="L385" i="2"/>
  <c r="X385" i="2" s="1"/>
  <c r="V385" i="2"/>
  <c r="L383" i="2"/>
  <c r="X383" i="2" s="1"/>
  <c r="V383" i="2"/>
  <c r="L393" i="2"/>
  <c r="X393" i="2" s="1"/>
  <c r="L391" i="2"/>
  <c r="X391" i="2" s="1"/>
  <c r="L390" i="2"/>
  <c r="W382" i="2"/>
  <c r="G382" i="2"/>
  <c r="H382" i="2" s="1"/>
  <c r="J382" i="2" s="1"/>
  <c r="X390" i="2" l="1"/>
  <c r="Q364" i="2"/>
  <c r="V382" i="2"/>
  <c r="L382" i="2"/>
  <c r="X382" i="2" s="1"/>
  <c r="W381" i="2"/>
  <c r="G381" i="2"/>
  <c r="H381" i="2" s="1"/>
  <c r="J381" i="2" s="1"/>
  <c r="R33" i="2"/>
  <c r="P40" i="2"/>
  <c r="P39" i="2"/>
  <c r="W380" i="2"/>
  <c r="G380" i="2"/>
  <c r="H380" i="2" s="1"/>
  <c r="J380" i="2" s="1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G369" i="2"/>
  <c r="H369" i="2" s="1"/>
  <c r="J369" i="2" s="1"/>
  <c r="L369" i="2" s="1"/>
  <c r="X369" i="2" s="1"/>
  <c r="G370" i="2"/>
  <c r="H370" i="2" s="1"/>
  <c r="J370" i="2" s="1"/>
  <c r="L370" i="2" s="1"/>
  <c r="X370" i="2" s="1"/>
  <c r="G371" i="2"/>
  <c r="H371" i="2" s="1"/>
  <c r="J371" i="2" s="1"/>
  <c r="L371" i="2" s="1"/>
  <c r="X371" i="2" s="1"/>
  <c r="G372" i="2"/>
  <c r="H372" i="2" s="1"/>
  <c r="J372" i="2" s="1"/>
  <c r="L372" i="2" s="1"/>
  <c r="X372" i="2" s="1"/>
  <c r="G373" i="2"/>
  <c r="H373" i="2" s="1"/>
  <c r="J373" i="2" s="1"/>
  <c r="L373" i="2" s="1"/>
  <c r="X373" i="2" s="1"/>
  <c r="G374" i="2"/>
  <c r="H374" i="2" s="1"/>
  <c r="J374" i="2" s="1"/>
  <c r="L374" i="2" s="1"/>
  <c r="X374" i="2" s="1"/>
  <c r="G375" i="2"/>
  <c r="H375" i="2" s="1"/>
  <c r="J375" i="2" s="1"/>
  <c r="L375" i="2" s="1"/>
  <c r="X375" i="2" s="1"/>
  <c r="G376" i="2"/>
  <c r="G377" i="2"/>
  <c r="H377" i="2" s="1"/>
  <c r="J377" i="2" s="1"/>
  <c r="V377" i="2" s="1"/>
  <c r="G378" i="2"/>
  <c r="H378" i="2" s="1"/>
  <c r="J378" i="2" s="1"/>
  <c r="V378" i="2" s="1"/>
  <c r="G379" i="2"/>
  <c r="H379" i="2" s="1"/>
  <c r="J379" i="2" s="1"/>
  <c r="G363" i="2"/>
  <c r="H363" i="2" s="1"/>
  <c r="J363" i="2" s="1"/>
  <c r="L363" i="2" s="1"/>
  <c r="G364" i="2"/>
  <c r="H364" i="2" s="1"/>
  <c r="J364" i="2" s="1"/>
  <c r="L364" i="2" s="1"/>
  <c r="X364" i="2" s="1"/>
  <c r="G365" i="2"/>
  <c r="H365" i="2" s="1"/>
  <c r="J365" i="2" s="1"/>
  <c r="L365" i="2" s="1"/>
  <c r="X365" i="2" s="1"/>
  <c r="G366" i="2"/>
  <c r="H366" i="2" s="1"/>
  <c r="J366" i="2" s="1"/>
  <c r="L366" i="2" s="1"/>
  <c r="X366" i="2" s="1"/>
  <c r="G367" i="2"/>
  <c r="H367" i="2" s="1"/>
  <c r="J367" i="2" s="1"/>
  <c r="L367" i="2" s="1"/>
  <c r="X367" i="2" s="1"/>
  <c r="W379" i="2"/>
  <c r="H376" i="2"/>
  <c r="J376" i="2" s="1"/>
  <c r="V376" i="2" s="1"/>
  <c r="W399" i="2" l="1"/>
  <c r="P44" i="2"/>
  <c r="Q44" i="2" s="1"/>
  <c r="P41" i="2"/>
  <c r="X363" i="2"/>
  <c r="V366" i="2"/>
  <c r="V381" i="2"/>
  <c r="L381" i="2"/>
  <c r="L380" i="2"/>
  <c r="V380" i="2"/>
  <c r="V364" i="2"/>
  <c r="V374" i="2"/>
  <c r="V372" i="2"/>
  <c r="V370" i="2"/>
  <c r="V375" i="2"/>
  <c r="V373" i="2"/>
  <c r="V371" i="2"/>
  <c r="V369" i="2"/>
  <c r="V367" i="2"/>
  <c r="V365" i="2"/>
  <c r="V363" i="2"/>
  <c r="V379" i="2"/>
  <c r="L379" i="2"/>
  <c r="X379" i="2" s="1"/>
  <c r="L378" i="2"/>
  <c r="X378" i="2" s="1"/>
  <c r="L377" i="2"/>
  <c r="X377" i="2" s="1"/>
  <c r="L376" i="2"/>
  <c r="X376" i="2" s="1"/>
  <c r="G368" i="2"/>
  <c r="H368" i="2" s="1"/>
  <c r="J368" i="2" s="1"/>
  <c r="R387" i="2" l="1"/>
  <c r="R388" i="2"/>
  <c r="X381" i="2"/>
  <c r="X380" i="2"/>
  <c r="L368" i="2"/>
  <c r="Q363" i="2" s="1"/>
  <c r="V368" i="2"/>
  <c r="P250" i="2"/>
  <c r="P251" i="2"/>
  <c r="X368" i="2" l="1"/>
  <c r="X399" i="2" s="1"/>
  <c r="P252" i="2"/>
  <c r="Q293" i="2" s="1"/>
  <c r="W150" i="2"/>
  <c r="W30" i="2"/>
  <c r="P30" i="2"/>
  <c r="N30" i="2"/>
  <c r="M30" i="2"/>
  <c r="G30" i="2"/>
  <c r="H30" i="2" s="1"/>
  <c r="J30" i="2" s="1"/>
  <c r="V30" i="2" l="1"/>
  <c r="L30" i="2"/>
  <c r="O30" i="2"/>
  <c r="G360" i="2"/>
  <c r="H360" i="2" s="1"/>
  <c r="J360" i="2" s="1"/>
  <c r="G355" i="2"/>
  <c r="H355" i="2" s="1"/>
  <c r="J355" i="2" s="1"/>
  <c r="G356" i="2"/>
  <c r="H356" i="2" s="1"/>
  <c r="J356" i="2" s="1"/>
  <c r="G357" i="2"/>
  <c r="H357" i="2" s="1"/>
  <c r="J357" i="2" s="1"/>
  <c r="G359" i="2"/>
  <c r="H359" i="2" s="1"/>
  <c r="J359" i="2" s="1"/>
  <c r="G330" i="2"/>
  <c r="H330" i="2" s="1"/>
  <c r="J330" i="2" s="1"/>
  <c r="G352" i="2"/>
  <c r="H352" i="2" s="1"/>
  <c r="J352" i="2" s="1"/>
  <c r="G353" i="2"/>
  <c r="H353" i="2" s="1"/>
  <c r="J353" i="2" s="1"/>
  <c r="G354" i="2"/>
  <c r="H354" i="2" s="1"/>
  <c r="J354" i="2" s="1"/>
  <c r="G348" i="2"/>
  <c r="H348" i="2" s="1"/>
  <c r="J348" i="2" s="1"/>
  <c r="G349" i="2"/>
  <c r="H349" i="2" s="1"/>
  <c r="J349" i="2" s="1"/>
  <c r="G350" i="2"/>
  <c r="H350" i="2" s="1"/>
  <c r="J350" i="2" s="1"/>
  <c r="G351" i="2"/>
  <c r="H351" i="2" s="1"/>
  <c r="J351" i="2" s="1"/>
  <c r="L351" i="2" l="1"/>
  <c r="X351" i="2" s="1"/>
  <c r="V351" i="2"/>
  <c r="L349" i="2"/>
  <c r="X349" i="2" s="1"/>
  <c r="V349" i="2"/>
  <c r="L354" i="2"/>
  <c r="X354" i="2" s="1"/>
  <c r="V354" i="2"/>
  <c r="L352" i="2"/>
  <c r="X352" i="2" s="1"/>
  <c r="V352" i="2"/>
  <c r="L359" i="2"/>
  <c r="X359" i="2" s="1"/>
  <c r="V359" i="2"/>
  <c r="L356" i="2"/>
  <c r="X356" i="2" s="1"/>
  <c r="V356" i="2"/>
  <c r="L360" i="2"/>
  <c r="X360" i="2" s="1"/>
  <c r="V360" i="2"/>
  <c r="L350" i="2"/>
  <c r="X350" i="2" s="1"/>
  <c r="V350" i="2"/>
  <c r="L348" i="2"/>
  <c r="X348" i="2" s="1"/>
  <c r="V348" i="2"/>
  <c r="L353" i="2"/>
  <c r="X353" i="2" s="1"/>
  <c r="V353" i="2"/>
  <c r="L330" i="2"/>
  <c r="X330" i="2" s="1"/>
  <c r="V330" i="2"/>
  <c r="L357" i="2"/>
  <c r="X357" i="2" s="1"/>
  <c r="V357" i="2"/>
  <c r="L355" i="2"/>
  <c r="X355" i="2" s="1"/>
  <c r="V355" i="2"/>
  <c r="X30" i="2"/>
  <c r="Q30" i="2"/>
  <c r="G347" i="2"/>
  <c r="H347" i="2" s="1"/>
  <c r="J347" i="2" s="1"/>
  <c r="G346" i="2"/>
  <c r="H346" i="2" s="1"/>
  <c r="J346" i="2" s="1"/>
  <c r="G345" i="2"/>
  <c r="H345" i="2" s="1"/>
  <c r="J345" i="2" s="1"/>
  <c r="G344" i="2"/>
  <c r="H344" i="2" s="1"/>
  <c r="J344" i="2" s="1"/>
  <c r="G341" i="2"/>
  <c r="H341" i="2" s="1"/>
  <c r="J341" i="2" s="1"/>
  <c r="G342" i="2"/>
  <c r="H342" i="2" s="1"/>
  <c r="J342" i="2" s="1"/>
  <c r="G343" i="2"/>
  <c r="H343" i="2" s="1"/>
  <c r="J343" i="2" s="1"/>
  <c r="G303" i="2"/>
  <c r="H303" i="2" s="1"/>
  <c r="J303" i="2" s="1"/>
  <c r="G304" i="2"/>
  <c r="H304" i="2" s="1"/>
  <c r="L304" i="2" s="1"/>
  <c r="X304" i="2" s="1"/>
  <c r="G305" i="2"/>
  <c r="H305" i="2" s="1"/>
  <c r="J305" i="2" s="1"/>
  <c r="G306" i="2"/>
  <c r="H306" i="2" s="1"/>
  <c r="J306" i="2" s="1"/>
  <c r="L306" i="2" s="1"/>
  <c r="G307" i="2"/>
  <c r="H307" i="2" s="1"/>
  <c r="J307" i="2" s="1"/>
  <c r="G308" i="2"/>
  <c r="H308" i="2" s="1"/>
  <c r="J308" i="2" s="1"/>
  <c r="G309" i="2"/>
  <c r="H309" i="2" s="1"/>
  <c r="J309" i="2" s="1"/>
  <c r="G310" i="2"/>
  <c r="H310" i="2" s="1"/>
  <c r="J310" i="2" s="1"/>
  <c r="G311" i="2"/>
  <c r="H311" i="2" s="1"/>
  <c r="J311" i="2" s="1"/>
  <c r="G312" i="2"/>
  <c r="H312" i="2" s="1"/>
  <c r="G313" i="2"/>
  <c r="H313" i="2" s="1"/>
  <c r="J313" i="2" s="1"/>
  <c r="G314" i="2"/>
  <c r="H314" i="2" s="1"/>
  <c r="J314" i="2" s="1"/>
  <c r="G315" i="2"/>
  <c r="H315" i="2" s="1"/>
  <c r="J315" i="2" s="1"/>
  <c r="G316" i="2"/>
  <c r="H316" i="2" s="1"/>
  <c r="J316" i="2" s="1"/>
  <c r="G317" i="2"/>
  <c r="H317" i="2" s="1"/>
  <c r="J317" i="2" s="1"/>
  <c r="G318" i="2"/>
  <c r="H318" i="2" s="1"/>
  <c r="J318" i="2" s="1"/>
  <c r="G319" i="2"/>
  <c r="H319" i="2" s="1"/>
  <c r="J319" i="2" s="1"/>
  <c r="G320" i="2"/>
  <c r="H320" i="2" s="1"/>
  <c r="J320" i="2" s="1"/>
  <c r="G321" i="2"/>
  <c r="H321" i="2" s="1"/>
  <c r="J321" i="2" s="1"/>
  <c r="G322" i="2"/>
  <c r="H322" i="2" s="1"/>
  <c r="J322" i="2" s="1"/>
  <c r="G323" i="2"/>
  <c r="H323" i="2" s="1"/>
  <c r="J323" i="2" s="1"/>
  <c r="G324" i="2"/>
  <c r="H324" i="2" s="1"/>
  <c r="J324" i="2" s="1"/>
  <c r="G325" i="2"/>
  <c r="H325" i="2" s="1"/>
  <c r="J325" i="2" s="1"/>
  <c r="G326" i="2"/>
  <c r="H326" i="2" s="1"/>
  <c r="J326" i="2" s="1"/>
  <c r="G327" i="2"/>
  <c r="H327" i="2" s="1"/>
  <c r="J327" i="2" s="1"/>
  <c r="G328" i="2"/>
  <c r="H328" i="2" s="1"/>
  <c r="J328" i="2" s="1"/>
  <c r="G329" i="2"/>
  <c r="H329" i="2" s="1"/>
  <c r="J329" i="2" s="1"/>
  <c r="G331" i="2"/>
  <c r="G332" i="2"/>
  <c r="H332" i="2" s="1"/>
  <c r="J332" i="2" s="1"/>
  <c r="G333" i="2"/>
  <c r="H333" i="2" s="1"/>
  <c r="J333" i="2" s="1"/>
  <c r="G334" i="2"/>
  <c r="H334" i="2" s="1"/>
  <c r="J334" i="2" s="1"/>
  <c r="G335" i="2"/>
  <c r="H335" i="2" s="1"/>
  <c r="J335" i="2" s="1"/>
  <c r="G336" i="2"/>
  <c r="H336" i="2" s="1"/>
  <c r="J336" i="2" s="1"/>
  <c r="G337" i="2"/>
  <c r="H337" i="2" s="1"/>
  <c r="J337" i="2" s="1"/>
  <c r="G338" i="2"/>
  <c r="H338" i="2" s="1"/>
  <c r="J338" i="2" s="1"/>
  <c r="G339" i="2"/>
  <c r="H339" i="2" s="1"/>
  <c r="J339" i="2" s="1"/>
  <c r="G340" i="2"/>
  <c r="H340" i="2" s="1"/>
  <c r="J340" i="2" s="1"/>
  <c r="L337" i="2" l="1"/>
  <c r="X337" i="2" s="1"/>
  <c r="V337" i="2"/>
  <c r="L333" i="2"/>
  <c r="X333" i="2" s="1"/>
  <c r="V333" i="2"/>
  <c r="L328" i="2"/>
  <c r="X328" i="2" s="1"/>
  <c r="V328" i="2"/>
  <c r="L326" i="2"/>
  <c r="X326" i="2" s="1"/>
  <c r="V326" i="2"/>
  <c r="L322" i="2"/>
  <c r="X322" i="2" s="1"/>
  <c r="V322" i="2"/>
  <c r="L318" i="2"/>
  <c r="X318" i="2" s="1"/>
  <c r="V318" i="2"/>
  <c r="L314" i="2"/>
  <c r="X314" i="2" s="1"/>
  <c r="V314" i="2"/>
  <c r="J312" i="2"/>
  <c r="V312" i="2" s="1"/>
  <c r="L308" i="2"/>
  <c r="X308" i="2" s="1"/>
  <c r="V308" i="2"/>
  <c r="L340" i="2"/>
  <c r="X340" i="2" s="1"/>
  <c r="V340" i="2"/>
  <c r="L338" i="2"/>
  <c r="X338" i="2" s="1"/>
  <c r="V338" i="2"/>
  <c r="L336" i="2"/>
  <c r="X336" i="2" s="1"/>
  <c r="V336" i="2"/>
  <c r="L334" i="2"/>
  <c r="X334" i="2" s="1"/>
  <c r="V334" i="2"/>
  <c r="L332" i="2"/>
  <c r="X332" i="2" s="1"/>
  <c r="V332" i="2"/>
  <c r="L329" i="2"/>
  <c r="X329" i="2" s="1"/>
  <c r="V329" i="2"/>
  <c r="L327" i="2"/>
  <c r="X327" i="2" s="1"/>
  <c r="V327" i="2"/>
  <c r="L325" i="2"/>
  <c r="X325" i="2" s="1"/>
  <c r="V325" i="2"/>
  <c r="L323" i="2"/>
  <c r="X323" i="2" s="1"/>
  <c r="V323" i="2"/>
  <c r="L321" i="2"/>
  <c r="X321" i="2" s="1"/>
  <c r="V321" i="2"/>
  <c r="L319" i="2"/>
  <c r="X319" i="2" s="1"/>
  <c r="V319" i="2"/>
  <c r="L317" i="2"/>
  <c r="V317" i="2"/>
  <c r="L315" i="2"/>
  <c r="X315" i="2" s="1"/>
  <c r="V315" i="2"/>
  <c r="L313" i="2"/>
  <c r="X313" i="2" s="1"/>
  <c r="V313" i="2"/>
  <c r="L311" i="2"/>
  <c r="X311" i="2" s="1"/>
  <c r="V311" i="2"/>
  <c r="L309" i="2"/>
  <c r="X309" i="2" s="1"/>
  <c r="V309" i="2"/>
  <c r="L307" i="2"/>
  <c r="X307" i="2" s="1"/>
  <c r="V307" i="2"/>
  <c r="L305" i="2"/>
  <c r="X305" i="2" s="1"/>
  <c r="V305" i="2"/>
  <c r="L303" i="2"/>
  <c r="X303" i="2" s="1"/>
  <c r="V303" i="2"/>
  <c r="L342" i="2"/>
  <c r="X342" i="2" s="1"/>
  <c r="V342" i="2"/>
  <c r="L344" i="2"/>
  <c r="X344" i="2" s="1"/>
  <c r="V344" i="2"/>
  <c r="L346" i="2"/>
  <c r="X346" i="2" s="1"/>
  <c r="V346" i="2"/>
  <c r="L339" i="2"/>
  <c r="X339" i="2" s="1"/>
  <c r="V339" i="2"/>
  <c r="L335" i="2"/>
  <c r="X335" i="2" s="1"/>
  <c r="V335" i="2"/>
  <c r="L324" i="2"/>
  <c r="X324" i="2" s="1"/>
  <c r="V324" i="2"/>
  <c r="L320" i="2"/>
  <c r="X320" i="2" s="1"/>
  <c r="V320" i="2"/>
  <c r="L316" i="2"/>
  <c r="X316" i="2" s="1"/>
  <c r="V316" i="2"/>
  <c r="L310" i="2"/>
  <c r="X310" i="2" s="1"/>
  <c r="V310" i="2"/>
  <c r="L343" i="2"/>
  <c r="X343" i="2" s="1"/>
  <c r="V343" i="2"/>
  <c r="L341" i="2"/>
  <c r="X341" i="2" s="1"/>
  <c r="V341" i="2"/>
  <c r="L345" i="2"/>
  <c r="X345" i="2" s="1"/>
  <c r="V345" i="2"/>
  <c r="L347" i="2"/>
  <c r="X347" i="2" s="1"/>
  <c r="V347" i="2"/>
  <c r="H331" i="2"/>
  <c r="J331" i="2" s="1"/>
  <c r="W7" i="2"/>
  <c r="W11" i="2"/>
  <c r="P11" i="2"/>
  <c r="N11" i="2"/>
  <c r="M11" i="2"/>
  <c r="G11" i="2"/>
  <c r="H11" i="2" s="1"/>
  <c r="J11" i="2" s="1"/>
  <c r="W306" i="2"/>
  <c r="W361" i="2" s="1"/>
  <c r="G294" i="2"/>
  <c r="H294" i="2" s="1"/>
  <c r="J294" i="2" s="1"/>
  <c r="W293" i="2"/>
  <c r="G293" i="2"/>
  <c r="H293" i="2" s="1"/>
  <c r="J293" i="2" s="1"/>
  <c r="X281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4" i="2"/>
  <c r="W295" i="2"/>
  <c r="W296" i="2"/>
  <c r="W297" i="2"/>
  <c r="W250" i="2"/>
  <c r="W247" i="2"/>
  <c r="V281" i="2"/>
  <c r="G292" i="2"/>
  <c r="H292" i="2" s="1"/>
  <c r="J292" i="2" s="1"/>
  <c r="G295" i="2"/>
  <c r="H295" i="2" s="1"/>
  <c r="J295" i="2" s="1"/>
  <c r="G296" i="2"/>
  <c r="H296" i="2" s="1"/>
  <c r="J296" i="2" s="1"/>
  <c r="G297" i="2"/>
  <c r="H297" i="2" s="1"/>
  <c r="J297" i="2" s="1"/>
  <c r="G283" i="2"/>
  <c r="H283" i="2" s="1"/>
  <c r="J283" i="2" s="1"/>
  <c r="L283" i="2" s="1"/>
  <c r="X283" i="2" s="1"/>
  <c r="G284" i="2"/>
  <c r="H284" i="2" s="1"/>
  <c r="J284" i="2" s="1"/>
  <c r="L284" i="2" s="1"/>
  <c r="X284" i="2" s="1"/>
  <c r="G285" i="2"/>
  <c r="H285" i="2" s="1"/>
  <c r="J285" i="2" s="1"/>
  <c r="L285" i="2" s="1"/>
  <c r="X285" i="2" s="1"/>
  <c r="G286" i="2"/>
  <c r="H286" i="2" s="1"/>
  <c r="J286" i="2" s="1"/>
  <c r="L286" i="2" s="1"/>
  <c r="X286" i="2" s="1"/>
  <c r="G287" i="2"/>
  <c r="H287" i="2" s="1"/>
  <c r="J287" i="2" s="1"/>
  <c r="G288" i="2"/>
  <c r="H288" i="2" s="1"/>
  <c r="J288" i="2" s="1"/>
  <c r="L288" i="2" s="1"/>
  <c r="X288" i="2" s="1"/>
  <c r="G289" i="2"/>
  <c r="H289" i="2" s="1"/>
  <c r="J289" i="2" s="1"/>
  <c r="L289" i="2" s="1"/>
  <c r="X289" i="2" s="1"/>
  <c r="G290" i="2"/>
  <c r="H290" i="2" s="1"/>
  <c r="J290" i="2" s="1"/>
  <c r="G291" i="2"/>
  <c r="H291" i="2" s="1"/>
  <c r="J291" i="2" s="1"/>
  <c r="Q282" i="2"/>
  <c r="G282" i="2"/>
  <c r="H282" i="2" s="1"/>
  <c r="J282" i="2" s="1"/>
  <c r="V282" i="2" s="1"/>
  <c r="L312" i="2" l="1"/>
  <c r="X317" i="2"/>
  <c r="R353" i="2"/>
  <c r="R354" i="2"/>
  <c r="L331" i="2"/>
  <c r="X331" i="2" s="1"/>
  <c r="V331" i="2"/>
  <c r="X312" i="2"/>
  <c r="W298" i="2"/>
  <c r="V290" i="2"/>
  <c r="L290" i="2"/>
  <c r="X290" i="2" s="1"/>
  <c r="P253" i="2"/>
  <c r="Q253" i="2" s="1"/>
  <c r="L287" i="2"/>
  <c r="X287" i="2" s="1"/>
  <c r="V287" i="2"/>
  <c r="V285" i="2"/>
  <c r="V283" i="2"/>
  <c r="V288" i="2"/>
  <c r="V286" i="2"/>
  <c r="V284" i="2"/>
  <c r="V11" i="2"/>
  <c r="L11" i="2"/>
  <c r="O11" i="2"/>
  <c r="X306" i="2"/>
  <c r="V306" i="2"/>
  <c r="L296" i="2"/>
  <c r="X296" i="2" s="1"/>
  <c r="V296" i="2"/>
  <c r="L291" i="2"/>
  <c r="X291" i="2" s="1"/>
  <c r="V291" i="2"/>
  <c r="L293" i="2"/>
  <c r="X293" i="2" s="1"/>
  <c r="V293" i="2"/>
  <c r="V297" i="2"/>
  <c r="L297" i="2"/>
  <c r="X297" i="2" s="1"/>
  <c r="V295" i="2"/>
  <c r="L295" i="2"/>
  <c r="X295" i="2" s="1"/>
  <c r="V292" i="2"/>
  <c r="L292" i="2"/>
  <c r="X292" i="2" s="1"/>
  <c r="L294" i="2"/>
  <c r="X294" i="2" s="1"/>
  <c r="V294" i="2"/>
  <c r="V289" i="2"/>
  <c r="L282" i="2"/>
  <c r="M250" i="2"/>
  <c r="G302" i="2"/>
  <c r="H302" i="2" s="1"/>
  <c r="R295" i="2" l="1"/>
  <c r="R296" i="2"/>
  <c r="Q251" i="2"/>
  <c r="X282" i="2"/>
  <c r="J302" i="2"/>
  <c r="V302" i="2" s="1"/>
  <c r="X11" i="2"/>
  <c r="Q11" i="2"/>
  <c r="W23" i="2"/>
  <c r="P23" i="2"/>
  <c r="N23" i="2"/>
  <c r="M23" i="2"/>
  <c r="G23" i="2"/>
  <c r="H23" i="2" s="1"/>
  <c r="J23" i="2" s="1"/>
  <c r="L302" i="2" l="1"/>
  <c r="Q302" i="2" s="1"/>
  <c r="O302" i="2"/>
  <c r="V23" i="2"/>
  <c r="L23" i="2"/>
  <c r="O23" i="2"/>
  <c r="Q246" i="2"/>
  <c r="Q37" i="2"/>
  <c r="P99" i="2"/>
  <c r="P106" i="2"/>
  <c r="P107" i="2"/>
  <c r="X302" i="2" l="1"/>
  <c r="X361" i="2" s="1"/>
  <c r="P108" i="2"/>
  <c r="R170" i="2" s="1"/>
  <c r="X23" i="2"/>
  <c r="Q23" i="2"/>
  <c r="G280" i="2"/>
  <c r="H280" i="2" s="1"/>
  <c r="J280" i="2" s="1"/>
  <c r="V280" i="2" s="1"/>
  <c r="G279" i="2"/>
  <c r="H279" i="2" s="1"/>
  <c r="J279" i="2" s="1"/>
  <c r="V279" i="2" s="1"/>
  <c r="G278" i="2"/>
  <c r="H278" i="2" s="1"/>
  <c r="J278" i="2" s="1"/>
  <c r="V278" i="2" s="1"/>
  <c r="L278" i="2" l="1"/>
  <c r="X278" i="2" s="1"/>
  <c r="L280" i="2"/>
  <c r="X280" i="2" s="1"/>
  <c r="L279" i="2"/>
  <c r="X279" i="2" s="1"/>
  <c r="G276" i="2"/>
  <c r="H276" i="2" s="1"/>
  <c r="J276" i="2" s="1"/>
  <c r="V276" i="2" s="1"/>
  <c r="L276" i="2" l="1"/>
  <c r="X276" i="2" s="1"/>
  <c r="G270" i="2"/>
  <c r="H270" i="2" s="1"/>
  <c r="J270" i="2" s="1"/>
  <c r="V270" i="2" s="1"/>
  <c r="G271" i="2"/>
  <c r="H271" i="2" s="1"/>
  <c r="J271" i="2" s="1"/>
  <c r="V271" i="2" s="1"/>
  <c r="G272" i="2"/>
  <c r="H272" i="2" s="1"/>
  <c r="J272" i="2" s="1"/>
  <c r="V272" i="2" s="1"/>
  <c r="G273" i="2"/>
  <c r="H273" i="2" s="1"/>
  <c r="J273" i="2" s="1"/>
  <c r="V273" i="2" s="1"/>
  <c r="G274" i="2"/>
  <c r="H274" i="2" s="1"/>
  <c r="J274" i="2" s="1"/>
  <c r="V274" i="2" s="1"/>
  <c r="G275" i="2"/>
  <c r="H275" i="2" s="1"/>
  <c r="J275" i="2" s="1"/>
  <c r="V275" i="2" s="1"/>
  <c r="G277" i="2"/>
  <c r="H277" i="2" s="1"/>
  <c r="J277" i="2" s="1"/>
  <c r="V277" i="2" s="1"/>
  <c r="G268" i="2"/>
  <c r="H268" i="2" s="1"/>
  <c r="J268" i="2" s="1"/>
  <c r="V268" i="2" s="1"/>
  <c r="G269" i="2"/>
  <c r="H269" i="2" s="1"/>
  <c r="J269" i="2" s="1"/>
  <c r="V269" i="2" s="1"/>
  <c r="L269" i="2" l="1"/>
  <c r="X269" i="2" s="1"/>
  <c r="L270" i="2"/>
  <c r="X270" i="2" s="1"/>
  <c r="L277" i="2"/>
  <c r="X277" i="2" s="1"/>
  <c r="L274" i="2"/>
  <c r="X274" i="2" s="1"/>
  <c r="L272" i="2"/>
  <c r="X272" i="2" s="1"/>
  <c r="L268" i="2"/>
  <c r="X268" i="2" s="1"/>
  <c r="L275" i="2"/>
  <c r="X275" i="2" s="1"/>
  <c r="L273" i="2"/>
  <c r="X273" i="2" s="1"/>
  <c r="L271" i="2"/>
  <c r="X271" i="2" s="1"/>
  <c r="G256" i="2"/>
  <c r="H256" i="2" s="1"/>
  <c r="J256" i="2" s="1"/>
  <c r="V256" i="2" s="1"/>
  <c r="G257" i="2"/>
  <c r="H257" i="2" s="1"/>
  <c r="J257" i="2" s="1"/>
  <c r="V257" i="2" s="1"/>
  <c r="G258" i="2"/>
  <c r="H258" i="2" s="1"/>
  <c r="J258" i="2" s="1"/>
  <c r="V258" i="2" s="1"/>
  <c r="G259" i="2"/>
  <c r="H259" i="2" s="1"/>
  <c r="J259" i="2" s="1"/>
  <c r="V259" i="2" s="1"/>
  <c r="G260" i="2"/>
  <c r="H260" i="2" s="1"/>
  <c r="J260" i="2" s="1"/>
  <c r="V260" i="2" s="1"/>
  <c r="G261" i="2"/>
  <c r="H261" i="2" s="1"/>
  <c r="J261" i="2" s="1"/>
  <c r="V261" i="2" s="1"/>
  <c r="G262" i="2"/>
  <c r="H262" i="2" s="1"/>
  <c r="J262" i="2" s="1"/>
  <c r="V262" i="2" s="1"/>
  <c r="G263" i="2"/>
  <c r="H263" i="2" s="1"/>
  <c r="J263" i="2" s="1"/>
  <c r="V263" i="2" s="1"/>
  <c r="G264" i="2"/>
  <c r="H264" i="2" s="1"/>
  <c r="J264" i="2" s="1"/>
  <c r="V264" i="2" s="1"/>
  <c r="G265" i="2"/>
  <c r="H265" i="2" s="1"/>
  <c r="G266" i="2"/>
  <c r="H266" i="2" s="1"/>
  <c r="J266" i="2" s="1"/>
  <c r="V266" i="2" s="1"/>
  <c r="G267" i="2"/>
  <c r="H267" i="2" s="1"/>
  <c r="J267" i="2" s="1"/>
  <c r="V267" i="2" s="1"/>
  <c r="G253" i="2"/>
  <c r="H253" i="2" s="1"/>
  <c r="J253" i="2" s="1"/>
  <c r="V253" i="2" s="1"/>
  <c r="G254" i="2"/>
  <c r="H254" i="2" s="1"/>
  <c r="J254" i="2" s="1"/>
  <c r="V254" i="2" s="1"/>
  <c r="G255" i="2"/>
  <c r="H255" i="2" s="1"/>
  <c r="J255" i="2" s="1"/>
  <c r="V255" i="2" s="1"/>
  <c r="G252" i="2"/>
  <c r="H252" i="2" s="1"/>
  <c r="J252" i="2" s="1"/>
  <c r="V252" i="2" s="1"/>
  <c r="G250" i="2"/>
  <c r="H250" i="2" s="1"/>
  <c r="J250" i="2" s="1"/>
  <c r="V250" i="2" s="1"/>
  <c r="N251" i="2"/>
  <c r="M251" i="2"/>
  <c r="G251" i="2"/>
  <c r="H251" i="2" s="1"/>
  <c r="J251" i="2" s="1"/>
  <c r="V251" i="2" s="1"/>
  <c r="L254" i="2" l="1"/>
  <c r="X254" i="2" s="1"/>
  <c r="L255" i="2"/>
  <c r="X255" i="2" s="1"/>
  <c r="L264" i="2"/>
  <c r="X264" i="2" s="1"/>
  <c r="L260" i="2"/>
  <c r="X260" i="2" s="1"/>
  <c r="L258" i="2"/>
  <c r="X258" i="2" s="1"/>
  <c r="L256" i="2"/>
  <c r="X256" i="2" s="1"/>
  <c r="L253" i="2"/>
  <c r="X253" i="2" s="1"/>
  <c r="L266" i="2"/>
  <c r="X266" i="2" s="1"/>
  <c r="L262" i="2"/>
  <c r="X262" i="2" s="1"/>
  <c r="L252" i="2"/>
  <c r="X252" i="2" s="1"/>
  <c r="L267" i="2"/>
  <c r="X267" i="2" s="1"/>
  <c r="L263" i="2"/>
  <c r="X263" i="2" s="1"/>
  <c r="L261" i="2"/>
  <c r="X261" i="2" s="1"/>
  <c r="L259" i="2"/>
  <c r="X259" i="2" s="1"/>
  <c r="L257" i="2"/>
  <c r="X257" i="2" s="1"/>
  <c r="L250" i="2"/>
  <c r="J265" i="2"/>
  <c r="V265" i="2" s="1"/>
  <c r="L251" i="2"/>
  <c r="X251" i="2" s="1"/>
  <c r="O251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174" i="2"/>
  <c r="P174" i="2"/>
  <c r="P175" i="2"/>
  <c r="N174" i="2"/>
  <c r="M174" i="2"/>
  <c r="W248" i="2" l="1"/>
  <c r="R248" i="2" s="1"/>
  <c r="X250" i="2"/>
  <c r="P176" i="2"/>
  <c r="Q177" i="2" s="1"/>
  <c r="L265" i="2"/>
  <c r="X265" i="2" s="1"/>
  <c r="N250" i="2"/>
  <c r="X298" i="2" l="1"/>
  <c r="Q250" i="2"/>
  <c r="R246" i="2"/>
  <c r="S246" i="2" s="1"/>
  <c r="W167" i="2"/>
  <c r="W161" i="2"/>
  <c r="V170" i="2"/>
  <c r="L170" i="2"/>
  <c r="X170" i="2" s="1"/>
  <c r="W170" i="2"/>
  <c r="W107" i="2" l="1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1" i="2"/>
  <c r="W152" i="2"/>
  <c r="W153" i="2"/>
  <c r="W154" i="2"/>
  <c r="W155" i="2"/>
  <c r="W156" i="2"/>
  <c r="W157" i="2"/>
  <c r="W158" i="2"/>
  <c r="W159" i="2"/>
  <c r="W160" i="2"/>
  <c r="W162" i="2"/>
  <c r="W163" i="2"/>
  <c r="W164" i="2"/>
  <c r="W165" i="2"/>
  <c r="W166" i="2"/>
  <c r="W168" i="2"/>
  <c r="W169" i="2"/>
  <c r="W171" i="2"/>
  <c r="W106" i="2"/>
  <c r="W172" i="2" l="1"/>
  <c r="D175" i="2"/>
  <c r="D176" i="2" s="1"/>
  <c r="S170" i="2" l="1"/>
  <c r="R171" i="2"/>
  <c r="D177" i="2"/>
  <c r="D178" i="2" s="1"/>
  <c r="M106" i="2"/>
  <c r="G178" i="2" l="1"/>
  <c r="H178" i="2" s="1"/>
  <c r="J178" i="2" s="1"/>
  <c r="D179" i="2"/>
  <c r="N40" i="2"/>
  <c r="M40" i="2"/>
  <c r="G177" i="2"/>
  <c r="H177" i="2" s="1"/>
  <c r="J177" i="2" s="1"/>
  <c r="G176" i="2"/>
  <c r="H176" i="2" s="1"/>
  <c r="J176" i="2" s="1"/>
  <c r="W33" i="2"/>
  <c r="P33" i="2"/>
  <c r="N33" i="2"/>
  <c r="M33" i="2"/>
  <c r="G33" i="2"/>
  <c r="H33" i="2" s="1"/>
  <c r="J33" i="2" s="1"/>
  <c r="W34" i="2"/>
  <c r="P34" i="2"/>
  <c r="N34" i="2"/>
  <c r="M34" i="2"/>
  <c r="G34" i="2"/>
  <c r="H34" i="2" s="1"/>
  <c r="J34" i="2" s="1"/>
  <c r="W35" i="2"/>
  <c r="P35" i="2"/>
  <c r="N35" i="2"/>
  <c r="M35" i="2"/>
  <c r="G35" i="2"/>
  <c r="H35" i="2" s="1"/>
  <c r="J35" i="2" s="1"/>
  <c r="L176" i="2" l="1"/>
  <c r="X176" i="2" s="1"/>
  <c r="V176" i="2"/>
  <c r="L177" i="2"/>
  <c r="X177" i="2" s="1"/>
  <c r="V177" i="2"/>
  <c r="L178" i="2"/>
  <c r="X178" i="2" s="1"/>
  <c r="V178" i="2"/>
  <c r="D180" i="2"/>
  <c r="G179" i="2"/>
  <c r="H179" i="2" s="1"/>
  <c r="J179" i="2" s="1"/>
  <c r="V33" i="2"/>
  <c r="L33" i="2"/>
  <c r="O33" i="2"/>
  <c r="V34" i="2"/>
  <c r="L34" i="2"/>
  <c r="O34" i="2"/>
  <c r="V35" i="2"/>
  <c r="L35" i="2"/>
  <c r="O35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39" i="2"/>
  <c r="W99" i="2" l="1"/>
  <c r="L179" i="2"/>
  <c r="X179" i="2" s="1"/>
  <c r="V179" i="2"/>
  <c r="G180" i="2"/>
  <c r="H180" i="2" s="1"/>
  <c r="J180" i="2" s="1"/>
  <c r="D181" i="2"/>
  <c r="X33" i="2"/>
  <c r="Q33" i="2"/>
  <c r="X34" i="2"/>
  <c r="Q34" i="2"/>
  <c r="X35" i="2"/>
  <c r="Q35" i="2"/>
  <c r="M107" i="2"/>
  <c r="D106" i="2"/>
  <c r="D107" i="2" s="1"/>
  <c r="D108" i="2" s="1"/>
  <c r="D109" i="2" s="1"/>
  <c r="D110" i="2" s="1"/>
  <c r="D111" i="2" s="1"/>
  <c r="D112" i="2" s="1"/>
  <c r="D113" i="2" s="1"/>
  <c r="D114" i="2" s="1"/>
  <c r="D115" i="2" s="1"/>
  <c r="N107" i="2"/>
  <c r="N106" i="2"/>
  <c r="Q100" i="2" l="1"/>
  <c r="L180" i="2"/>
  <c r="X180" i="2" s="1"/>
  <c r="V180" i="2"/>
  <c r="D182" i="2"/>
  <c r="G181" i="2"/>
  <c r="H181" i="2" s="1"/>
  <c r="J181" i="2" s="1"/>
  <c r="G174" i="2"/>
  <c r="H174" i="2" s="1"/>
  <c r="J174" i="2" s="1"/>
  <c r="V174" i="2" s="1"/>
  <c r="N108" i="2"/>
  <c r="Q109" i="2"/>
  <c r="M108" i="2"/>
  <c r="G252" i="1"/>
  <c r="H252" i="1" s="1"/>
  <c r="J252" i="1" s="1"/>
  <c r="L252" i="1" s="1"/>
  <c r="G248" i="1"/>
  <c r="H248" i="1" s="1"/>
  <c r="J248" i="1" s="1"/>
  <c r="L248" i="1" s="1"/>
  <c r="G249" i="1"/>
  <c r="H249" i="1" s="1"/>
  <c r="J249" i="1" s="1"/>
  <c r="L249" i="1" s="1"/>
  <c r="G250" i="1"/>
  <c r="H250" i="1" s="1"/>
  <c r="J250" i="1" s="1"/>
  <c r="L250" i="1" s="1"/>
  <c r="G251" i="1"/>
  <c r="H251" i="1" s="1"/>
  <c r="J251" i="1" s="1"/>
  <c r="L251" i="1" s="1"/>
  <c r="F248" i="1"/>
  <c r="F249" i="1"/>
  <c r="F250" i="1"/>
  <c r="F251" i="1"/>
  <c r="F252" i="1"/>
  <c r="W18" i="2"/>
  <c r="P18" i="2"/>
  <c r="N18" i="2"/>
  <c r="M18" i="2"/>
  <c r="G18" i="2"/>
  <c r="H18" i="2" s="1"/>
  <c r="J18" i="2" s="1"/>
  <c r="W17" i="2"/>
  <c r="P17" i="2"/>
  <c r="N17" i="2"/>
  <c r="M17" i="2"/>
  <c r="G17" i="2"/>
  <c r="H17" i="2" s="1"/>
  <c r="J17" i="2" s="1"/>
  <c r="W16" i="2"/>
  <c r="P16" i="2"/>
  <c r="N16" i="2"/>
  <c r="M16" i="2"/>
  <c r="G16" i="2"/>
  <c r="H16" i="2" s="1"/>
  <c r="J16" i="2" s="1"/>
  <c r="W15" i="2"/>
  <c r="P15" i="2"/>
  <c r="N15" i="2"/>
  <c r="M15" i="2"/>
  <c r="G15" i="2"/>
  <c r="H15" i="2" s="1"/>
  <c r="J15" i="2" s="1"/>
  <c r="W14" i="2"/>
  <c r="P14" i="2"/>
  <c r="N14" i="2"/>
  <c r="M14" i="2"/>
  <c r="G14" i="2"/>
  <c r="H14" i="2" s="1"/>
  <c r="J14" i="2" s="1"/>
  <c r="G240" i="1"/>
  <c r="H240" i="1" s="1"/>
  <c r="J240" i="1" s="1"/>
  <c r="L240" i="1" s="1"/>
  <c r="G241" i="1"/>
  <c r="H241" i="1" s="1"/>
  <c r="J241" i="1" s="1"/>
  <c r="L241" i="1" s="1"/>
  <c r="G242" i="1"/>
  <c r="H242" i="1" s="1"/>
  <c r="G243" i="1"/>
  <c r="H243" i="1" s="1"/>
  <c r="J243" i="1" s="1"/>
  <c r="L243" i="1" s="1"/>
  <c r="G244" i="1"/>
  <c r="H244" i="1" s="1"/>
  <c r="J244" i="1" s="1"/>
  <c r="L244" i="1" s="1"/>
  <c r="G245" i="1"/>
  <c r="H245" i="1" s="1"/>
  <c r="G246" i="1"/>
  <c r="H246" i="1" s="1"/>
  <c r="J246" i="1" s="1"/>
  <c r="L246" i="1" s="1"/>
  <c r="G247" i="1"/>
  <c r="H247" i="1" s="1"/>
  <c r="J247" i="1" s="1"/>
  <c r="L247" i="1" s="1"/>
  <c r="F240" i="1"/>
  <c r="F241" i="1"/>
  <c r="F242" i="1"/>
  <c r="F243" i="1"/>
  <c r="F244" i="1"/>
  <c r="F245" i="1"/>
  <c r="F246" i="1"/>
  <c r="F247" i="1"/>
  <c r="L181" i="2" l="1"/>
  <c r="X181" i="2" s="1"/>
  <c r="V181" i="2"/>
  <c r="D183" i="2"/>
  <c r="G182" i="2"/>
  <c r="H182" i="2" s="1"/>
  <c r="J182" i="2" s="1"/>
  <c r="L174" i="2"/>
  <c r="X174" i="2" s="1"/>
  <c r="G175" i="2"/>
  <c r="H175" i="2" s="1"/>
  <c r="J175" i="2" s="1"/>
  <c r="J242" i="1"/>
  <c r="L242" i="1" s="1"/>
  <c r="J245" i="1"/>
  <c r="L245" i="1" s="1"/>
  <c r="V18" i="2"/>
  <c r="L18" i="2"/>
  <c r="O18" i="2"/>
  <c r="V17" i="2"/>
  <c r="L17" i="2"/>
  <c r="O17" i="2"/>
  <c r="V16" i="2"/>
  <c r="L16" i="2"/>
  <c r="O16" i="2"/>
  <c r="V15" i="2"/>
  <c r="L15" i="2"/>
  <c r="O15" i="2"/>
  <c r="V14" i="2"/>
  <c r="L14" i="2"/>
  <c r="O14" i="2"/>
  <c r="M40" i="1"/>
  <c r="M62" i="1"/>
  <c r="M86" i="1"/>
  <c r="M87" i="1"/>
  <c r="M88" i="1"/>
  <c r="M89" i="1"/>
  <c r="M90" i="1"/>
  <c r="M119" i="1"/>
  <c r="M128" i="1"/>
  <c r="M129" i="1"/>
  <c r="M130" i="1"/>
  <c r="M131" i="1"/>
  <c r="M146" i="1"/>
  <c r="M174" i="1"/>
  <c r="M175" i="1"/>
  <c r="M176" i="1"/>
  <c r="M183" i="1"/>
  <c r="M198" i="1"/>
  <c r="M199" i="1"/>
  <c r="M200" i="1"/>
  <c r="M201" i="1"/>
  <c r="M206" i="1"/>
  <c r="M218" i="1"/>
  <c r="M255" i="1"/>
  <c r="M256" i="1"/>
  <c r="M257" i="1"/>
  <c r="M258" i="1"/>
  <c r="M283" i="1"/>
  <c r="M288" i="1"/>
  <c r="M306" i="1"/>
  <c r="M307" i="1"/>
  <c r="L175" i="2" l="1"/>
  <c r="X175" i="2" s="1"/>
  <c r="V175" i="2"/>
  <c r="L182" i="2"/>
  <c r="X182" i="2" s="1"/>
  <c r="V182" i="2"/>
  <c r="D184" i="2"/>
  <c r="D185" i="2" s="1"/>
  <c r="G185" i="2" s="1"/>
  <c r="H185" i="2" s="1"/>
  <c r="J185" i="2" s="1"/>
  <c r="G183" i="2"/>
  <c r="H183" i="2" s="1"/>
  <c r="J183" i="2" s="1"/>
  <c r="X18" i="2"/>
  <c r="Q18" i="2"/>
  <c r="X17" i="2"/>
  <c r="Q17" i="2"/>
  <c r="X16" i="2"/>
  <c r="Q16" i="2"/>
  <c r="X15" i="2"/>
  <c r="Q15" i="2"/>
  <c r="X14" i="2"/>
  <c r="Q14" i="2"/>
  <c r="D116" i="2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L185" i="2" l="1"/>
  <c r="X185" i="2" s="1"/>
  <c r="V185" i="2"/>
  <c r="L183" i="2"/>
  <c r="X183" i="2" s="1"/>
  <c r="V183" i="2"/>
  <c r="G184" i="2"/>
  <c r="H184" i="2" s="1"/>
  <c r="J184" i="2" s="1"/>
  <c r="G122" i="2"/>
  <c r="H122" i="2" s="1"/>
  <c r="J122" i="2" s="1"/>
  <c r="G121" i="2"/>
  <c r="H121" i="2" s="1"/>
  <c r="J121" i="2" s="1"/>
  <c r="G120" i="2"/>
  <c r="H120" i="2" s="1"/>
  <c r="J120" i="2" s="1"/>
  <c r="G119" i="2"/>
  <c r="H119" i="2" s="1"/>
  <c r="J119" i="2" s="1"/>
  <c r="G118" i="2"/>
  <c r="H118" i="2" s="1"/>
  <c r="J118" i="2" s="1"/>
  <c r="F339" i="1"/>
  <c r="G339" i="1"/>
  <c r="H339" i="1" s="1"/>
  <c r="J339" i="1" s="1"/>
  <c r="G117" i="2"/>
  <c r="H117" i="2" s="1"/>
  <c r="J117" i="2" s="1"/>
  <c r="G116" i="2"/>
  <c r="H116" i="2" s="1"/>
  <c r="J116" i="2" s="1"/>
  <c r="G115" i="2"/>
  <c r="H115" i="2" s="1"/>
  <c r="J115" i="2" s="1"/>
  <c r="G114" i="2"/>
  <c r="H114" i="2" s="1"/>
  <c r="J114" i="2" s="1"/>
  <c r="G113" i="2"/>
  <c r="H113" i="2" s="1"/>
  <c r="J113" i="2" s="1"/>
  <c r="G112" i="2"/>
  <c r="H112" i="2" s="1"/>
  <c r="J112" i="2" s="1"/>
  <c r="G111" i="2"/>
  <c r="H111" i="2" s="1"/>
  <c r="J111" i="2" s="1"/>
  <c r="G331" i="1"/>
  <c r="H331" i="1" s="1"/>
  <c r="J331" i="1" s="1"/>
  <c r="G332" i="1"/>
  <c r="H332" i="1" s="1"/>
  <c r="J332" i="1" s="1"/>
  <c r="G333" i="1"/>
  <c r="H333" i="1" s="1"/>
  <c r="J333" i="1" s="1"/>
  <c r="G334" i="1"/>
  <c r="H334" i="1" s="1"/>
  <c r="J334" i="1" s="1"/>
  <c r="G335" i="1"/>
  <c r="H335" i="1" s="1"/>
  <c r="J335" i="1" s="1"/>
  <c r="G336" i="1"/>
  <c r="H336" i="1" s="1"/>
  <c r="J336" i="1" s="1"/>
  <c r="G337" i="1"/>
  <c r="H337" i="1" s="1"/>
  <c r="J337" i="1" s="1"/>
  <c r="G338" i="1"/>
  <c r="H338" i="1" s="1"/>
  <c r="J338" i="1" s="1"/>
  <c r="G340" i="1"/>
  <c r="H340" i="1" s="1"/>
  <c r="J340" i="1" s="1"/>
  <c r="G341" i="1"/>
  <c r="H341" i="1" s="1"/>
  <c r="J341" i="1" s="1"/>
  <c r="F331" i="1"/>
  <c r="F332" i="1"/>
  <c r="F333" i="1"/>
  <c r="F334" i="1"/>
  <c r="F335" i="1"/>
  <c r="F336" i="1"/>
  <c r="F337" i="1"/>
  <c r="F338" i="1"/>
  <c r="F340" i="1"/>
  <c r="F341" i="1"/>
  <c r="M39" i="2"/>
  <c r="M41" i="2" s="1"/>
  <c r="N39" i="2"/>
  <c r="Q99" i="2" l="1"/>
  <c r="L184" i="2"/>
  <c r="X184" i="2" s="1"/>
  <c r="V184" i="2"/>
  <c r="L112" i="2"/>
  <c r="X112" i="2" s="1"/>
  <c r="V112" i="2"/>
  <c r="L114" i="2"/>
  <c r="X114" i="2" s="1"/>
  <c r="V114" i="2"/>
  <c r="L116" i="2"/>
  <c r="X116" i="2" s="1"/>
  <c r="V116" i="2"/>
  <c r="L118" i="2"/>
  <c r="X118" i="2" s="1"/>
  <c r="V118" i="2"/>
  <c r="L120" i="2"/>
  <c r="X120" i="2" s="1"/>
  <c r="V120" i="2"/>
  <c r="L111" i="2"/>
  <c r="X111" i="2" s="1"/>
  <c r="V111" i="2"/>
  <c r="L113" i="2"/>
  <c r="X113" i="2" s="1"/>
  <c r="V113" i="2"/>
  <c r="L115" i="2"/>
  <c r="X115" i="2" s="1"/>
  <c r="V115" i="2"/>
  <c r="L117" i="2"/>
  <c r="X117" i="2" s="1"/>
  <c r="V117" i="2"/>
  <c r="L119" i="2"/>
  <c r="X119" i="2" s="1"/>
  <c r="V119" i="2"/>
  <c r="L121" i="2"/>
  <c r="X121" i="2" s="1"/>
  <c r="V121" i="2"/>
  <c r="L122" i="2"/>
  <c r="X122" i="2" s="1"/>
  <c r="V122" i="2"/>
  <c r="D186" i="2"/>
  <c r="N41" i="2"/>
  <c r="G123" i="2"/>
  <c r="H123" i="2" s="1"/>
  <c r="J123" i="2" s="1"/>
  <c r="L340" i="1"/>
  <c r="M340" i="1"/>
  <c r="L337" i="1"/>
  <c r="M337" i="1"/>
  <c r="L335" i="1"/>
  <c r="M335" i="1"/>
  <c r="L333" i="1"/>
  <c r="M333" i="1"/>
  <c r="L331" i="1"/>
  <c r="M331" i="1"/>
  <c r="L339" i="1"/>
  <c r="M339" i="1"/>
  <c r="L341" i="1"/>
  <c r="M341" i="1"/>
  <c r="L338" i="1"/>
  <c r="M338" i="1"/>
  <c r="L336" i="1"/>
  <c r="M336" i="1"/>
  <c r="L334" i="1"/>
  <c r="M334" i="1"/>
  <c r="L332" i="1"/>
  <c r="M332" i="1"/>
  <c r="G109" i="2"/>
  <c r="H109" i="2" s="1"/>
  <c r="J109" i="2" s="1"/>
  <c r="G107" i="2"/>
  <c r="H107" i="2" s="1"/>
  <c r="J107" i="2" s="1"/>
  <c r="G110" i="2"/>
  <c r="H110" i="2" s="1"/>
  <c r="J110" i="2" s="1"/>
  <c r="G108" i="2"/>
  <c r="H108" i="2" s="1"/>
  <c r="J108" i="2" s="1"/>
  <c r="G70" i="1"/>
  <c r="F70" i="1"/>
  <c r="G106" i="2"/>
  <c r="H106" i="2" s="1"/>
  <c r="J106" i="2" s="1"/>
  <c r="V106" i="2" s="1"/>
  <c r="W9" i="2"/>
  <c r="P9" i="2"/>
  <c r="N9" i="2"/>
  <c r="M9" i="2"/>
  <c r="G9" i="2"/>
  <c r="H9" i="2" s="1"/>
  <c r="J9" i="2" s="1"/>
  <c r="G84" i="2"/>
  <c r="H84" i="2" s="1"/>
  <c r="J84" i="2" s="1"/>
  <c r="L84" i="2" s="1"/>
  <c r="X84" i="2" s="1"/>
  <c r="G97" i="2"/>
  <c r="H97" i="2" s="1"/>
  <c r="J97" i="2" s="1"/>
  <c r="L97" i="2" s="1"/>
  <c r="X97" i="2" s="1"/>
  <c r="G98" i="2"/>
  <c r="H98" i="2" s="1"/>
  <c r="J98" i="2" s="1"/>
  <c r="L98" i="2" s="1"/>
  <c r="X98" i="2" s="1"/>
  <c r="G96" i="2"/>
  <c r="H96" i="2" s="1"/>
  <c r="J96" i="2" s="1"/>
  <c r="L96" i="2" s="1"/>
  <c r="X96" i="2" s="1"/>
  <c r="G95" i="2"/>
  <c r="H95" i="2" s="1"/>
  <c r="J95" i="2" s="1"/>
  <c r="L95" i="2" s="1"/>
  <c r="X95" i="2" s="1"/>
  <c r="G94" i="2"/>
  <c r="H94" i="2" s="1"/>
  <c r="J94" i="2" s="1"/>
  <c r="L94" i="2" s="1"/>
  <c r="X94" i="2" s="1"/>
  <c r="G93" i="2"/>
  <c r="H93" i="2" s="1"/>
  <c r="J93" i="2" s="1"/>
  <c r="L93" i="2" s="1"/>
  <c r="X93" i="2" s="1"/>
  <c r="G75" i="2"/>
  <c r="H75" i="2" s="1"/>
  <c r="J75" i="2" s="1"/>
  <c r="L75" i="2" s="1"/>
  <c r="X75" i="2" s="1"/>
  <c r="G92" i="2"/>
  <c r="H92" i="2" s="1"/>
  <c r="J92" i="2" s="1"/>
  <c r="L92" i="2" s="1"/>
  <c r="X92" i="2" s="1"/>
  <c r="G81" i="2"/>
  <c r="H81" i="2" s="1"/>
  <c r="J81" i="2" s="1"/>
  <c r="L81" i="2" s="1"/>
  <c r="X81" i="2" s="1"/>
  <c r="G91" i="2"/>
  <c r="H91" i="2" s="1"/>
  <c r="J91" i="2" s="1"/>
  <c r="L91" i="2" s="1"/>
  <c r="X91" i="2" s="1"/>
  <c r="G90" i="2"/>
  <c r="H90" i="2" s="1"/>
  <c r="J90" i="2" s="1"/>
  <c r="L90" i="2" s="1"/>
  <c r="X90" i="2" s="1"/>
  <c r="G328" i="1"/>
  <c r="H328" i="1" s="1"/>
  <c r="J328" i="1" s="1"/>
  <c r="G329" i="1"/>
  <c r="H329" i="1" s="1"/>
  <c r="J329" i="1" s="1"/>
  <c r="G330" i="1"/>
  <c r="H330" i="1" s="1"/>
  <c r="J330" i="1" s="1"/>
  <c r="F328" i="1"/>
  <c r="F329" i="1"/>
  <c r="F330" i="1"/>
  <c r="G325" i="1"/>
  <c r="H325" i="1" s="1"/>
  <c r="J325" i="1" s="1"/>
  <c r="G326" i="1"/>
  <c r="H326" i="1" s="1"/>
  <c r="J326" i="1" s="1"/>
  <c r="G327" i="1"/>
  <c r="H327" i="1" s="1"/>
  <c r="J327" i="1" s="1"/>
  <c r="F325" i="1"/>
  <c r="F326" i="1"/>
  <c r="F327" i="1"/>
  <c r="G323" i="1"/>
  <c r="H323" i="1" s="1"/>
  <c r="J323" i="1" s="1"/>
  <c r="G324" i="1"/>
  <c r="H324" i="1" s="1"/>
  <c r="J324" i="1" s="1"/>
  <c r="F323" i="1"/>
  <c r="F324" i="1"/>
  <c r="L107" i="2" l="1"/>
  <c r="X107" i="2" s="1"/>
  <c r="V107" i="2"/>
  <c r="L110" i="2"/>
  <c r="X110" i="2" s="1"/>
  <c r="V110" i="2"/>
  <c r="L109" i="2"/>
  <c r="X109" i="2" s="1"/>
  <c r="V109" i="2"/>
  <c r="L108" i="2"/>
  <c r="X108" i="2" s="1"/>
  <c r="V108" i="2"/>
  <c r="L123" i="2"/>
  <c r="X123" i="2" s="1"/>
  <c r="V123" i="2"/>
  <c r="D187" i="2"/>
  <c r="G186" i="2"/>
  <c r="H186" i="2" s="1"/>
  <c r="J186" i="2" s="1"/>
  <c r="G125" i="2"/>
  <c r="H125" i="2" s="1"/>
  <c r="J125" i="2" s="1"/>
  <c r="G124" i="2"/>
  <c r="H124" i="2" s="1"/>
  <c r="J124" i="2" s="1"/>
  <c r="L323" i="1"/>
  <c r="M323" i="1"/>
  <c r="L327" i="1"/>
  <c r="M327" i="1"/>
  <c r="L325" i="1"/>
  <c r="M325" i="1"/>
  <c r="L330" i="1"/>
  <c r="M330" i="1"/>
  <c r="L328" i="1"/>
  <c r="M328" i="1"/>
  <c r="L324" i="1"/>
  <c r="M324" i="1"/>
  <c r="L326" i="1"/>
  <c r="M326" i="1"/>
  <c r="L329" i="1"/>
  <c r="M329" i="1"/>
  <c r="L106" i="2"/>
  <c r="X106" i="2" s="1"/>
  <c r="V9" i="2"/>
  <c r="O9" i="2"/>
  <c r="L9" i="2"/>
  <c r="P2" i="2"/>
  <c r="W4" i="2"/>
  <c r="P4" i="2"/>
  <c r="N4" i="2"/>
  <c r="M4" i="2"/>
  <c r="G4" i="2"/>
  <c r="H4" i="2" s="1"/>
  <c r="J4" i="2" s="1"/>
  <c r="G40" i="2"/>
  <c r="H40" i="2" s="1"/>
  <c r="J40" i="2" s="1"/>
  <c r="G41" i="2"/>
  <c r="H41" i="2" s="1"/>
  <c r="J41" i="2" s="1"/>
  <c r="L41" i="2" s="1"/>
  <c r="X41" i="2" s="1"/>
  <c r="G42" i="2"/>
  <c r="H42" i="2" s="1"/>
  <c r="J42" i="2" s="1"/>
  <c r="L42" i="2" s="1"/>
  <c r="X42" i="2" s="1"/>
  <c r="G43" i="2"/>
  <c r="H43" i="2" s="1"/>
  <c r="J43" i="2" s="1"/>
  <c r="L43" i="2" s="1"/>
  <c r="X43" i="2" s="1"/>
  <c r="G44" i="2"/>
  <c r="H44" i="2" s="1"/>
  <c r="J44" i="2" s="1"/>
  <c r="L44" i="2" s="1"/>
  <c r="X44" i="2" s="1"/>
  <c r="G45" i="2"/>
  <c r="H45" i="2" s="1"/>
  <c r="J45" i="2" s="1"/>
  <c r="L45" i="2" s="1"/>
  <c r="X45" i="2" s="1"/>
  <c r="G46" i="2"/>
  <c r="H46" i="2" s="1"/>
  <c r="J46" i="2" s="1"/>
  <c r="L46" i="2" s="1"/>
  <c r="X46" i="2" s="1"/>
  <c r="G47" i="2"/>
  <c r="H47" i="2" s="1"/>
  <c r="J47" i="2" s="1"/>
  <c r="L47" i="2" s="1"/>
  <c r="X47" i="2" s="1"/>
  <c r="G48" i="2"/>
  <c r="H48" i="2" s="1"/>
  <c r="J48" i="2" s="1"/>
  <c r="L48" i="2" s="1"/>
  <c r="X48" i="2" s="1"/>
  <c r="G49" i="2"/>
  <c r="H49" i="2" s="1"/>
  <c r="J49" i="2" s="1"/>
  <c r="L49" i="2" s="1"/>
  <c r="X49" i="2" s="1"/>
  <c r="G50" i="2"/>
  <c r="H50" i="2" s="1"/>
  <c r="J50" i="2" s="1"/>
  <c r="L50" i="2" s="1"/>
  <c r="X50" i="2" s="1"/>
  <c r="G51" i="2"/>
  <c r="H51" i="2" s="1"/>
  <c r="J51" i="2" s="1"/>
  <c r="L51" i="2" s="1"/>
  <c r="X51" i="2" s="1"/>
  <c r="G52" i="2"/>
  <c r="H52" i="2" s="1"/>
  <c r="J52" i="2" s="1"/>
  <c r="L52" i="2" s="1"/>
  <c r="X52" i="2" s="1"/>
  <c r="G53" i="2"/>
  <c r="H53" i="2" s="1"/>
  <c r="J53" i="2" s="1"/>
  <c r="L53" i="2" s="1"/>
  <c r="X53" i="2" s="1"/>
  <c r="G54" i="2"/>
  <c r="H54" i="2" s="1"/>
  <c r="J54" i="2" s="1"/>
  <c r="L54" i="2" s="1"/>
  <c r="X54" i="2" s="1"/>
  <c r="G55" i="2"/>
  <c r="H55" i="2" s="1"/>
  <c r="J55" i="2" s="1"/>
  <c r="L55" i="2" s="1"/>
  <c r="X55" i="2" s="1"/>
  <c r="G56" i="2"/>
  <c r="H56" i="2" s="1"/>
  <c r="J56" i="2" s="1"/>
  <c r="L56" i="2" s="1"/>
  <c r="X56" i="2" s="1"/>
  <c r="G57" i="2"/>
  <c r="H57" i="2" s="1"/>
  <c r="J57" i="2" s="1"/>
  <c r="L57" i="2" s="1"/>
  <c r="X57" i="2" s="1"/>
  <c r="G58" i="2"/>
  <c r="H58" i="2" s="1"/>
  <c r="J58" i="2" s="1"/>
  <c r="L58" i="2" s="1"/>
  <c r="X58" i="2" s="1"/>
  <c r="G59" i="2"/>
  <c r="H59" i="2" s="1"/>
  <c r="J59" i="2" s="1"/>
  <c r="L59" i="2" s="1"/>
  <c r="X59" i="2" s="1"/>
  <c r="G60" i="2"/>
  <c r="H60" i="2" s="1"/>
  <c r="J60" i="2" s="1"/>
  <c r="L60" i="2" s="1"/>
  <c r="X60" i="2" s="1"/>
  <c r="G61" i="2"/>
  <c r="H61" i="2" s="1"/>
  <c r="J61" i="2" s="1"/>
  <c r="L61" i="2" s="1"/>
  <c r="X61" i="2" s="1"/>
  <c r="G62" i="2"/>
  <c r="H62" i="2" s="1"/>
  <c r="J62" i="2" s="1"/>
  <c r="L62" i="2" s="1"/>
  <c r="X62" i="2" s="1"/>
  <c r="G63" i="2"/>
  <c r="H63" i="2" s="1"/>
  <c r="J63" i="2" s="1"/>
  <c r="L63" i="2" s="1"/>
  <c r="X63" i="2" s="1"/>
  <c r="G64" i="2"/>
  <c r="H64" i="2" s="1"/>
  <c r="J64" i="2" s="1"/>
  <c r="L64" i="2" s="1"/>
  <c r="X64" i="2" s="1"/>
  <c r="G65" i="2"/>
  <c r="H65" i="2" s="1"/>
  <c r="J65" i="2" s="1"/>
  <c r="L65" i="2" s="1"/>
  <c r="X65" i="2" s="1"/>
  <c r="G66" i="2"/>
  <c r="H66" i="2" s="1"/>
  <c r="J66" i="2" s="1"/>
  <c r="L66" i="2" s="1"/>
  <c r="X66" i="2" s="1"/>
  <c r="G67" i="2"/>
  <c r="H67" i="2" s="1"/>
  <c r="J67" i="2" s="1"/>
  <c r="L67" i="2" s="1"/>
  <c r="X67" i="2" s="1"/>
  <c r="G68" i="2"/>
  <c r="H68" i="2" s="1"/>
  <c r="J68" i="2" s="1"/>
  <c r="G69" i="2"/>
  <c r="H69" i="2" s="1"/>
  <c r="J69" i="2" s="1"/>
  <c r="L69" i="2" s="1"/>
  <c r="X69" i="2" s="1"/>
  <c r="G70" i="2"/>
  <c r="H70" i="2" s="1"/>
  <c r="J70" i="2" s="1"/>
  <c r="L70" i="2" s="1"/>
  <c r="X70" i="2" s="1"/>
  <c r="G71" i="2"/>
  <c r="H71" i="2" s="1"/>
  <c r="J71" i="2" s="1"/>
  <c r="L71" i="2" s="1"/>
  <c r="X71" i="2" s="1"/>
  <c r="G72" i="2"/>
  <c r="H72" i="2" s="1"/>
  <c r="J72" i="2" s="1"/>
  <c r="G73" i="2"/>
  <c r="H73" i="2" s="1"/>
  <c r="J73" i="2" s="1"/>
  <c r="L73" i="2" s="1"/>
  <c r="X73" i="2" s="1"/>
  <c r="G74" i="2"/>
  <c r="H74" i="2" s="1"/>
  <c r="J74" i="2" s="1"/>
  <c r="L74" i="2" s="1"/>
  <c r="X74" i="2" s="1"/>
  <c r="G76" i="2"/>
  <c r="H76" i="2" s="1"/>
  <c r="J76" i="2" s="1"/>
  <c r="L76" i="2" s="1"/>
  <c r="X76" i="2" s="1"/>
  <c r="G77" i="2"/>
  <c r="H77" i="2" s="1"/>
  <c r="J77" i="2" s="1"/>
  <c r="L77" i="2" s="1"/>
  <c r="X77" i="2" s="1"/>
  <c r="G78" i="2"/>
  <c r="H78" i="2" s="1"/>
  <c r="J78" i="2" s="1"/>
  <c r="L78" i="2" s="1"/>
  <c r="X78" i="2" s="1"/>
  <c r="G79" i="2"/>
  <c r="H79" i="2" s="1"/>
  <c r="J79" i="2" s="1"/>
  <c r="L79" i="2" s="1"/>
  <c r="X79" i="2" s="1"/>
  <c r="G80" i="2"/>
  <c r="H80" i="2" s="1"/>
  <c r="J80" i="2" s="1"/>
  <c r="L80" i="2" s="1"/>
  <c r="X80" i="2" s="1"/>
  <c r="G82" i="2"/>
  <c r="H82" i="2" s="1"/>
  <c r="J82" i="2" s="1"/>
  <c r="L82" i="2" s="1"/>
  <c r="X82" i="2" s="1"/>
  <c r="G83" i="2"/>
  <c r="H83" i="2" s="1"/>
  <c r="J83" i="2" s="1"/>
  <c r="G85" i="2"/>
  <c r="H85" i="2" s="1"/>
  <c r="J85" i="2" s="1"/>
  <c r="L85" i="2" s="1"/>
  <c r="X85" i="2" s="1"/>
  <c r="G86" i="2"/>
  <c r="H86" i="2" s="1"/>
  <c r="J86" i="2" s="1"/>
  <c r="L86" i="2" s="1"/>
  <c r="X86" i="2" s="1"/>
  <c r="G87" i="2"/>
  <c r="H87" i="2" s="1"/>
  <c r="J87" i="2" s="1"/>
  <c r="L87" i="2" s="1"/>
  <c r="X87" i="2" s="1"/>
  <c r="G88" i="2"/>
  <c r="H88" i="2" s="1"/>
  <c r="J88" i="2" s="1"/>
  <c r="L88" i="2" s="1"/>
  <c r="X88" i="2" s="1"/>
  <c r="G89" i="2"/>
  <c r="H89" i="2" s="1"/>
  <c r="J89" i="2" s="1"/>
  <c r="L89" i="2" s="1"/>
  <c r="X89" i="2" s="1"/>
  <c r="V186" i="2" l="1"/>
  <c r="O174" i="2"/>
  <c r="L186" i="2"/>
  <c r="L124" i="2"/>
  <c r="X124" i="2" s="1"/>
  <c r="V124" i="2"/>
  <c r="L125" i="2"/>
  <c r="X125" i="2" s="1"/>
  <c r="V125" i="2"/>
  <c r="D188" i="2"/>
  <c r="D189" i="2" s="1"/>
  <c r="D190" i="2" s="1"/>
  <c r="G190" i="2" s="1"/>
  <c r="H190" i="2" s="1"/>
  <c r="J190" i="2" s="1"/>
  <c r="G187" i="2"/>
  <c r="H187" i="2" s="1"/>
  <c r="J187" i="2" s="1"/>
  <c r="L72" i="2"/>
  <c r="O40" i="2"/>
  <c r="G128" i="2"/>
  <c r="H128" i="2" s="1"/>
  <c r="J128" i="2" s="1"/>
  <c r="G127" i="2"/>
  <c r="H127" i="2" s="1"/>
  <c r="J127" i="2" s="1"/>
  <c r="G126" i="2"/>
  <c r="H126" i="2" s="1"/>
  <c r="J126" i="2" s="1"/>
  <c r="X9" i="2"/>
  <c r="Q9" i="2"/>
  <c r="L68" i="2"/>
  <c r="X68" i="2" s="1"/>
  <c r="L40" i="2"/>
  <c r="X40" i="2" s="1"/>
  <c r="L83" i="2"/>
  <c r="X83" i="2" s="1"/>
  <c r="V4" i="2"/>
  <c r="O4" i="2"/>
  <c r="L4" i="2"/>
  <c r="L190" i="2" l="1"/>
  <c r="X190" i="2" s="1"/>
  <c r="V190" i="2"/>
  <c r="L187" i="2"/>
  <c r="X187" i="2" s="1"/>
  <c r="V187" i="2"/>
  <c r="Q174" i="2"/>
  <c r="X186" i="2"/>
  <c r="G189" i="2"/>
  <c r="H189" i="2" s="1"/>
  <c r="J189" i="2" s="1"/>
  <c r="D191" i="2"/>
  <c r="L126" i="2"/>
  <c r="X126" i="2" s="1"/>
  <c r="V126" i="2"/>
  <c r="L127" i="2"/>
  <c r="X127" i="2" s="1"/>
  <c r="V127" i="2"/>
  <c r="L128" i="2"/>
  <c r="X128" i="2" s="1"/>
  <c r="V128" i="2"/>
  <c r="G188" i="2"/>
  <c r="H188" i="2" s="1"/>
  <c r="J188" i="2" s="1"/>
  <c r="X72" i="2"/>
  <c r="Q40" i="2"/>
  <c r="G129" i="2"/>
  <c r="H129" i="2" s="1"/>
  <c r="J129" i="2" s="1"/>
  <c r="V129" i="2" s="1"/>
  <c r="X4" i="2"/>
  <c r="Q4" i="2"/>
  <c r="G39" i="2"/>
  <c r="H39" i="2" s="1"/>
  <c r="R39" i="2" s="1"/>
  <c r="L188" i="2" l="1"/>
  <c r="V188" i="2"/>
  <c r="L189" i="2"/>
  <c r="X189" i="2" s="1"/>
  <c r="V189" i="2"/>
  <c r="D192" i="2"/>
  <c r="G191" i="2"/>
  <c r="H191" i="2" s="1"/>
  <c r="J191" i="2" s="1"/>
  <c r="L129" i="2"/>
  <c r="X129" i="2" s="1"/>
  <c r="D131" i="2"/>
  <c r="D132" i="2" s="1"/>
  <c r="G130" i="2"/>
  <c r="H130" i="2" s="1"/>
  <c r="J130" i="2" s="1"/>
  <c r="V130" i="2" s="1"/>
  <c r="G320" i="1"/>
  <c r="H320" i="1" s="1"/>
  <c r="J320" i="1" s="1"/>
  <c r="G321" i="1"/>
  <c r="H321" i="1" s="1"/>
  <c r="J321" i="1" s="1"/>
  <c r="G322" i="1"/>
  <c r="H322" i="1" s="1"/>
  <c r="J322" i="1" s="1"/>
  <c r="F320" i="1"/>
  <c r="F321" i="1"/>
  <c r="F322" i="1"/>
  <c r="F319" i="1"/>
  <c r="P7" i="2"/>
  <c r="N7" i="2"/>
  <c r="G7" i="2"/>
  <c r="H7" i="2" s="1"/>
  <c r="J7" i="2" s="1"/>
  <c r="V7" i="2" s="1"/>
  <c r="M7" i="2"/>
  <c r="M8" i="2"/>
  <c r="G8" i="2"/>
  <c r="H8" i="2" s="1"/>
  <c r="J8" i="2" s="1"/>
  <c r="L8" i="2" s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59" i="1"/>
  <c r="F239" i="1"/>
  <c r="G303" i="1"/>
  <c r="H303" i="1" s="1"/>
  <c r="J303" i="1" s="1"/>
  <c r="G304" i="1"/>
  <c r="H304" i="1" s="1"/>
  <c r="J304" i="1" s="1"/>
  <c r="G305" i="1"/>
  <c r="H305" i="1" s="1"/>
  <c r="J305" i="1" s="1"/>
  <c r="G295" i="1"/>
  <c r="H295" i="1" s="1"/>
  <c r="J295" i="1" s="1"/>
  <c r="G296" i="1"/>
  <c r="H296" i="1" s="1"/>
  <c r="J296" i="1" s="1"/>
  <c r="G297" i="1"/>
  <c r="H297" i="1" s="1"/>
  <c r="J297" i="1" s="1"/>
  <c r="G298" i="1"/>
  <c r="H298" i="1" s="1"/>
  <c r="J298" i="1" s="1"/>
  <c r="G299" i="1"/>
  <c r="H299" i="1" s="1"/>
  <c r="J299" i="1" s="1"/>
  <c r="G300" i="1"/>
  <c r="H300" i="1" s="1"/>
  <c r="J300" i="1" s="1"/>
  <c r="G301" i="1"/>
  <c r="H301" i="1" s="1"/>
  <c r="J301" i="1" s="1"/>
  <c r="G302" i="1"/>
  <c r="G287" i="1"/>
  <c r="H287" i="1" s="1"/>
  <c r="G289" i="1"/>
  <c r="H289" i="1" s="1"/>
  <c r="J289" i="1" s="1"/>
  <c r="G290" i="1"/>
  <c r="H290" i="1" s="1"/>
  <c r="J290" i="1" s="1"/>
  <c r="G291" i="1"/>
  <c r="H291" i="1" s="1"/>
  <c r="J291" i="1" s="1"/>
  <c r="G292" i="1"/>
  <c r="H292" i="1" s="1"/>
  <c r="J292" i="1" s="1"/>
  <c r="G293" i="1"/>
  <c r="H293" i="1" s="1"/>
  <c r="J293" i="1" s="1"/>
  <c r="G294" i="1"/>
  <c r="H294" i="1" s="1"/>
  <c r="J294" i="1" s="1"/>
  <c r="L191" i="2" l="1"/>
  <c r="X191" i="2" s="1"/>
  <c r="V191" i="2"/>
  <c r="X188" i="2"/>
  <c r="G192" i="2"/>
  <c r="H192" i="2" s="1"/>
  <c r="J192" i="2" s="1"/>
  <c r="D193" i="2"/>
  <c r="L130" i="2"/>
  <c r="X130" i="2" s="1"/>
  <c r="G131" i="2"/>
  <c r="H131" i="2" s="1"/>
  <c r="J131" i="2" s="1"/>
  <c r="V131" i="2" s="1"/>
  <c r="L294" i="1"/>
  <c r="M294" i="1"/>
  <c r="L292" i="1"/>
  <c r="M292" i="1"/>
  <c r="L290" i="1"/>
  <c r="M290" i="1"/>
  <c r="L301" i="1"/>
  <c r="M301" i="1"/>
  <c r="L299" i="1"/>
  <c r="M299" i="1"/>
  <c r="L297" i="1"/>
  <c r="M297" i="1"/>
  <c r="L295" i="1"/>
  <c r="M295" i="1"/>
  <c r="L304" i="1"/>
  <c r="M304" i="1"/>
  <c r="L321" i="1"/>
  <c r="M321" i="1"/>
  <c r="L293" i="1"/>
  <c r="M293" i="1"/>
  <c r="L291" i="1"/>
  <c r="M291" i="1"/>
  <c r="L289" i="1"/>
  <c r="M289" i="1"/>
  <c r="L300" i="1"/>
  <c r="M300" i="1"/>
  <c r="L298" i="1"/>
  <c r="M298" i="1"/>
  <c r="L296" i="1"/>
  <c r="M296" i="1"/>
  <c r="L305" i="1"/>
  <c r="M305" i="1"/>
  <c r="L303" i="1"/>
  <c r="M303" i="1"/>
  <c r="L322" i="1"/>
  <c r="M322" i="1"/>
  <c r="L320" i="1"/>
  <c r="M320" i="1"/>
  <c r="O7" i="2"/>
  <c r="L7" i="2"/>
  <c r="H302" i="1"/>
  <c r="J302" i="1" s="1"/>
  <c r="J39" i="2"/>
  <c r="G36" i="2"/>
  <c r="H36" i="2" s="1"/>
  <c r="J36" i="2" s="1"/>
  <c r="L36" i="2" s="1"/>
  <c r="G319" i="1"/>
  <c r="H319" i="1" s="1"/>
  <c r="J319" i="1" s="1"/>
  <c r="G309" i="1"/>
  <c r="H309" i="1" s="1"/>
  <c r="J309" i="1" s="1"/>
  <c r="G310" i="1"/>
  <c r="H310" i="1" s="1"/>
  <c r="J310" i="1" s="1"/>
  <c r="G311" i="1"/>
  <c r="H311" i="1" s="1"/>
  <c r="J311" i="1" s="1"/>
  <c r="G312" i="1"/>
  <c r="H312" i="1" s="1"/>
  <c r="J312" i="1" s="1"/>
  <c r="G313" i="1"/>
  <c r="H313" i="1" s="1"/>
  <c r="J313" i="1" s="1"/>
  <c r="G314" i="1"/>
  <c r="H314" i="1" s="1"/>
  <c r="J314" i="1" s="1"/>
  <c r="G315" i="1"/>
  <c r="H315" i="1" s="1"/>
  <c r="J315" i="1" s="1"/>
  <c r="G316" i="1"/>
  <c r="H316" i="1" s="1"/>
  <c r="J316" i="1" s="1"/>
  <c r="G317" i="1"/>
  <c r="H317" i="1" s="1"/>
  <c r="J317" i="1" s="1"/>
  <c r="G318" i="1"/>
  <c r="H318" i="1" s="1"/>
  <c r="J318" i="1" s="1"/>
  <c r="F309" i="1"/>
  <c r="F310" i="1"/>
  <c r="F311" i="1"/>
  <c r="F312" i="1"/>
  <c r="F313" i="1"/>
  <c r="F314" i="1"/>
  <c r="F315" i="1"/>
  <c r="F316" i="1"/>
  <c r="F317" i="1"/>
  <c r="F318" i="1"/>
  <c r="J287" i="1"/>
  <c r="G308" i="1"/>
  <c r="H308" i="1" s="1"/>
  <c r="J308" i="1" s="1"/>
  <c r="F308" i="1"/>
  <c r="F207" i="1"/>
  <c r="G207" i="1"/>
  <c r="H207" i="1" s="1"/>
  <c r="J207" i="1" s="1"/>
  <c r="G205" i="1"/>
  <c r="H205" i="1" s="1"/>
  <c r="J205" i="1" s="1"/>
  <c r="F205" i="1"/>
  <c r="G272" i="1"/>
  <c r="H272" i="1" s="1"/>
  <c r="J272" i="1" s="1"/>
  <c r="G266" i="1"/>
  <c r="H266" i="1" s="1"/>
  <c r="J266" i="1" s="1"/>
  <c r="G267" i="1"/>
  <c r="H267" i="1" s="1"/>
  <c r="J267" i="1" s="1"/>
  <c r="G268" i="1"/>
  <c r="H268" i="1" s="1"/>
  <c r="J268" i="1" s="1"/>
  <c r="G269" i="1"/>
  <c r="H269" i="1" s="1"/>
  <c r="J269" i="1" s="1"/>
  <c r="G270" i="1"/>
  <c r="H270" i="1" s="1"/>
  <c r="J270" i="1" s="1"/>
  <c r="G271" i="1"/>
  <c r="H271" i="1" s="1"/>
  <c r="J271" i="1" s="1"/>
  <c r="G264" i="1"/>
  <c r="H264" i="1" s="1"/>
  <c r="J264" i="1" s="1"/>
  <c r="G265" i="1"/>
  <c r="H265" i="1" s="1"/>
  <c r="J265" i="1" s="1"/>
  <c r="G263" i="1"/>
  <c r="H263" i="1" s="1"/>
  <c r="J263" i="1" s="1"/>
  <c r="M263" i="1" s="1"/>
  <c r="G262" i="1"/>
  <c r="H262" i="1" s="1"/>
  <c r="J262" i="1" s="1"/>
  <c r="G286" i="1"/>
  <c r="G285" i="1"/>
  <c r="H285" i="1" s="1"/>
  <c r="J285" i="1" s="1"/>
  <c r="G178" i="1"/>
  <c r="H178" i="1" s="1"/>
  <c r="J178" i="1" s="1"/>
  <c r="G179" i="1"/>
  <c r="H179" i="1" s="1"/>
  <c r="J179" i="1" s="1"/>
  <c r="G180" i="1"/>
  <c r="H180" i="1" s="1"/>
  <c r="J180" i="1" s="1"/>
  <c r="G181" i="1"/>
  <c r="H181" i="1" s="1"/>
  <c r="J181" i="1" s="1"/>
  <c r="G182" i="1"/>
  <c r="H182" i="1" s="1"/>
  <c r="J182" i="1" s="1"/>
  <c r="F178" i="1"/>
  <c r="F179" i="1"/>
  <c r="F180" i="1"/>
  <c r="F181" i="1"/>
  <c r="F182" i="1"/>
  <c r="Q7" i="2" l="1"/>
  <c r="X7" i="2"/>
  <c r="L192" i="2"/>
  <c r="V192" i="2"/>
  <c r="G193" i="2"/>
  <c r="H193" i="2" s="1"/>
  <c r="J193" i="2" s="1"/>
  <c r="D194" i="2"/>
  <c r="L131" i="2"/>
  <c r="X131" i="2" s="1"/>
  <c r="D133" i="2"/>
  <c r="G132" i="2"/>
  <c r="H132" i="2" s="1"/>
  <c r="J132" i="2" s="1"/>
  <c r="V132" i="2" s="1"/>
  <c r="O39" i="2"/>
  <c r="O41" i="2" s="1"/>
  <c r="L178" i="1"/>
  <c r="M178" i="1"/>
  <c r="L264" i="1"/>
  <c r="M264" i="1"/>
  <c r="L207" i="1"/>
  <c r="M207" i="1"/>
  <c r="L287" i="1"/>
  <c r="M287" i="1"/>
  <c r="L317" i="1"/>
  <c r="M317" i="1"/>
  <c r="L315" i="1"/>
  <c r="M315" i="1"/>
  <c r="L313" i="1"/>
  <c r="M313" i="1"/>
  <c r="L311" i="1"/>
  <c r="M311" i="1"/>
  <c r="L309" i="1"/>
  <c r="M309" i="1"/>
  <c r="L302" i="1"/>
  <c r="M302" i="1"/>
  <c r="L179" i="1"/>
  <c r="M179" i="1"/>
  <c r="L285" i="1"/>
  <c r="M285" i="1"/>
  <c r="L262" i="1"/>
  <c r="M262" i="1"/>
  <c r="L265" i="1"/>
  <c r="M265" i="1"/>
  <c r="L272" i="1"/>
  <c r="M272" i="1"/>
  <c r="L205" i="1"/>
  <c r="M205" i="1"/>
  <c r="L308" i="1"/>
  <c r="M308" i="1"/>
  <c r="L318" i="1"/>
  <c r="M318" i="1"/>
  <c r="L316" i="1"/>
  <c r="M316" i="1"/>
  <c r="L314" i="1"/>
  <c r="M314" i="1"/>
  <c r="L312" i="1"/>
  <c r="M312" i="1"/>
  <c r="L310" i="1"/>
  <c r="M310" i="1"/>
  <c r="L319" i="1"/>
  <c r="M319" i="1"/>
  <c r="L181" i="1"/>
  <c r="M181" i="1"/>
  <c r="L271" i="1"/>
  <c r="M271" i="1"/>
  <c r="L269" i="1"/>
  <c r="M269" i="1"/>
  <c r="L267" i="1"/>
  <c r="M267" i="1"/>
  <c r="L182" i="1"/>
  <c r="M182" i="1"/>
  <c r="L180" i="1"/>
  <c r="M180" i="1"/>
  <c r="L270" i="1"/>
  <c r="M270" i="1"/>
  <c r="L268" i="1"/>
  <c r="M268" i="1"/>
  <c r="L266" i="1"/>
  <c r="M266" i="1"/>
  <c r="L39" i="2"/>
  <c r="X39" i="2" s="1"/>
  <c r="X99" i="2" s="1"/>
  <c r="H286" i="1"/>
  <c r="J286" i="1" s="1"/>
  <c r="L263" i="1"/>
  <c r="W2" i="2"/>
  <c r="W3" i="2"/>
  <c r="W5" i="2"/>
  <c r="W6" i="2"/>
  <c r="W8" i="2"/>
  <c r="W10" i="2"/>
  <c r="W12" i="2"/>
  <c r="W13" i="2"/>
  <c r="W19" i="2"/>
  <c r="W20" i="2"/>
  <c r="W21" i="2"/>
  <c r="W22" i="2"/>
  <c r="W24" i="2"/>
  <c r="W25" i="2"/>
  <c r="W26" i="2"/>
  <c r="W27" i="2"/>
  <c r="W28" i="2"/>
  <c r="W29" i="2"/>
  <c r="W31" i="2"/>
  <c r="W32" i="2"/>
  <c r="W36" i="2"/>
  <c r="W37" i="2" l="1"/>
  <c r="R36" i="2" s="1"/>
  <c r="L193" i="2"/>
  <c r="X193" i="2" s="1"/>
  <c r="V193" i="2"/>
  <c r="X192" i="2"/>
  <c r="G194" i="2"/>
  <c r="H194" i="2" s="1"/>
  <c r="J194" i="2" s="1"/>
  <c r="D195" i="2"/>
  <c r="Q39" i="2"/>
  <c r="Q41" i="2" s="1"/>
  <c r="L132" i="2"/>
  <c r="X132" i="2" s="1"/>
  <c r="G133" i="2"/>
  <c r="H133" i="2" s="1"/>
  <c r="J133" i="2" s="1"/>
  <c r="D134" i="2"/>
  <c r="D135" i="2" s="1"/>
  <c r="L286" i="1"/>
  <c r="M286" i="1"/>
  <c r="G136" i="1"/>
  <c r="H136" i="1" s="1"/>
  <c r="J136" i="1" s="1"/>
  <c r="G137" i="1"/>
  <c r="H137" i="1" s="1"/>
  <c r="J137" i="1" s="1"/>
  <c r="G138" i="1"/>
  <c r="H138" i="1" s="1"/>
  <c r="J138" i="1" s="1"/>
  <c r="G139" i="1"/>
  <c r="H139" i="1" s="1"/>
  <c r="J139" i="1" s="1"/>
  <c r="G140" i="1"/>
  <c r="H140" i="1" s="1"/>
  <c r="J140" i="1" s="1"/>
  <c r="G141" i="1"/>
  <c r="H141" i="1" s="1"/>
  <c r="J141" i="1" s="1"/>
  <c r="G142" i="1"/>
  <c r="H142" i="1" s="1"/>
  <c r="J142" i="1" s="1"/>
  <c r="G143" i="1"/>
  <c r="H143" i="1" s="1"/>
  <c r="J143" i="1" s="1"/>
  <c r="G144" i="1"/>
  <c r="H144" i="1" s="1"/>
  <c r="J144" i="1" s="1"/>
  <c r="G145" i="1"/>
  <c r="H145" i="1" s="1"/>
  <c r="J145" i="1" s="1"/>
  <c r="F136" i="1"/>
  <c r="F137" i="1"/>
  <c r="F138" i="1"/>
  <c r="F139" i="1"/>
  <c r="F140" i="1"/>
  <c r="F141" i="1"/>
  <c r="F142" i="1"/>
  <c r="F143" i="1"/>
  <c r="F144" i="1"/>
  <c r="F145" i="1"/>
  <c r="G134" i="1"/>
  <c r="H134" i="1" s="1"/>
  <c r="J134" i="1" s="1"/>
  <c r="G135" i="1"/>
  <c r="H135" i="1" s="1"/>
  <c r="J135" i="1" s="1"/>
  <c r="G132" i="1"/>
  <c r="H132" i="1" s="1"/>
  <c r="J132" i="1" s="1"/>
  <c r="F132" i="1"/>
  <c r="F133" i="1"/>
  <c r="F135" i="1"/>
  <c r="F134" i="1"/>
  <c r="G217" i="1"/>
  <c r="H217" i="1" s="1"/>
  <c r="J217" i="1" s="1"/>
  <c r="F217" i="1"/>
  <c r="G215" i="1"/>
  <c r="H215" i="1" s="1"/>
  <c r="J215" i="1" s="1"/>
  <c r="G216" i="1"/>
  <c r="H216" i="1" s="1"/>
  <c r="J216" i="1" s="1"/>
  <c r="F214" i="1"/>
  <c r="F215" i="1"/>
  <c r="F216" i="1"/>
  <c r="G213" i="1"/>
  <c r="H213" i="1" s="1"/>
  <c r="J213" i="1" s="1"/>
  <c r="F213" i="1"/>
  <c r="G210" i="1"/>
  <c r="H210" i="1" s="1"/>
  <c r="J210" i="1" s="1"/>
  <c r="G211" i="1"/>
  <c r="H211" i="1" s="1"/>
  <c r="J211" i="1" s="1"/>
  <c r="M211" i="1" s="1"/>
  <c r="F210" i="1"/>
  <c r="F211" i="1"/>
  <c r="G202" i="1"/>
  <c r="H202" i="1" s="1"/>
  <c r="J202" i="1" s="1"/>
  <c r="F202" i="1"/>
  <c r="G278" i="1"/>
  <c r="H278" i="1" s="1"/>
  <c r="J278" i="1" s="1"/>
  <c r="G279" i="1"/>
  <c r="H279" i="1" s="1"/>
  <c r="J279" i="1" s="1"/>
  <c r="G280" i="1"/>
  <c r="H280" i="1" s="1"/>
  <c r="J280" i="1" s="1"/>
  <c r="G281" i="1"/>
  <c r="H281" i="1" s="1"/>
  <c r="J281" i="1" s="1"/>
  <c r="G282" i="1"/>
  <c r="H282" i="1" s="1"/>
  <c r="J282" i="1" s="1"/>
  <c r="G259" i="1"/>
  <c r="H259" i="1" s="1"/>
  <c r="J259" i="1" s="1"/>
  <c r="G275" i="1"/>
  <c r="H275" i="1" s="1"/>
  <c r="J275" i="1" s="1"/>
  <c r="G274" i="1"/>
  <c r="H274" i="1" s="1"/>
  <c r="J274" i="1" s="1"/>
  <c r="G273" i="1"/>
  <c r="H273" i="1" s="1"/>
  <c r="J273" i="1" s="1"/>
  <c r="G261" i="1"/>
  <c r="H261" i="1" s="1"/>
  <c r="J261" i="1" s="1"/>
  <c r="G276" i="1"/>
  <c r="H276" i="1" s="1"/>
  <c r="J276" i="1" s="1"/>
  <c r="G277" i="1"/>
  <c r="H277" i="1" s="1"/>
  <c r="J277" i="1" s="1"/>
  <c r="G284" i="1"/>
  <c r="H284" i="1" s="1"/>
  <c r="J284" i="1" s="1"/>
  <c r="G260" i="1"/>
  <c r="H260" i="1" s="1"/>
  <c r="J260" i="1" s="1"/>
  <c r="L194" i="2" l="1"/>
  <c r="V194" i="2"/>
  <c r="G195" i="2"/>
  <c r="H195" i="2" s="1"/>
  <c r="J195" i="2" s="1"/>
  <c r="D196" i="2"/>
  <c r="L133" i="2"/>
  <c r="X133" i="2" s="1"/>
  <c r="V133" i="2"/>
  <c r="G135" i="2"/>
  <c r="H135" i="2" s="1"/>
  <c r="J135" i="2" s="1"/>
  <c r="V135" i="2" s="1"/>
  <c r="D136" i="2"/>
  <c r="G134" i="2"/>
  <c r="H134" i="2" s="1"/>
  <c r="J134" i="2" s="1"/>
  <c r="V134" i="2" s="1"/>
  <c r="L260" i="1"/>
  <c r="M260" i="1"/>
  <c r="L277" i="1"/>
  <c r="M277" i="1"/>
  <c r="L261" i="1"/>
  <c r="M261" i="1"/>
  <c r="L274" i="1"/>
  <c r="M274" i="1"/>
  <c r="L259" i="1"/>
  <c r="M259" i="1"/>
  <c r="L281" i="1"/>
  <c r="M281" i="1"/>
  <c r="L279" i="1"/>
  <c r="M279" i="1"/>
  <c r="L215" i="1"/>
  <c r="M215" i="1"/>
  <c r="L217" i="1"/>
  <c r="M217" i="1"/>
  <c r="L139" i="1"/>
  <c r="M139" i="1"/>
  <c r="L284" i="1"/>
  <c r="M284" i="1"/>
  <c r="L276" i="1"/>
  <c r="M276" i="1"/>
  <c r="L273" i="1"/>
  <c r="M273" i="1"/>
  <c r="L275" i="1"/>
  <c r="M275" i="1"/>
  <c r="L282" i="1"/>
  <c r="M282" i="1"/>
  <c r="L280" i="1"/>
  <c r="M280" i="1"/>
  <c r="L278" i="1"/>
  <c r="M278" i="1"/>
  <c r="L202" i="1"/>
  <c r="M202" i="1"/>
  <c r="L210" i="1"/>
  <c r="M210" i="1"/>
  <c r="L213" i="1"/>
  <c r="M213" i="1"/>
  <c r="L216" i="1"/>
  <c r="M216" i="1"/>
  <c r="L132" i="1"/>
  <c r="M132" i="1"/>
  <c r="L134" i="1"/>
  <c r="M134" i="1"/>
  <c r="L144" i="1"/>
  <c r="M144" i="1"/>
  <c r="L142" i="1"/>
  <c r="M142" i="1"/>
  <c r="L140" i="1"/>
  <c r="M140" i="1"/>
  <c r="L138" i="1"/>
  <c r="M138" i="1"/>
  <c r="L136" i="1"/>
  <c r="M136" i="1"/>
  <c r="L135" i="1"/>
  <c r="M135" i="1"/>
  <c r="L145" i="1"/>
  <c r="M145" i="1"/>
  <c r="L143" i="1"/>
  <c r="M143" i="1"/>
  <c r="L141" i="1"/>
  <c r="M141" i="1"/>
  <c r="L137" i="1"/>
  <c r="M137" i="1"/>
  <c r="G209" i="1"/>
  <c r="H209" i="1" s="1"/>
  <c r="J209" i="1" s="1"/>
  <c r="G203" i="1"/>
  <c r="H203" i="1" s="1"/>
  <c r="J203" i="1" s="1"/>
  <c r="G220" i="1"/>
  <c r="H220" i="1" s="1"/>
  <c r="J220" i="1" s="1"/>
  <c r="G208" i="1"/>
  <c r="H208" i="1" s="1"/>
  <c r="J208" i="1" s="1"/>
  <c r="G221" i="1"/>
  <c r="H221" i="1" s="1"/>
  <c r="J221" i="1" s="1"/>
  <c r="G222" i="1"/>
  <c r="H222" i="1" s="1"/>
  <c r="J222" i="1" s="1"/>
  <c r="L211" i="1"/>
  <c r="G223" i="1"/>
  <c r="H223" i="1" s="1"/>
  <c r="J223" i="1" s="1"/>
  <c r="G224" i="1"/>
  <c r="H224" i="1" s="1"/>
  <c r="J224" i="1" s="1"/>
  <c r="G225" i="1"/>
  <c r="H225" i="1" s="1"/>
  <c r="J225" i="1" s="1"/>
  <c r="G226" i="1"/>
  <c r="H226" i="1" s="1"/>
  <c r="J226" i="1" s="1"/>
  <c r="G212" i="1"/>
  <c r="H212" i="1" s="1"/>
  <c r="J212" i="1" s="1"/>
  <c r="G227" i="1"/>
  <c r="H227" i="1" s="1"/>
  <c r="J227" i="1" s="1"/>
  <c r="G228" i="1"/>
  <c r="H228" i="1" s="1"/>
  <c r="J228" i="1" s="1"/>
  <c r="G229" i="1"/>
  <c r="H229" i="1" s="1"/>
  <c r="J229" i="1" s="1"/>
  <c r="G230" i="1"/>
  <c r="H230" i="1" s="1"/>
  <c r="J230" i="1" s="1"/>
  <c r="G231" i="1"/>
  <c r="H231" i="1" s="1"/>
  <c r="J231" i="1" s="1"/>
  <c r="G232" i="1"/>
  <c r="H232" i="1" s="1"/>
  <c r="J232" i="1" s="1"/>
  <c r="G233" i="1"/>
  <c r="H233" i="1" s="1"/>
  <c r="J233" i="1" s="1"/>
  <c r="G214" i="1"/>
  <c r="H214" i="1" s="1"/>
  <c r="J214" i="1" s="1"/>
  <c r="G234" i="1"/>
  <c r="H234" i="1" s="1"/>
  <c r="J234" i="1" s="1"/>
  <c r="G235" i="1"/>
  <c r="H235" i="1" s="1"/>
  <c r="J235" i="1" s="1"/>
  <c r="G219" i="1"/>
  <c r="H219" i="1" s="1"/>
  <c r="J219" i="1" s="1"/>
  <c r="G236" i="1"/>
  <c r="H236" i="1" s="1"/>
  <c r="J236" i="1" s="1"/>
  <c r="G237" i="1"/>
  <c r="H237" i="1" s="1"/>
  <c r="J237" i="1" s="1"/>
  <c r="G238" i="1"/>
  <c r="H238" i="1" s="1"/>
  <c r="J238" i="1" s="1"/>
  <c r="G239" i="1"/>
  <c r="H239" i="1" s="1"/>
  <c r="J239" i="1" s="1"/>
  <c r="G204" i="1"/>
  <c r="H204" i="1" s="1"/>
  <c r="J204" i="1" s="1"/>
  <c r="F209" i="1"/>
  <c r="F203" i="1"/>
  <c r="F220" i="1"/>
  <c r="F208" i="1"/>
  <c r="F221" i="1"/>
  <c r="F222" i="1"/>
  <c r="F223" i="1"/>
  <c r="F224" i="1"/>
  <c r="F225" i="1"/>
  <c r="F226" i="1"/>
  <c r="F212" i="1"/>
  <c r="F227" i="1"/>
  <c r="F228" i="1"/>
  <c r="F229" i="1"/>
  <c r="F230" i="1"/>
  <c r="F231" i="1"/>
  <c r="F232" i="1"/>
  <c r="F233" i="1"/>
  <c r="F234" i="1"/>
  <c r="F235" i="1"/>
  <c r="F219" i="1"/>
  <c r="F236" i="1"/>
  <c r="F237" i="1"/>
  <c r="F238" i="1"/>
  <c r="F204" i="1"/>
  <c r="L195" i="2" l="1"/>
  <c r="X195" i="2" s="1"/>
  <c r="V195" i="2"/>
  <c r="X194" i="2"/>
  <c r="G196" i="2"/>
  <c r="H196" i="2" s="1"/>
  <c r="J196" i="2" s="1"/>
  <c r="D197" i="2"/>
  <c r="L135" i="2"/>
  <c r="X135" i="2" s="1"/>
  <c r="G136" i="2"/>
  <c r="H136" i="2" s="1"/>
  <c r="J136" i="2" s="1"/>
  <c r="D137" i="2"/>
  <c r="L134" i="2"/>
  <c r="X134" i="2" s="1"/>
  <c r="L204" i="1"/>
  <c r="M204" i="1"/>
  <c r="L238" i="1"/>
  <c r="M238" i="1"/>
  <c r="L236" i="1"/>
  <c r="M236" i="1"/>
  <c r="L235" i="1"/>
  <c r="M235" i="1"/>
  <c r="L214" i="1"/>
  <c r="M214" i="1"/>
  <c r="L232" i="1"/>
  <c r="M232" i="1"/>
  <c r="L230" i="1"/>
  <c r="M230" i="1"/>
  <c r="L228" i="1"/>
  <c r="M228" i="1"/>
  <c r="L212" i="1"/>
  <c r="M212" i="1"/>
  <c r="L225" i="1"/>
  <c r="M225" i="1"/>
  <c r="L223" i="1"/>
  <c r="M223" i="1"/>
  <c r="L222" i="1"/>
  <c r="M222" i="1"/>
  <c r="L208" i="1"/>
  <c r="M208" i="1"/>
  <c r="L203" i="1"/>
  <c r="M203" i="1"/>
  <c r="L239" i="1"/>
  <c r="M239" i="1"/>
  <c r="L237" i="1"/>
  <c r="M237" i="1"/>
  <c r="L219" i="1"/>
  <c r="M219" i="1"/>
  <c r="L234" i="1"/>
  <c r="M234" i="1"/>
  <c r="L233" i="1"/>
  <c r="M233" i="1"/>
  <c r="L231" i="1"/>
  <c r="M231" i="1"/>
  <c r="L229" i="1"/>
  <c r="M229" i="1"/>
  <c r="L227" i="1"/>
  <c r="M227" i="1"/>
  <c r="L226" i="1"/>
  <c r="M226" i="1"/>
  <c r="L224" i="1"/>
  <c r="M224" i="1"/>
  <c r="L221" i="1"/>
  <c r="M221" i="1"/>
  <c r="L220" i="1"/>
  <c r="M220" i="1"/>
  <c r="L209" i="1"/>
  <c r="M209" i="1"/>
  <c r="P13" i="2"/>
  <c r="L196" i="2" l="1"/>
  <c r="V196" i="2"/>
  <c r="G197" i="2"/>
  <c r="H197" i="2" s="1"/>
  <c r="J197" i="2" s="1"/>
  <c r="D198" i="2"/>
  <c r="L136" i="2"/>
  <c r="X136" i="2" s="1"/>
  <c r="V136" i="2"/>
  <c r="G137" i="2"/>
  <c r="H137" i="2" s="1"/>
  <c r="J137" i="2" s="1"/>
  <c r="D138" i="2"/>
  <c r="G185" i="1"/>
  <c r="H185" i="1" s="1"/>
  <c r="J185" i="1" s="1"/>
  <c r="G186" i="1"/>
  <c r="H186" i="1" s="1"/>
  <c r="J186" i="1" s="1"/>
  <c r="G187" i="1"/>
  <c r="H187" i="1" s="1"/>
  <c r="J187" i="1" s="1"/>
  <c r="G188" i="1"/>
  <c r="H188" i="1" s="1"/>
  <c r="J188" i="1" s="1"/>
  <c r="G189" i="1"/>
  <c r="H189" i="1" s="1"/>
  <c r="J189" i="1" s="1"/>
  <c r="G177" i="1"/>
  <c r="H177" i="1" s="1"/>
  <c r="J177" i="1" s="1"/>
  <c r="G190" i="1"/>
  <c r="H190" i="1" s="1"/>
  <c r="J190" i="1" s="1"/>
  <c r="G191" i="1"/>
  <c r="H191" i="1" s="1"/>
  <c r="J191" i="1" s="1"/>
  <c r="G192" i="1"/>
  <c r="H192" i="1" s="1"/>
  <c r="J192" i="1" s="1"/>
  <c r="G193" i="1"/>
  <c r="H193" i="1" s="1"/>
  <c r="J193" i="1" s="1"/>
  <c r="G194" i="1"/>
  <c r="H194" i="1" s="1"/>
  <c r="J194" i="1" s="1"/>
  <c r="G195" i="1"/>
  <c r="H195" i="1" s="1"/>
  <c r="J195" i="1" s="1"/>
  <c r="G196" i="1"/>
  <c r="H196" i="1" s="1"/>
  <c r="J196" i="1" s="1"/>
  <c r="G197" i="1"/>
  <c r="H197" i="1" s="1"/>
  <c r="J197" i="1" s="1"/>
  <c r="G184" i="1"/>
  <c r="H184" i="1" s="1"/>
  <c r="J184" i="1" s="1"/>
  <c r="G173" i="1"/>
  <c r="H173" i="1" s="1"/>
  <c r="J173" i="1" s="1"/>
  <c r="G148" i="1"/>
  <c r="H148" i="1" s="1"/>
  <c r="J148" i="1" s="1"/>
  <c r="G149" i="1"/>
  <c r="H149" i="1" s="1"/>
  <c r="J149" i="1" s="1"/>
  <c r="G150" i="1"/>
  <c r="H150" i="1" s="1"/>
  <c r="J150" i="1" s="1"/>
  <c r="G151" i="1"/>
  <c r="H151" i="1" s="1"/>
  <c r="J151" i="1" s="1"/>
  <c r="G152" i="1"/>
  <c r="H152" i="1" s="1"/>
  <c r="J152" i="1" s="1"/>
  <c r="G153" i="1"/>
  <c r="H153" i="1" s="1"/>
  <c r="J153" i="1" s="1"/>
  <c r="G154" i="1"/>
  <c r="H154" i="1" s="1"/>
  <c r="J154" i="1" s="1"/>
  <c r="G155" i="1"/>
  <c r="H155" i="1" s="1"/>
  <c r="J155" i="1" s="1"/>
  <c r="G156" i="1"/>
  <c r="H156" i="1" s="1"/>
  <c r="J156" i="1" s="1"/>
  <c r="G157" i="1"/>
  <c r="H157" i="1" s="1"/>
  <c r="J157" i="1" s="1"/>
  <c r="G158" i="1"/>
  <c r="H158" i="1" s="1"/>
  <c r="J158" i="1" s="1"/>
  <c r="G159" i="1"/>
  <c r="H159" i="1" s="1"/>
  <c r="J159" i="1" s="1"/>
  <c r="G133" i="1"/>
  <c r="H133" i="1" s="1"/>
  <c r="J133" i="1" s="1"/>
  <c r="G160" i="1"/>
  <c r="H160" i="1" s="1"/>
  <c r="J160" i="1" s="1"/>
  <c r="G161" i="1"/>
  <c r="H161" i="1" s="1"/>
  <c r="J161" i="1" s="1"/>
  <c r="G162" i="1"/>
  <c r="H162" i="1" s="1"/>
  <c r="J162" i="1" s="1"/>
  <c r="G163" i="1"/>
  <c r="H163" i="1" s="1"/>
  <c r="J163" i="1" s="1"/>
  <c r="G164" i="1"/>
  <c r="H164" i="1" s="1"/>
  <c r="J164" i="1" s="1"/>
  <c r="G165" i="1"/>
  <c r="H165" i="1" s="1"/>
  <c r="J165" i="1" s="1"/>
  <c r="G166" i="1"/>
  <c r="H166" i="1" s="1"/>
  <c r="J166" i="1" s="1"/>
  <c r="G167" i="1"/>
  <c r="H167" i="1" s="1"/>
  <c r="J167" i="1" s="1"/>
  <c r="G168" i="1"/>
  <c r="H168" i="1" s="1"/>
  <c r="J168" i="1" s="1"/>
  <c r="G169" i="1"/>
  <c r="H169" i="1" s="1"/>
  <c r="J169" i="1" s="1"/>
  <c r="G170" i="1"/>
  <c r="H170" i="1" s="1"/>
  <c r="J170" i="1" s="1"/>
  <c r="G171" i="1"/>
  <c r="H171" i="1" s="1"/>
  <c r="J171" i="1" s="1"/>
  <c r="G172" i="1"/>
  <c r="H172" i="1" s="1"/>
  <c r="J172" i="1" s="1"/>
  <c r="G147" i="1"/>
  <c r="H147" i="1" s="1"/>
  <c r="J147" i="1" s="1"/>
  <c r="G127" i="1"/>
  <c r="H127" i="1" s="1"/>
  <c r="J127" i="1" s="1"/>
  <c r="F185" i="1"/>
  <c r="F186" i="1"/>
  <c r="F187" i="1"/>
  <c r="F188" i="1"/>
  <c r="F189" i="1"/>
  <c r="F177" i="1"/>
  <c r="F190" i="1"/>
  <c r="F191" i="1"/>
  <c r="F192" i="1"/>
  <c r="F193" i="1"/>
  <c r="F194" i="1"/>
  <c r="F195" i="1"/>
  <c r="F196" i="1"/>
  <c r="F197" i="1"/>
  <c r="F184" i="1"/>
  <c r="F173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47" i="1"/>
  <c r="F127" i="1"/>
  <c r="L197" i="2" l="1"/>
  <c r="X197" i="2" s="1"/>
  <c r="V197" i="2"/>
  <c r="X196" i="2"/>
  <c r="G198" i="2"/>
  <c r="H198" i="2" s="1"/>
  <c r="J198" i="2" s="1"/>
  <c r="D199" i="2"/>
  <c r="L137" i="2"/>
  <c r="X137" i="2" s="1"/>
  <c r="V137" i="2"/>
  <c r="G138" i="2"/>
  <c r="H138" i="2" s="1"/>
  <c r="J138" i="2" s="1"/>
  <c r="V138" i="2" s="1"/>
  <c r="D139" i="2"/>
  <c r="L127" i="1"/>
  <c r="M127" i="1"/>
  <c r="L172" i="1"/>
  <c r="M172" i="1"/>
  <c r="L170" i="1"/>
  <c r="M170" i="1"/>
  <c r="L168" i="1"/>
  <c r="M168" i="1"/>
  <c r="L166" i="1"/>
  <c r="M166" i="1"/>
  <c r="L160" i="1"/>
  <c r="M160" i="1"/>
  <c r="L155" i="1"/>
  <c r="M155" i="1"/>
  <c r="L153" i="1"/>
  <c r="M153" i="1"/>
  <c r="L149" i="1"/>
  <c r="M149" i="1"/>
  <c r="L173" i="1"/>
  <c r="M173" i="1"/>
  <c r="L197" i="1"/>
  <c r="M197" i="1"/>
  <c r="L195" i="1"/>
  <c r="M195" i="1"/>
  <c r="L193" i="1"/>
  <c r="M193" i="1"/>
  <c r="L191" i="1"/>
  <c r="M191" i="1"/>
  <c r="L177" i="1"/>
  <c r="M177" i="1"/>
  <c r="L188" i="1"/>
  <c r="M188" i="1"/>
  <c r="L186" i="1"/>
  <c r="M186" i="1"/>
  <c r="L147" i="1"/>
  <c r="M147" i="1"/>
  <c r="L171" i="1"/>
  <c r="M171" i="1"/>
  <c r="L169" i="1"/>
  <c r="M169" i="1"/>
  <c r="L167" i="1"/>
  <c r="M167" i="1"/>
  <c r="L165" i="1"/>
  <c r="M165" i="1"/>
  <c r="L161" i="1"/>
  <c r="M161" i="1"/>
  <c r="L156" i="1"/>
  <c r="M156" i="1"/>
  <c r="L154" i="1"/>
  <c r="M154" i="1"/>
  <c r="L148" i="1"/>
  <c r="M148" i="1"/>
  <c r="L184" i="1"/>
  <c r="M184" i="1"/>
  <c r="L196" i="1"/>
  <c r="M196" i="1"/>
  <c r="L194" i="1"/>
  <c r="M194" i="1"/>
  <c r="L192" i="1"/>
  <c r="M192" i="1"/>
  <c r="L190" i="1"/>
  <c r="M190" i="1"/>
  <c r="L189" i="1"/>
  <c r="M189" i="1"/>
  <c r="L187" i="1"/>
  <c r="M187" i="1"/>
  <c r="L185" i="1"/>
  <c r="M185" i="1"/>
  <c r="L164" i="1"/>
  <c r="M164" i="1"/>
  <c r="L162" i="1"/>
  <c r="M162" i="1"/>
  <c r="L159" i="1"/>
  <c r="M159" i="1"/>
  <c r="L157" i="1"/>
  <c r="M157" i="1"/>
  <c r="L151" i="1"/>
  <c r="M151" i="1"/>
  <c r="L163" i="1"/>
  <c r="M163" i="1"/>
  <c r="L133" i="1"/>
  <c r="M133" i="1"/>
  <c r="L158" i="1"/>
  <c r="M158" i="1"/>
  <c r="L152" i="1"/>
  <c r="M152" i="1"/>
  <c r="L150" i="1"/>
  <c r="M150" i="1"/>
  <c r="G92" i="1"/>
  <c r="H92" i="1" s="1"/>
  <c r="J92" i="1" s="1"/>
  <c r="G93" i="1"/>
  <c r="H93" i="1" s="1"/>
  <c r="J93" i="1" s="1"/>
  <c r="G94" i="1"/>
  <c r="H94" i="1" s="1"/>
  <c r="J94" i="1" s="1"/>
  <c r="G95" i="1"/>
  <c r="H95" i="1" s="1"/>
  <c r="J95" i="1" s="1"/>
  <c r="G96" i="1"/>
  <c r="H96" i="1" s="1"/>
  <c r="J96" i="1" s="1"/>
  <c r="G97" i="1"/>
  <c r="H97" i="1" s="1"/>
  <c r="J97" i="1" s="1"/>
  <c r="G98" i="1"/>
  <c r="H98" i="1" s="1"/>
  <c r="J98" i="1" s="1"/>
  <c r="G99" i="1"/>
  <c r="H99" i="1" s="1"/>
  <c r="J99" i="1" s="1"/>
  <c r="G100" i="1"/>
  <c r="H100" i="1" s="1"/>
  <c r="J100" i="1" s="1"/>
  <c r="G101" i="1"/>
  <c r="H101" i="1" s="1"/>
  <c r="J101" i="1" s="1"/>
  <c r="G102" i="1"/>
  <c r="H102" i="1" s="1"/>
  <c r="J102" i="1" s="1"/>
  <c r="G103" i="1"/>
  <c r="H103" i="1" s="1"/>
  <c r="J103" i="1" s="1"/>
  <c r="G104" i="1"/>
  <c r="H104" i="1" s="1"/>
  <c r="J104" i="1" s="1"/>
  <c r="G105" i="1"/>
  <c r="H105" i="1" s="1"/>
  <c r="J105" i="1" s="1"/>
  <c r="G106" i="1"/>
  <c r="H106" i="1" s="1"/>
  <c r="J106" i="1" s="1"/>
  <c r="G107" i="1"/>
  <c r="H107" i="1" s="1"/>
  <c r="J107" i="1" s="1"/>
  <c r="G108" i="1"/>
  <c r="H108" i="1" s="1"/>
  <c r="J108" i="1" s="1"/>
  <c r="G109" i="1"/>
  <c r="H109" i="1" s="1"/>
  <c r="J109" i="1" s="1"/>
  <c r="G110" i="1"/>
  <c r="H110" i="1" s="1"/>
  <c r="J110" i="1" s="1"/>
  <c r="G111" i="1"/>
  <c r="H111" i="1" s="1"/>
  <c r="J111" i="1" s="1"/>
  <c r="G112" i="1"/>
  <c r="H112" i="1" s="1"/>
  <c r="J112" i="1" s="1"/>
  <c r="G113" i="1"/>
  <c r="H113" i="1" s="1"/>
  <c r="J113" i="1" s="1"/>
  <c r="G114" i="1"/>
  <c r="H114" i="1" s="1"/>
  <c r="J114" i="1" s="1"/>
  <c r="G115" i="1"/>
  <c r="H115" i="1" s="1"/>
  <c r="J115" i="1" s="1"/>
  <c r="G116" i="1"/>
  <c r="H116" i="1" s="1"/>
  <c r="J116" i="1" s="1"/>
  <c r="G117" i="1"/>
  <c r="H117" i="1" s="1"/>
  <c r="J117" i="1" s="1"/>
  <c r="G118" i="1"/>
  <c r="H118" i="1" s="1"/>
  <c r="J118" i="1" s="1"/>
  <c r="G120" i="1"/>
  <c r="H120" i="1" s="1"/>
  <c r="J120" i="1" s="1"/>
  <c r="G121" i="1"/>
  <c r="H121" i="1" s="1"/>
  <c r="J121" i="1" s="1"/>
  <c r="G122" i="1"/>
  <c r="H122" i="1" s="1"/>
  <c r="J122" i="1" s="1"/>
  <c r="G123" i="1"/>
  <c r="H123" i="1" s="1"/>
  <c r="J123" i="1" s="1"/>
  <c r="G124" i="1"/>
  <c r="H124" i="1" s="1"/>
  <c r="J124" i="1" s="1"/>
  <c r="G125" i="1"/>
  <c r="H125" i="1" s="1"/>
  <c r="J125" i="1" s="1"/>
  <c r="G126" i="1"/>
  <c r="H126" i="1" s="1"/>
  <c r="J126" i="1" s="1"/>
  <c r="G91" i="1"/>
  <c r="H91" i="1" s="1"/>
  <c r="J91" i="1" s="1"/>
  <c r="G85" i="1"/>
  <c r="H85" i="1" s="1"/>
  <c r="J85" i="1" s="1"/>
  <c r="F122" i="1"/>
  <c r="F123" i="1"/>
  <c r="F124" i="1"/>
  <c r="F125" i="1"/>
  <c r="F126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00" i="1"/>
  <c r="F101" i="1"/>
  <c r="F102" i="1"/>
  <c r="F103" i="1"/>
  <c r="F104" i="1"/>
  <c r="F105" i="1"/>
  <c r="F106" i="1"/>
  <c r="F107" i="1"/>
  <c r="F108" i="1"/>
  <c r="F92" i="1"/>
  <c r="F93" i="1"/>
  <c r="F94" i="1"/>
  <c r="F95" i="1"/>
  <c r="F96" i="1"/>
  <c r="F97" i="1"/>
  <c r="F98" i="1"/>
  <c r="F99" i="1"/>
  <c r="F91" i="1"/>
  <c r="F85" i="1"/>
  <c r="L198" i="2" l="1"/>
  <c r="V198" i="2"/>
  <c r="G199" i="2"/>
  <c r="H199" i="2" s="1"/>
  <c r="J199" i="2" s="1"/>
  <c r="D200" i="2"/>
  <c r="L138" i="2"/>
  <c r="X138" i="2" s="1"/>
  <c r="G139" i="2"/>
  <c r="H139" i="2" s="1"/>
  <c r="J139" i="2" s="1"/>
  <c r="D140" i="2"/>
  <c r="D141" i="2" s="1"/>
  <c r="D142" i="2" s="1"/>
  <c r="L91" i="1"/>
  <c r="M91" i="1"/>
  <c r="L123" i="1"/>
  <c r="M123" i="1"/>
  <c r="L118" i="1"/>
  <c r="M118" i="1"/>
  <c r="L116" i="1"/>
  <c r="M116" i="1"/>
  <c r="L114" i="1"/>
  <c r="M114" i="1"/>
  <c r="L112" i="1"/>
  <c r="M112" i="1"/>
  <c r="L110" i="1"/>
  <c r="M110" i="1"/>
  <c r="L108" i="1"/>
  <c r="M108" i="1"/>
  <c r="L106" i="1"/>
  <c r="M106" i="1"/>
  <c r="L104" i="1"/>
  <c r="M104" i="1"/>
  <c r="L102" i="1"/>
  <c r="M102" i="1"/>
  <c r="L100" i="1"/>
  <c r="M100" i="1"/>
  <c r="L98" i="1"/>
  <c r="M98" i="1"/>
  <c r="L96" i="1"/>
  <c r="M96" i="1"/>
  <c r="L94" i="1"/>
  <c r="M94" i="1"/>
  <c r="L92" i="1"/>
  <c r="M92" i="1"/>
  <c r="L85" i="1"/>
  <c r="M85" i="1"/>
  <c r="L126" i="1"/>
  <c r="M126" i="1"/>
  <c r="L117" i="1"/>
  <c r="M117" i="1"/>
  <c r="L115" i="1"/>
  <c r="M115" i="1"/>
  <c r="L113" i="1"/>
  <c r="M113" i="1"/>
  <c r="L111" i="1"/>
  <c r="M111" i="1"/>
  <c r="L109" i="1"/>
  <c r="M109" i="1"/>
  <c r="L107" i="1"/>
  <c r="M107" i="1"/>
  <c r="L105" i="1"/>
  <c r="M105" i="1"/>
  <c r="L103" i="1"/>
  <c r="M103" i="1"/>
  <c r="L101" i="1"/>
  <c r="M101" i="1"/>
  <c r="L99" i="1"/>
  <c r="M99" i="1"/>
  <c r="L97" i="1"/>
  <c r="M97" i="1"/>
  <c r="L95" i="1"/>
  <c r="M95" i="1"/>
  <c r="L93" i="1"/>
  <c r="M93" i="1"/>
  <c r="L124" i="1"/>
  <c r="M124" i="1"/>
  <c r="L122" i="1"/>
  <c r="M122" i="1"/>
  <c r="L120" i="1"/>
  <c r="M120" i="1"/>
  <c r="L125" i="1"/>
  <c r="M125" i="1"/>
  <c r="L121" i="1"/>
  <c r="M121" i="1"/>
  <c r="P3" i="2"/>
  <c r="P5" i="2"/>
  <c r="P6" i="2"/>
  <c r="P8" i="2"/>
  <c r="P10" i="2"/>
  <c r="P12" i="2"/>
  <c r="P19" i="2"/>
  <c r="P20" i="2"/>
  <c r="P21" i="2"/>
  <c r="P22" i="2"/>
  <c r="P24" i="2"/>
  <c r="P25" i="2"/>
  <c r="P26" i="2"/>
  <c r="P27" i="2"/>
  <c r="P28" i="2"/>
  <c r="P29" i="2"/>
  <c r="P31" i="2"/>
  <c r="P32" i="2"/>
  <c r="P36" i="2"/>
  <c r="N2" i="2"/>
  <c r="N3" i="2"/>
  <c r="N5" i="2"/>
  <c r="N6" i="2"/>
  <c r="N8" i="2"/>
  <c r="N10" i="2"/>
  <c r="N12" i="2"/>
  <c r="N13" i="2"/>
  <c r="N19" i="2"/>
  <c r="N20" i="2"/>
  <c r="N21" i="2"/>
  <c r="N22" i="2"/>
  <c r="N24" i="2"/>
  <c r="N25" i="2"/>
  <c r="N26" i="2"/>
  <c r="N27" i="2"/>
  <c r="N28" i="2"/>
  <c r="N29" i="2"/>
  <c r="N31" i="2"/>
  <c r="N32" i="2"/>
  <c r="N36" i="2"/>
  <c r="G26" i="2"/>
  <c r="G27" i="2"/>
  <c r="H27" i="2" s="1"/>
  <c r="J27" i="2" s="1"/>
  <c r="G28" i="2"/>
  <c r="H28" i="2" s="1"/>
  <c r="J28" i="2" s="1"/>
  <c r="G21" i="2"/>
  <c r="H21" i="2" s="1"/>
  <c r="J21" i="2" s="1"/>
  <c r="V21" i="2" s="1"/>
  <c r="M12" i="2"/>
  <c r="M13" i="2"/>
  <c r="M19" i="2"/>
  <c r="M20" i="2"/>
  <c r="M21" i="2"/>
  <c r="M22" i="2"/>
  <c r="M24" i="2"/>
  <c r="M25" i="2"/>
  <c r="M26" i="2"/>
  <c r="M27" i="2"/>
  <c r="M28" i="2"/>
  <c r="M29" i="2"/>
  <c r="M31" i="2"/>
  <c r="M32" i="2"/>
  <c r="M36" i="2"/>
  <c r="M3" i="2"/>
  <c r="M5" i="2"/>
  <c r="M6" i="2"/>
  <c r="M10" i="2"/>
  <c r="M2" i="2"/>
  <c r="G32" i="2"/>
  <c r="H32" i="2" s="1"/>
  <c r="J32" i="2" s="1"/>
  <c r="G31" i="2"/>
  <c r="H31" i="2" s="1"/>
  <c r="J31" i="2" s="1"/>
  <c r="G29" i="2"/>
  <c r="H29" i="2" s="1"/>
  <c r="J29" i="2" s="1"/>
  <c r="G25" i="2"/>
  <c r="H25" i="2" s="1"/>
  <c r="J25" i="2" s="1"/>
  <c r="G24" i="2"/>
  <c r="H24" i="2" s="1"/>
  <c r="J24" i="2" s="1"/>
  <c r="V24" i="2" s="1"/>
  <c r="G22" i="2"/>
  <c r="H22" i="2" s="1"/>
  <c r="J22" i="2" s="1"/>
  <c r="V22" i="2" s="1"/>
  <c r="L199" i="2" l="1"/>
  <c r="X199" i="2" s="1"/>
  <c r="V199" i="2"/>
  <c r="X198" i="2"/>
  <c r="G200" i="2"/>
  <c r="H200" i="2" s="1"/>
  <c r="J200" i="2" s="1"/>
  <c r="D201" i="2"/>
  <c r="L139" i="2"/>
  <c r="X139" i="2" s="1"/>
  <c r="V139" i="2"/>
  <c r="G140" i="2"/>
  <c r="H140" i="2" s="1"/>
  <c r="J140" i="2" s="1"/>
  <c r="H26" i="2"/>
  <c r="J26" i="2" s="1"/>
  <c r="L22" i="2"/>
  <c r="X22" i="2" s="1"/>
  <c r="L25" i="2"/>
  <c r="X25" i="2" s="1"/>
  <c r="V25" i="2"/>
  <c r="L31" i="2"/>
  <c r="X31" i="2" s="1"/>
  <c r="V31" i="2"/>
  <c r="O28" i="2"/>
  <c r="V28" i="2"/>
  <c r="L24" i="2"/>
  <c r="X24" i="2" s="1"/>
  <c r="L29" i="2"/>
  <c r="X29" i="2" s="1"/>
  <c r="V29" i="2"/>
  <c r="L32" i="2"/>
  <c r="X32" i="2" s="1"/>
  <c r="V32" i="2"/>
  <c r="O21" i="2"/>
  <c r="O27" i="2"/>
  <c r="V27" i="2"/>
  <c r="L27" i="2"/>
  <c r="X27" i="2" s="1"/>
  <c r="Q29" i="2"/>
  <c r="V36" i="2"/>
  <c r="L28" i="2"/>
  <c r="X28" i="2" s="1"/>
  <c r="L21" i="2"/>
  <c r="X21" i="2" s="1"/>
  <c r="O24" i="2"/>
  <c r="O36" i="2"/>
  <c r="O31" i="2"/>
  <c r="O32" i="2"/>
  <c r="O29" i="2"/>
  <c r="O25" i="2"/>
  <c r="O22" i="2"/>
  <c r="L200" i="2" l="1"/>
  <c r="V200" i="2"/>
  <c r="G201" i="2"/>
  <c r="H201" i="2" s="1"/>
  <c r="J201" i="2" s="1"/>
  <c r="D202" i="2"/>
  <c r="L140" i="2"/>
  <c r="X140" i="2" s="1"/>
  <c r="V140" i="2"/>
  <c r="G141" i="2"/>
  <c r="H141" i="2" s="1"/>
  <c r="J141" i="2" s="1"/>
  <c r="V141" i="2" s="1"/>
  <c r="V26" i="2"/>
  <c r="O26" i="2"/>
  <c r="L26" i="2"/>
  <c r="X26" i="2" s="1"/>
  <c r="Q22" i="2"/>
  <c r="Q31" i="2"/>
  <c r="Q25" i="2"/>
  <c r="Q32" i="2"/>
  <c r="Q24" i="2"/>
  <c r="Q27" i="2"/>
  <c r="Q21" i="2"/>
  <c r="Q28" i="2"/>
  <c r="Q36" i="2"/>
  <c r="X36" i="2"/>
  <c r="G20" i="2"/>
  <c r="H20" i="2" s="1"/>
  <c r="J20" i="2" s="1"/>
  <c r="G19" i="2"/>
  <c r="H19" i="2" s="1"/>
  <c r="J19" i="2" s="1"/>
  <c r="V19" i="2" s="1"/>
  <c r="G13" i="2"/>
  <c r="H13" i="2" s="1"/>
  <c r="J13" i="2" s="1"/>
  <c r="V13" i="2" s="1"/>
  <c r="G12" i="2"/>
  <c r="H12" i="2" s="1"/>
  <c r="J12" i="2" s="1"/>
  <c r="V12" i="2" s="1"/>
  <c r="G10" i="2"/>
  <c r="H10" i="2" s="1"/>
  <c r="J10" i="2" s="1"/>
  <c r="V10" i="2" s="1"/>
  <c r="V8" i="2"/>
  <c r="G6" i="2"/>
  <c r="H6" i="2" s="1"/>
  <c r="J6" i="2" s="1"/>
  <c r="V6" i="2" s="1"/>
  <c r="G5" i="2"/>
  <c r="H5" i="2" s="1"/>
  <c r="J5" i="2" s="1"/>
  <c r="V5" i="2" s="1"/>
  <c r="G3" i="2"/>
  <c r="H3" i="2" s="1"/>
  <c r="J3" i="2" s="1"/>
  <c r="V3" i="2" s="1"/>
  <c r="G2" i="2"/>
  <c r="H2" i="2" s="1"/>
  <c r="J2" i="2" s="1"/>
  <c r="V2" i="2" s="1"/>
  <c r="S63" i="1"/>
  <c r="S66" i="1"/>
  <c r="S65" i="1"/>
  <c r="S61" i="1"/>
  <c r="S49" i="1"/>
  <c r="S45" i="1"/>
  <c r="S46" i="1"/>
  <c r="S48" i="1" s="1"/>
  <c r="G78" i="1"/>
  <c r="H78" i="1" s="1"/>
  <c r="J78" i="1" s="1"/>
  <c r="G79" i="1"/>
  <c r="H79" i="1" s="1"/>
  <c r="J79" i="1" s="1"/>
  <c r="G80" i="1"/>
  <c r="H80" i="1" s="1"/>
  <c r="J80" i="1" s="1"/>
  <c r="G81" i="1"/>
  <c r="H81" i="1" s="1"/>
  <c r="J81" i="1" s="1"/>
  <c r="G82" i="1"/>
  <c r="H82" i="1" s="1"/>
  <c r="J82" i="1" s="1"/>
  <c r="G83" i="1"/>
  <c r="H83" i="1" s="1"/>
  <c r="J83" i="1" s="1"/>
  <c r="G84" i="1"/>
  <c r="H84" i="1" s="1"/>
  <c r="J84" i="1" s="1"/>
  <c r="G61" i="1"/>
  <c r="G63" i="1"/>
  <c r="H63" i="1" s="1"/>
  <c r="J63" i="1" s="1"/>
  <c r="G64" i="1"/>
  <c r="H64" i="1" s="1"/>
  <c r="J64" i="1" s="1"/>
  <c r="G65" i="1"/>
  <c r="H65" i="1" s="1"/>
  <c r="J65" i="1" s="1"/>
  <c r="G66" i="1"/>
  <c r="H66" i="1" s="1"/>
  <c r="J66" i="1" s="1"/>
  <c r="G67" i="1"/>
  <c r="H67" i="1" s="1"/>
  <c r="J67" i="1" s="1"/>
  <c r="G68" i="1"/>
  <c r="H68" i="1" s="1"/>
  <c r="J68" i="1" s="1"/>
  <c r="G69" i="1"/>
  <c r="H69" i="1" s="1"/>
  <c r="J69" i="1" s="1"/>
  <c r="H70" i="1"/>
  <c r="J70" i="1" s="1"/>
  <c r="G71" i="1"/>
  <c r="H71" i="1" s="1"/>
  <c r="J71" i="1" s="1"/>
  <c r="G72" i="1"/>
  <c r="H72" i="1" s="1"/>
  <c r="J72" i="1" s="1"/>
  <c r="G73" i="1"/>
  <c r="H73" i="1" s="1"/>
  <c r="J73" i="1" s="1"/>
  <c r="G74" i="1"/>
  <c r="H74" i="1" s="1"/>
  <c r="J74" i="1" s="1"/>
  <c r="G75" i="1"/>
  <c r="H75" i="1" s="1"/>
  <c r="J75" i="1" s="1"/>
  <c r="G76" i="1"/>
  <c r="H76" i="1" s="1"/>
  <c r="J76" i="1" s="1"/>
  <c r="G77" i="1"/>
  <c r="H77" i="1" s="1"/>
  <c r="J77" i="1" s="1"/>
  <c r="F80" i="1"/>
  <c r="F81" i="1"/>
  <c r="F82" i="1"/>
  <c r="F83" i="1"/>
  <c r="F84" i="1"/>
  <c r="F74" i="1"/>
  <c r="F75" i="1"/>
  <c r="F76" i="1"/>
  <c r="F77" i="1"/>
  <c r="F78" i="1"/>
  <c r="F79" i="1"/>
  <c r="F67" i="1"/>
  <c r="F68" i="1"/>
  <c r="F69" i="1"/>
  <c r="F71" i="1"/>
  <c r="F72" i="1"/>
  <c r="F73" i="1"/>
  <c r="F63" i="1"/>
  <c r="F64" i="1"/>
  <c r="F65" i="1"/>
  <c r="F66" i="1"/>
  <c r="L201" i="2" l="1"/>
  <c r="X201" i="2" s="1"/>
  <c r="V201" i="2"/>
  <c r="X200" i="2"/>
  <c r="G202" i="2"/>
  <c r="H202" i="2" s="1"/>
  <c r="J202" i="2" s="1"/>
  <c r="D203" i="2"/>
  <c r="L141" i="2"/>
  <c r="X141" i="2" s="1"/>
  <c r="G142" i="2"/>
  <c r="H142" i="2" s="1"/>
  <c r="J142" i="2" s="1"/>
  <c r="D143" i="2"/>
  <c r="V20" i="2"/>
  <c r="V37" i="2" s="1"/>
  <c r="O20" i="2"/>
  <c r="L76" i="1"/>
  <c r="M76" i="1"/>
  <c r="L74" i="1"/>
  <c r="M74" i="1"/>
  <c r="L68" i="1"/>
  <c r="M68" i="1"/>
  <c r="L79" i="1"/>
  <c r="M79" i="1"/>
  <c r="L77" i="1"/>
  <c r="M77" i="1"/>
  <c r="L75" i="1"/>
  <c r="M75" i="1"/>
  <c r="L73" i="1"/>
  <c r="M73" i="1"/>
  <c r="L69" i="1"/>
  <c r="M69" i="1"/>
  <c r="L67" i="1"/>
  <c r="M67" i="1"/>
  <c r="L63" i="1"/>
  <c r="M63" i="1"/>
  <c r="L84" i="1"/>
  <c r="M84" i="1"/>
  <c r="L80" i="1"/>
  <c r="M80" i="1"/>
  <c r="L78" i="1"/>
  <c r="M78" i="1"/>
  <c r="L72" i="1"/>
  <c r="M72" i="1"/>
  <c r="L70" i="1"/>
  <c r="M70" i="1"/>
  <c r="L66" i="1"/>
  <c r="M66" i="1"/>
  <c r="L64" i="1"/>
  <c r="M64" i="1"/>
  <c r="L83" i="1"/>
  <c r="M83" i="1"/>
  <c r="L81" i="1"/>
  <c r="M81" i="1"/>
  <c r="L71" i="1"/>
  <c r="M71" i="1"/>
  <c r="L65" i="1"/>
  <c r="M65" i="1"/>
  <c r="L82" i="1"/>
  <c r="M82" i="1"/>
  <c r="Q26" i="2"/>
  <c r="S50" i="1"/>
  <c r="L3" i="2"/>
  <c r="X3" i="2" s="1"/>
  <c r="O3" i="2"/>
  <c r="L6" i="2"/>
  <c r="X6" i="2" s="1"/>
  <c r="O6" i="2"/>
  <c r="L10" i="2"/>
  <c r="X10" i="2" s="1"/>
  <c r="O10" i="2"/>
  <c r="L13" i="2"/>
  <c r="X13" i="2" s="1"/>
  <c r="O13" i="2"/>
  <c r="L20" i="2"/>
  <c r="X20" i="2" s="1"/>
  <c r="L2" i="2"/>
  <c r="X2" i="2" s="1"/>
  <c r="O2" i="2"/>
  <c r="L5" i="2"/>
  <c r="X5" i="2" s="1"/>
  <c r="O5" i="2"/>
  <c r="X8" i="2"/>
  <c r="O8" i="2"/>
  <c r="L12" i="2"/>
  <c r="X12" i="2" s="1"/>
  <c r="O12" i="2"/>
  <c r="L19" i="2"/>
  <c r="X19" i="2" s="1"/>
  <c r="O19" i="2"/>
  <c r="C61" i="1"/>
  <c r="K61" i="1"/>
  <c r="G39" i="1"/>
  <c r="H39" i="1" s="1"/>
  <c r="J39" i="1" s="1"/>
  <c r="G41" i="1"/>
  <c r="H41" i="1" s="1"/>
  <c r="J41" i="1" s="1"/>
  <c r="G42" i="1"/>
  <c r="H42" i="1" s="1"/>
  <c r="J42" i="1" s="1"/>
  <c r="G43" i="1"/>
  <c r="H43" i="1" s="1"/>
  <c r="J43" i="1" s="1"/>
  <c r="G44" i="1"/>
  <c r="H44" i="1" s="1"/>
  <c r="J44" i="1" s="1"/>
  <c r="G45" i="1"/>
  <c r="H45" i="1" s="1"/>
  <c r="J45" i="1" s="1"/>
  <c r="G46" i="1"/>
  <c r="H46" i="1" s="1"/>
  <c r="J46" i="1" s="1"/>
  <c r="G47" i="1"/>
  <c r="H47" i="1" s="1"/>
  <c r="J47" i="1" s="1"/>
  <c r="G48" i="1"/>
  <c r="H48" i="1" s="1"/>
  <c r="J48" i="1" s="1"/>
  <c r="G49" i="1"/>
  <c r="H49" i="1" s="1"/>
  <c r="J49" i="1" s="1"/>
  <c r="G50" i="1"/>
  <c r="H50" i="1" s="1"/>
  <c r="J50" i="1" s="1"/>
  <c r="G51" i="1"/>
  <c r="H51" i="1" s="1"/>
  <c r="J51" i="1" s="1"/>
  <c r="G52" i="1"/>
  <c r="H52" i="1" s="1"/>
  <c r="J52" i="1" s="1"/>
  <c r="G53" i="1"/>
  <c r="H53" i="1" s="1"/>
  <c r="J53" i="1" s="1"/>
  <c r="G54" i="1"/>
  <c r="H54" i="1" s="1"/>
  <c r="J54" i="1" s="1"/>
  <c r="G55" i="1"/>
  <c r="H55" i="1" s="1"/>
  <c r="J55" i="1" s="1"/>
  <c r="G56" i="1"/>
  <c r="H56" i="1" s="1"/>
  <c r="J56" i="1" s="1"/>
  <c r="G57" i="1"/>
  <c r="H57" i="1" s="1"/>
  <c r="J57" i="1" s="1"/>
  <c r="G58" i="1"/>
  <c r="H58" i="1" s="1"/>
  <c r="J58" i="1" s="1"/>
  <c r="G59" i="1"/>
  <c r="H59" i="1" s="1"/>
  <c r="J59" i="1" s="1"/>
  <c r="G60" i="1"/>
  <c r="H60" i="1" s="1"/>
  <c r="J60" i="1" s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2" i="1"/>
  <c r="X37" i="2" l="1"/>
  <c r="L202" i="2"/>
  <c r="V202" i="2"/>
  <c r="G203" i="2"/>
  <c r="H203" i="2" s="1"/>
  <c r="J203" i="2" s="1"/>
  <c r="D204" i="2"/>
  <c r="L142" i="2"/>
  <c r="X142" i="2" s="1"/>
  <c r="V142" i="2"/>
  <c r="O106" i="2"/>
  <c r="G143" i="2"/>
  <c r="H143" i="2" s="1"/>
  <c r="J143" i="2" s="1"/>
  <c r="V143" i="2" s="1"/>
  <c r="D144" i="2"/>
  <c r="L59" i="1"/>
  <c r="M59" i="1"/>
  <c r="L57" i="1"/>
  <c r="M57" i="1"/>
  <c r="L55" i="1"/>
  <c r="M55" i="1"/>
  <c r="L60" i="1"/>
  <c r="M60" i="1"/>
  <c r="L58" i="1"/>
  <c r="M58" i="1"/>
  <c r="L56" i="1"/>
  <c r="M56" i="1"/>
  <c r="L54" i="1"/>
  <c r="M54" i="1"/>
  <c r="L53" i="1"/>
  <c r="M53" i="1"/>
  <c r="L51" i="1"/>
  <c r="M51" i="1"/>
  <c r="L49" i="1"/>
  <c r="M49" i="1"/>
  <c r="L47" i="1"/>
  <c r="M47" i="1"/>
  <c r="L45" i="1"/>
  <c r="M45" i="1"/>
  <c r="L43" i="1"/>
  <c r="M43" i="1"/>
  <c r="L41" i="1"/>
  <c r="M41" i="1"/>
  <c r="L52" i="1"/>
  <c r="M52" i="1"/>
  <c r="L50" i="1"/>
  <c r="M50" i="1"/>
  <c r="L48" i="1"/>
  <c r="M48" i="1"/>
  <c r="L46" i="1"/>
  <c r="M46" i="1"/>
  <c r="L44" i="1"/>
  <c r="M44" i="1"/>
  <c r="L42" i="1"/>
  <c r="M42" i="1"/>
  <c r="L39" i="1"/>
  <c r="M39" i="1"/>
  <c r="F61" i="1"/>
  <c r="Q19" i="2"/>
  <c r="Q12" i="2"/>
  <c r="Q8" i="2"/>
  <c r="Q5" i="2"/>
  <c r="Q2" i="2"/>
  <c r="Q20" i="2"/>
  <c r="Q13" i="2"/>
  <c r="Q10" i="2"/>
  <c r="Q6" i="2"/>
  <c r="Q3" i="2"/>
  <c r="H61" i="1"/>
  <c r="J61" i="1" s="1"/>
  <c r="G38" i="1"/>
  <c r="H38" i="1" s="1"/>
  <c r="J38" i="1" s="1"/>
  <c r="G25" i="1"/>
  <c r="H25" i="1" s="1"/>
  <c r="J25" i="1" s="1"/>
  <c r="G26" i="1"/>
  <c r="H26" i="1" s="1"/>
  <c r="J26" i="1" s="1"/>
  <c r="G27" i="1"/>
  <c r="H27" i="1" s="1"/>
  <c r="J27" i="1" s="1"/>
  <c r="G28" i="1"/>
  <c r="H28" i="1" s="1"/>
  <c r="J28" i="1" s="1"/>
  <c r="G29" i="1"/>
  <c r="H29" i="1" s="1"/>
  <c r="J29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G34" i="1"/>
  <c r="H34" i="1" s="1"/>
  <c r="J34" i="1" s="1"/>
  <c r="G35" i="1"/>
  <c r="H35" i="1" s="1"/>
  <c r="J35" i="1" s="1"/>
  <c r="G36" i="1"/>
  <c r="H36" i="1" s="1"/>
  <c r="J36" i="1" s="1"/>
  <c r="G37" i="1"/>
  <c r="H37" i="1" s="1"/>
  <c r="J37" i="1" s="1"/>
  <c r="G21" i="1"/>
  <c r="H21" i="1" s="1"/>
  <c r="J21" i="1" s="1"/>
  <c r="G22" i="1"/>
  <c r="H22" i="1" s="1"/>
  <c r="J22" i="1" s="1"/>
  <c r="G23" i="1"/>
  <c r="H23" i="1" s="1"/>
  <c r="J23" i="1" s="1"/>
  <c r="G24" i="1"/>
  <c r="H24" i="1" s="1"/>
  <c r="J24" i="1" s="1"/>
  <c r="G18" i="1"/>
  <c r="H18" i="1" s="1"/>
  <c r="J18" i="1" s="1"/>
  <c r="G19" i="1"/>
  <c r="H19" i="1" s="1"/>
  <c r="J19" i="1" s="1"/>
  <c r="G20" i="1"/>
  <c r="H20" i="1" s="1"/>
  <c r="J20" i="1" s="1"/>
  <c r="G13" i="1"/>
  <c r="H13" i="1" s="1"/>
  <c r="J13" i="1" s="1"/>
  <c r="G14" i="1"/>
  <c r="H14" i="1" s="1"/>
  <c r="J14" i="1" s="1"/>
  <c r="G15" i="1"/>
  <c r="H15" i="1" s="1"/>
  <c r="J15" i="1" s="1"/>
  <c r="G16" i="1"/>
  <c r="H16" i="1" s="1"/>
  <c r="J16" i="1" s="1"/>
  <c r="G17" i="1"/>
  <c r="H17" i="1" s="1"/>
  <c r="J17" i="1" s="1"/>
  <c r="G3" i="1"/>
  <c r="H3" i="1" s="1"/>
  <c r="J3" i="1" s="1"/>
  <c r="G4" i="1"/>
  <c r="H4" i="1" s="1"/>
  <c r="J4" i="1" s="1"/>
  <c r="G5" i="1"/>
  <c r="H5" i="1" s="1"/>
  <c r="J5" i="1" s="1"/>
  <c r="G6" i="1"/>
  <c r="H6" i="1" s="1"/>
  <c r="J6" i="1" s="1"/>
  <c r="G7" i="1"/>
  <c r="H7" i="1" s="1"/>
  <c r="J7" i="1" s="1"/>
  <c r="G8" i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12" i="1"/>
  <c r="H12" i="1" s="1"/>
  <c r="J12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8" i="1"/>
  <c r="F9" i="1"/>
  <c r="F10" i="1"/>
  <c r="F11" i="1"/>
  <c r="F12" i="1"/>
  <c r="F13" i="1"/>
  <c r="F14" i="1"/>
  <c r="F15" i="1"/>
  <c r="F16" i="1"/>
  <c r="F5" i="1"/>
  <c r="F6" i="1"/>
  <c r="F7" i="1"/>
  <c r="F3" i="1"/>
  <c r="F4" i="1"/>
  <c r="F2" i="1"/>
  <c r="H2" i="1"/>
  <c r="J2" i="1" s="1"/>
  <c r="L203" i="2" l="1"/>
  <c r="X203" i="2" s="1"/>
  <c r="V203" i="2"/>
  <c r="X202" i="2"/>
  <c r="G204" i="2"/>
  <c r="H204" i="2" s="1"/>
  <c r="J204" i="2" s="1"/>
  <c r="D205" i="2"/>
  <c r="L143" i="2"/>
  <c r="G144" i="2"/>
  <c r="H144" i="2" s="1"/>
  <c r="J144" i="2" s="1"/>
  <c r="D145" i="2"/>
  <c r="L3" i="1"/>
  <c r="M3" i="1"/>
  <c r="L32" i="1"/>
  <c r="M32" i="1"/>
  <c r="L30" i="1"/>
  <c r="M30" i="1"/>
  <c r="L2" i="1"/>
  <c r="M2" i="1"/>
  <c r="L31" i="1"/>
  <c r="M31" i="1"/>
  <c r="L61" i="1"/>
  <c r="M61" i="1"/>
  <c r="L11" i="1"/>
  <c r="M11" i="1"/>
  <c r="L9" i="1"/>
  <c r="M9" i="1"/>
  <c r="L7" i="1"/>
  <c r="M7" i="1"/>
  <c r="L5" i="1"/>
  <c r="M5" i="1"/>
  <c r="L16" i="1"/>
  <c r="M16" i="1"/>
  <c r="L14" i="1"/>
  <c r="M14" i="1"/>
  <c r="L20" i="1"/>
  <c r="M20" i="1"/>
  <c r="L18" i="1"/>
  <c r="M18" i="1"/>
  <c r="L23" i="1"/>
  <c r="M23" i="1"/>
  <c r="L21" i="1"/>
  <c r="M21" i="1"/>
  <c r="L36" i="1"/>
  <c r="M36" i="1"/>
  <c r="L34" i="1"/>
  <c r="M34" i="1"/>
  <c r="L28" i="1"/>
  <c r="M28" i="1"/>
  <c r="L26" i="1"/>
  <c r="M26" i="1"/>
  <c r="L38" i="1"/>
  <c r="M38" i="1"/>
  <c r="L12" i="1"/>
  <c r="M12" i="1"/>
  <c r="L10" i="1"/>
  <c r="M10" i="1"/>
  <c r="L8" i="1"/>
  <c r="M8" i="1"/>
  <c r="L6" i="1"/>
  <c r="M6" i="1"/>
  <c r="L4" i="1"/>
  <c r="M4" i="1"/>
  <c r="L17" i="1"/>
  <c r="M17" i="1"/>
  <c r="L15" i="1"/>
  <c r="M15" i="1"/>
  <c r="L13" i="1"/>
  <c r="M13" i="1"/>
  <c r="L19" i="1"/>
  <c r="M19" i="1"/>
  <c r="L24" i="1"/>
  <c r="M24" i="1"/>
  <c r="L22" i="1"/>
  <c r="M22" i="1"/>
  <c r="L37" i="1"/>
  <c r="M37" i="1"/>
  <c r="L35" i="1"/>
  <c r="M35" i="1"/>
  <c r="L33" i="1"/>
  <c r="M33" i="1"/>
  <c r="L29" i="1"/>
  <c r="M29" i="1"/>
  <c r="L27" i="1"/>
  <c r="M27" i="1"/>
  <c r="L25" i="1"/>
  <c r="M25" i="1"/>
  <c r="L204" i="2" l="1"/>
  <c r="V204" i="2"/>
  <c r="G205" i="2"/>
  <c r="H205" i="2" s="1"/>
  <c r="J205" i="2" s="1"/>
  <c r="D206" i="2"/>
  <c r="Q106" i="2"/>
  <c r="X143" i="2"/>
  <c r="L144" i="2"/>
  <c r="X144" i="2" s="1"/>
  <c r="V144" i="2"/>
  <c r="G145" i="2"/>
  <c r="H145" i="2" s="1"/>
  <c r="J145" i="2" s="1"/>
  <c r="D146" i="2"/>
  <c r="L205" i="2" l="1"/>
  <c r="X205" i="2" s="1"/>
  <c r="V205" i="2"/>
  <c r="X204" i="2"/>
  <c r="G206" i="2"/>
  <c r="H206" i="2" s="1"/>
  <c r="J206" i="2" s="1"/>
  <c r="D207" i="2"/>
  <c r="L145" i="2"/>
  <c r="X145" i="2" s="1"/>
  <c r="V145" i="2"/>
  <c r="G146" i="2"/>
  <c r="H146" i="2" s="1"/>
  <c r="J146" i="2" s="1"/>
  <c r="D147" i="2"/>
  <c r="L206" i="2" l="1"/>
  <c r="V206" i="2"/>
  <c r="G207" i="2"/>
  <c r="H207" i="2" s="1"/>
  <c r="J207" i="2" s="1"/>
  <c r="D208" i="2"/>
  <c r="L146" i="2"/>
  <c r="X146" i="2" s="1"/>
  <c r="V146" i="2"/>
  <c r="D148" i="2"/>
  <c r="D150" i="2" s="1"/>
  <c r="G150" i="2" s="1"/>
  <c r="H150" i="2" s="1"/>
  <c r="J150" i="2" s="1"/>
  <c r="G147" i="2"/>
  <c r="H147" i="2" s="1"/>
  <c r="J147" i="2" s="1"/>
  <c r="V150" i="2" l="1"/>
  <c r="L150" i="2"/>
  <c r="X150" i="2" s="1"/>
  <c r="L207" i="2"/>
  <c r="X207" i="2" s="1"/>
  <c r="V207" i="2"/>
  <c r="X206" i="2"/>
  <c r="G208" i="2"/>
  <c r="H208" i="2" s="1"/>
  <c r="J208" i="2" s="1"/>
  <c r="D209" i="2"/>
  <c r="L147" i="2"/>
  <c r="X147" i="2" s="1"/>
  <c r="V147" i="2"/>
  <c r="D149" i="2"/>
  <c r="G148" i="2"/>
  <c r="H148" i="2" s="1"/>
  <c r="J148" i="2" s="1"/>
  <c r="L208" i="2" l="1"/>
  <c r="V208" i="2"/>
  <c r="G209" i="2"/>
  <c r="H209" i="2" s="1"/>
  <c r="J209" i="2" s="1"/>
  <c r="D210" i="2"/>
  <c r="L148" i="2"/>
  <c r="X148" i="2" s="1"/>
  <c r="V148" i="2"/>
  <c r="D151" i="2"/>
  <c r="G149" i="2"/>
  <c r="H149" i="2" s="1"/>
  <c r="J149" i="2" s="1"/>
  <c r="L209" i="2" l="1"/>
  <c r="X209" i="2" s="1"/>
  <c r="V209" i="2"/>
  <c r="X208" i="2"/>
  <c r="G210" i="2"/>
  <c r="H210" i="2" s="1"/>
  <c r="J210" i="2" s="1"/>
  <c r="D211" i="2"/>
  <c r="L149" i="2"/>
  <c r="X149" i="2" s="1"/>
  <c r="V149" i="2"/>
  <c r="G151" i="2"/>
  <c r="H151" i="2" s="1"/>
  <c r="J151" i="2" s="1"/>
  <c r="D152" i="2"/>
  <c r="L210" i="2" l="1"/>
  <c r="V210" i="2"/>
  <c r="G211" i="2"/>
  <c r="H211" i="2" s="1"/>
  <c r="J211" i="2" s="1"/>
  <c r="D212" i="2"/>
  <c r="L151" i="2"/>
  <c r="X151" i="2" s="1"/>
  <c r="V151" i="2"/>
  <c r="G152" i="2"/>
  <c r="H152" i="2" s="1"/>
  <c r="J152" i="2" s="1"/>
  <c r="V152" i="2" s="1"/>
  <c r="D153" i="2"/>
  <c r="L211" i="2" l="1"/>
  <c r="X211" i="2" s="1"/>
  <c r="V211" i="2"/>
  <c r="X210" i="2"/>
  <c r="G212" i="2"/>
  <c r="H212" i="2" s="1"/>
  <c r="J212" i="2" s="1"/>
  <c r="D213" i="2"/>
  <c r="L152" i="2"/>
  <c r="X152" i="2" s="1"/>
  <c r="D154" i="2"/>
  <c r="D156" i="2" s="1"/>
  <c r="G156" i="2" s="1"/>
  <c r="H156" i="2" s="1"/>
  <c r="J156" i="2" s="1"/>
  <c r="G153" i="2"/>
  <c r="H153" i="2" s="1"/>
  <c r="J153" i="2" s="1"/>
  <c r="L212" i="2" l="1"/>
  <c r="V212" i="2"/>
  <c r="G213" i="2"/>
  <c r="H213" i="2" s="1"/>
  <c r="J213" i="2" s="1"/>
  <c r="D214" i="2"/>
  <c r="L153" i="2"/>
  <c r="X153" i="2" s="1"/>
  <c r="V153" i="2"/>
  <c r="L156" i="2"/>
  <c r="X156" i="2" s="1"/>
  <c r="V156" i="2"/>
  <c r="D155" i="2"/>
  <c r="G154" i="2"/>
  <c r="H154" i="2" s="1"/>
  <c r="J154" i="2" s="1"/>
  <c r="L213" i="2" l="1"/>
  <c r="X213" i="2" s="1"/>
  <c r="V213" i="2"/>
  <c r="X212" i="2"/>
  <c r="G214" i="2"/>
  <c r="H214" i="2" s="1"/>
  <c r="J214" i="2" s="1"/>
  <c r="D215" i="2"/>
  <c r="L154" i="2"/>
  <c r="X154" i="2" s="1"/>
  <c r="V154" i="2"/>
  <c r="D157" i="2"/>
  <c r="G155" i="2"/>
  <c r="H155" i="2" s="1"/>
  <c r="J155" i="2" s="1"/>
  <c r="V155" i="2" s="1"/>
  <c r="L214" i="2" l="1"/>
  <c r="V214" i="2"/>
  <c r="G215" i="2"/>
  <c r="H215" i="2" s="1"/>
  <c r="J215" i="2" s="1"/>
  <c r="D216" i="2"/>
  <c r="L155" i="2"/>
  <c r="X155" i="2" s="1"/>
  <c r="G157" i="2"/>
  <c r="H157" i="2" s="1"/>
  <c r="J157" i="2" s="1"/>
  <c r="D158" i="2"/>
  <c r="D161" i="2" s="1"/>
  <c r="G161" i="2" s="1"/>
  <c r="H161" i="2" s="1"/>
  <c r="J161" i="2" s="1"/>
  <c r="L215" i="2" l="1"/>
  <c r="X215" i="2" s="1"/>
  <c r="V215" i="2"/>
  <c r="X214" i="2"/>
  <c r="G216" i="2"/>
  <c r="H216" i="2" s="1"/>
  <c r="J216" i="2" s="1"/>
  <c r="D217" i="2"/>
  <c r="V161" i="2"/>
  <c r="L161" i="2"/>
  <c r="X161" i="2" s="1"/>
  <c r="L157" i="2"/>
  <c r="X157" i="2" s="1"/>
  <c r="V157" i="2"/>
  <c r="G158" i="2"/>
  <c r="H158" i="2" s="1"/>
  <c r="J158" i="2" s="1"/>
  <c r="D159" i="2"/>
  <c r="D162" i="2" s="1"/>
  <c r="G162" i="2" s="1"/>
  <c r="H162" i="2" s="1"/>
  <c r="J162" i="2" s="1"/>
  <c r="L216" i="2" l="1"/>
  <c r="V216" i="2"/>
  <c r="G217" i="2"/>
  <c r="H217" i="2" s="1"/>
  <c r="J217" i="2" s="1"/>
  <c r="D218" i="2"/>
  <c r="L162" i="2"/>
  <c r="X162" i="2" s="1"/>
  <c r="V162" i="2"/>
  <c r="L158" i="2"/>
  <c r="X158" i="2" s="1"/>
  <c r="V158" i="2"/>
  <c r="G159" i="2"/>
  <c r="H159" i="2" s="1"/>
  <c r="J159" i="2" s="1"/>
  <c r="V159" i="2" s="1"/>
  <c r="D160" i="2"/>
  <c r="L217" i="2" l="1"/>
  <c r="X217" i="2" s="1"/>
  <c r="V217" i="2"/>
  <c r="X216" i="2"/>
  <c r="G218" i="2"/>
  <c r="H218" i="2" s="1"/>
  <c r="J218" i="2" s="1"/>
  <c r="D219" i="2"/>
  <c r="L159" i="2"/>
  <c r="X159" i="2" s="1"/>
  <c r="G160" i="2"/>
  <c r="H160" i="2" s="1"/>
  <c r="J160" i="2" s="1"/>
  <c r="D163" i="2"/>
  <c r="L218" i="2" l="1"/>
  <c r="V218" i="2"/>
  <c r="G219" i="2"/>
  <c r="H219" i="2" s="1"/>
  <c r="J219" i="2" s="1"/>
  <c r="D220" i="2"/>
  <c r="L160" i="2"/>
  <c r="X160" i="2" s="1"/>
  <c r="V160" i="2"/>
  <c r="D164" i="2"/>
  <c r="D166" i="2" s="1"/>
  <c r="D167" i="2" s="1"/>
  <c r="G167" i="2" s="1"/>
  <c r="H167" i="2" s="1"/>
  <c r="J167" i="2" s="1"/>
  <c r="D165" i="2"/>
  <c r="G165" i="2" s="1"/>
  <c r="H165" i="2" s="1"/>
  <c r="J165" i="2" s="1"/>
  <c r="V165" i="2" s="1"/>
  <c r="G164" i="2"/>
  <c r="H164" i="2" s="1"/>
  <c r="J164" i="2" s="1"/>
  <c r="V164" i="2" s="1"/>
  <c r="G163" i="2"/>
  <c r="H163" i="2" s="1"/>
  <c r="J163" i="2" s="1"/>
  <c r="V163" i="2" s="1"/>
  <c r="L219" i="2" l="1"/>
  <c r="X219" i="2" s="1"/>
  <c r="V219" i="2"/>
  <c r="X218" i="2"/>
  <c r="G220" i="2"/>
  <c r="H220" i="2" s="1"/>
  <c r="J220" i="2" s="1"/>
  <c r="D221" i="2"/>
  <c r="L167" i="2"/>
  <c r="X167" i="2" s="1"/>
  <c r="V167" i="2"/>
  <c r="L163" i="2"/>
  <c r="X163" i="2" s="1"/>
  <c r="L165" i="2"/>
  <c r="X165" i="2" s="1"/>
  <c r="G166" i="2"/>
  <c r="H166" i="2" s="1"/>
  <c r="J166" i="2" s="1"/>
  <c r="V166" i="2" s="1"/>
  <c r="L164" i="2"/>
  <c r="X164" i="2" s="1"/>
  <c r="L220" i="2" l="1"/>
  <c r="V220" i="2"/>
  <c r="G221" i="2"/>
  <c r="H221" i="2" s="1"/>
  <c r="J221" i="2" s="1"/>
  <c r="D222" i="2"/>
  <c r="D168" i="2"/>
  <c r="L166" i="2"/>
  <c r="X166" i="2" s="1"/>
  <c r="L221" i="2" l="1"/>
  <c r="X221" i="2" s="1"/>
  <c r="V221" i="2"/>
  <c r="X220" i="2"/>
  <c r="G222" i="2"/>
  <c r="H222" i="2" s="1"/>
  <c r="J222" i="2" s="1"/>
  <c r="D223" i="2"/>
  <c r="G168" i="2"/>
  <c r="H168" i="2" s="1"/>
  <c r="J168" i="2" s="1"/>
  <c r="V168" i="2" s="1"/>
  <c r="D169" i="2"/>
  <c r="L222" i="2" l="1"/>
  <c r="V222" i="2"/>
  <c r="G223" i="2"/>
  <c r="H223" i="2" s="1"/>
  <c r="J223" i="2" s="1"/>
  <c r="D224" i="2"/>
  <c r="G169" i="2"/>
  <c r="H169" i="2" s="1"/>
  <c r="J169" i="2" s="1"/>
  <c r="V169" i="2" s="1"/>
  <c r="D171" i="2"/>
  <c r="G171" i="2" s="1"/>
  <c r="H171" i="2" s="1"/>
  <c r="J171" i="2" s="1"/>
  <c r="V171" i="2" s="1"/>
  <c r="L168" i="2"/>
  <c r="X168" i="2" s="1"/>
  <c r="V172" i="2" l="1"/>
  <c r="L223" i="2"/>
  <c r="X223" i="2" s="1"/>
  <c r="V223" i="2"/>
  <c r="X222" i="2"/>
  <c r="G224" i="2"/>
  <c r="H224" i="2" s="1"/>
  <c r="J224" i="2" s="1"/>
  <c r="D225" i="2"/>
  <c r="O107" i="2"/>
  <c r="O108" i="2" s="1"/>
  <c r="L169" i="2"/>
  <c r="X169" i="2" s="1"/>
  <c r="L171" i="2"/>
  <c r="X171" i="2" s="1"/>
  <c r="L224" i="2" l="1"/>
  <c r="V224" i="2"/>
  <c r="G225" i="2"/>
  <c r="H225" i="2" s="1"/>
  <c r="J225" i="2" s="1"/>
  <c r="D226" i="2"/>
  <c r="X172" i="2"/>
  <c r="Q107" i="2"/>
  <c r="Q108" i="2" s="1"/>
  <c r="L225" i="2" l="1"/>
  <c r="X225" i="2" s="1"/>
  <c r="V225" i="2"/>
  <c r="X224" i="2"/>
  <c r="G226" i="2"/>
  <c r="H226" i="2" s="1"/>
  <c r="J226" i="2" s="1"/>
  <c r="D227" i="2"/>
  <c r="L226" i="2" l="1"/>
  <c r="V226" i="2"/>
  <c r="G227" i="2"/>
  <c r="H227" i="2" s="1"/>
  <c r="J227" i="2" s="1"/>
  <c r="D228" i="2"/>
  <c r="L227" i="2" l="1"/>
  <c r="X227" i="2" s="1"/>
  <c r="V227" i="2"/>
  <c r="X226" i="2"/>
  <c r="G228" i="2"/>
  <c r="H228" i="2" s="1"/>
  <c r="J228" i="2" s="1"/>
  <c r="D229" i="2"/>
  <c r="L228" i="2" l="1"/>
  <c r="V228" i="2"/>
  <c r="G229" i="2"/>
  <c r="H229" i="2" s="1"/>
  <c r="J229" i="2" s="1"/>
  <c r="D230" i="2"/>
  <c r="L229" i="2" l="1"/>
  <c r="X229" i="2" s="1"/>
  <c r="V229" i="2"/>
  <c r="X228" i="2"/>
  <c r="G230" i="2"/>
  <c r="H230" i="2" s="1"/>
  <c r="J230" i="2" s="1"/>
  <c r="D231" i="2"/>
  <c r="L230" i="2" l="1"/>
  <c r="V230" i="2"/>
  <c r="G231" i="2"/>
  <c r="H231" i="2" s="1"/>
  <c r="J231" i="2" s="1"/>
  <c r="D232" i="2"/>
  <c r="L231" i="2" l="1"/>
  <c r="X231" i="2" s="1"/>
  <c r="V231" i="2"/>
  <c r="X230" i="2"/>
  <c r="D233" i="2"/>
  <c r="G232" i="2"/>
  <c r="H232" i="2" s="1"/>
  <c r="J232" i="2" s="1"/>
  <c r="L232" i="2" l="1"/>
  <c r="V232" i="2"/>
  <c r="G233" i="2"/>
  <c r="H233" i="2" s="1"/>
  <c r="J233" i="2" s="1"/>
  <c r="D234" i="2"/>
  <c r="L233" i="2" l="1"/>
  <c r="X233" i="2" s="1"/>
  <c r="V233" i="2"/>
  <c r="X232" i="2"/>
  <c r="D235" i="2"/>
  <c r="G234" i="2"/>
  <c r="H234" i="2" s="1"/>
  <c r="J234" i="2" s="1"/>
  <c r="L234" i="2" l="1"/>
  <c r="V234" i="2"/>
  <c r="D236" i="2"/>
  <c r="G236" i="2" s="1"/>
  <c r="H236" i="2" s="1"/>
  <c r="J236" i="2" s="1"/>
  <c r="G235" i="2"/>
  <c r="H235" i="2" s="1"/>
  <c r="J235" i="2" s="1"/>
  <c r="L235" i="2" s="1"/>
  <c r="L236" i="2" l="1"/>
  <c r="X236" i="2" s="1"/>
  <c r="V236" i="2"/>
  <c r="X235" i="2"/>
  <c r="V235" i="2"/>
  <c r="X234" i="2"/>
  <c r="D237" i="2"/>
  <c r="D238" i="2" l="1"/>
  <c r="G237" i="2"/>
  <c r="H237" i="2" s="1"/>
  <c r="J237" i="2" s="1"/>
  <c r="L237" i="2" l="1"/>
  <c r="V237" i="2"/>
  <c r="G238" i="2"/>
  <c r="H238" i="2" s="1"/>
  <c r="J238" i="2" s="1"/>
  <c r="D239" i="2"/>
  <c r="L238" i="2" l="1"/>
  <c r="X238" i="2" s="1"/>
  <c r="V238" i="2"/>
  <c r="X237" i="2"/>
  <c r="D240" i="2"/>
  <c r="G239" i="2"/>
  <c r="H239" i="2" s="1"/>
  <c r="J239" i="2" s="1"/>
  <c r="L239" i="2" l="1"/>
  <c r="V239" i="2"/>
  <c r="G240" i="2"/>
  <c r="H240" i="2" s="1"/>
  <c r="J240" i="2" s="1"/>
  <c r="D241" i="2"/>
  <c r="L240" i="2" l="1"/>
  <c r="X240" i="2" s="1"/>
  <c r="V240" i="2"/>
  <c r="X239" i="2"/>
  <c r="D242" i="2"/>
  <c r="G241" i="2"/>
  <c r="H241" i="2" s="1"/>
  <c r="J241" i="2" s="1"/>
  <c r="L241" i="2" l="1"/>
  <c r="V241" i="2"/>
  <c r="D243" i="2"/>
  <c r="G242" i="2"/>
  <c r="H242" i="2" s="1"/>
  <c r="J242" i="2" s="1"/>
  <c r="L242" i="2" l="1"/>
  <c r="X242" i="2" s="1"/>
  <c r="V242" i="2"/>
  <c r="X241" i="2"/>
  <c r="D244" i="2"/>
  <c r="G243" i="2"/>
  <c r="H243" i="2" s="1"/>
  <c r="J243" i="2" s="1"/>
  <c r="L243" i="2" l="1"/>
  <c r="V243" i="2"/>
  <c r="D245" i="2"/>
  <c r="G244" i="2"/>
  <c r="H244" i="2" s="1"/>
  <c r="J244" i="2" s="1"/>
  <c r="L244" i="2" l="1"/>
  <c r="X244" i="2" s="1"/>
  <c r="V244" i="2"/>
  <c r="X243" i="2"/>
  <c r="G245" i="2"/>
  <c r="H245" i="2" s="1"/>
  <c r="J245" i="2" s="1"/>
  <c r="D246" i="2"/>
  <c r="L245" i="2" l="1"/>
  <c r="V245" i="2"/>
  <c r="G246" i="2"/>
  <c r="H246" i="2" s="1"/>
  <c r="J246" i="2" s="1"/>
  <c r="D247" i="2"/>
  <c r="G247" i="2" s="1"/>
  <c r="H247" i="2" s="1"/>
  <c r="J247" i="2" s="1"/>
  <c r="L246" i="2" l="1"/>
  <c r="X246" i="2" s="1"/>
  <c r="V246" i="2"/>
  <c r="L247" i="2"/>
  <c r="X247" i="2" s="1"/>
  <c r="V247" i="2"/>
  <c r="O175" i="2"/>
  <c r="X245" i="2"/>
  <c r="Q175" i="2"/>
  <c r="X248" i="2" l="1"/>
</calcChain>
</file>

<file path=xl/sharedStrings.xml><?xml version="1.0" encoding="utf-8"?>
<sst xmlns="http://schemas.openxmlformats.org/spreadsheetml/2006/main" count="1961" uniqueCount="820">
  <si>
    <t>CÓDIGO Y NOMBRE</t>
  </si>
  <si>
    <t>$ ENVÍO</t>
  </si>
  <si>
    <t>$ TOTAL</t>
  </si>
  <si>
    <t>VENTA</t>
  </si>
  <si>
    <t>GANANCIA</t>
  </si>
  <si>
    <t>GRAMOS</t>
  </si>
  <si>
    <t>Precio por gr</t>
  </si>
  <si>
    <t>otras características</t>
  </si>
  <si>
    <t>c banana NHPO670292</t>
  </si>
  <si>
    <t>c alegría NHPO198250</t>
  </si>
  <si>
    <t>c camelia NHPO670276</t>
  </si>
  <si>
    <t>c dalia NHPO738476</t>
  </si>
  <si>
    <t>c esencia NHPO1097800</t>
  </si>
  <si>
    <t>c flora NHPO1146684</t>
  </si>
  <si>
    <t>juego choker y collar 1 NHPF307023</t>
  </si>
  <si>
    <t>choker estrellita NHSC535963</t>
  </si>
  <si>
    <t>arete círculo NHGY134314</t>
  </si>
  <si>
    <t>arete flor NHPF141076</t>
  </si>
  <si>
    <t>scrunch mora marg NHOF689827</t>
  </si>
  <si>
    <t>scrunch ama marg NHOF689847</t>
  </si>
  <si>
    <t>scrunch azul marg NHOF689765</t>
  </si>
  <si>
    <t>scrunch rosa flor NHOF689797</t>
  </si>
  <si>
    <t>scrunch rosa flam NHOF689786</t>
  </si>
  <si>
    <t>scrunch azul flor NHOF689872</t>
  </si>
  <si>
    <t>scrunch mora fresa NHOF689826</t>
  </si>
  <si>
    <t>liga balvin NHSC640784</t>
  </si>
  <si>
    <t>set donas invierno NHOF733501</t>
  </si>
  <si>
    <t>set donas pastel NHOF733510</t>
  </si>
  <si>
    <t>bolitas para el cabello con lata NHNA1095827</t>
  </si>
  <si>
    <t>bolitas para el cabello NHNA1095826</t>
  </si>
  <si>
    <t>banda varios diseños NHMN919216</t>
  </si>
  <si>
    <t>banda azul NHMN919216</t>
  </si>
  <si>
    <t>banda rosa NHMN919216</t>
  </si>
  <si>
    <t>lentes rosa NHBA908315</t>
  </si>
  <si>
    <t>lentes fashion NHBA749801</t>
  </si>
  <si>
    <t>lentes fashion blanco NHBA749801</t>
  </si>
  <si>
    <t>lentes para niño NHKD657561</t>
  </si>
  <si>
    <t>bolso cuadrado any NHXC475803</t>
  </si>
  <si>
    <t>scrunch pompón rosaNHOF689789</t>
  </si>
  <si>
    <t>scrunch pompón azul</t>
  </si>
  <si>
    <t>scrunch pompón morado</t>
  </si>
  <si>
    <t>scrunch color amarillo</t>
  </si>
  <si>
    <t xml:space="preserve">scrunch color azul NHOF689853 </t>
  </si>
  <si>
    <t>scrucnh color morado</t>
  </si>
  <si>
    <t>scunch color verde y rosa</t>
  </si>
  <si>
    <t>gramaje para ver ganancias</t>
  </si>
  <si>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>piezas para el gramaje</t>
    </r>
  </si>
  <si>
    <t>$ del gramaje</t>
  </si>
  <si>
    <t>NHXC29245</t>
  </si>
  <si>
    <t>NHXC34494</t>
  </si>
  <si>
    <t>NHXC34550</t>
  </si>
  <si>
    <t>NHXC122105</t>
  </si>
  <si>
    <t>NHHX687301 vaca</t>
  </si>
  <si>
    <t>NHXC488201 comida</t>
  </si>
  <si>
    <t>NHHX730902</t>
  </si>
  <si>
    <t>NHHX730903</t>
  </si>
  <si>
    <t>NHXC787317</t>
  </si>
  <si>
    <t>NHXC800935 cangurera</t>
  </si>
  <si>
    <t>NHXC800843</t>
  </si>
  <si>
    <t>NHXC845102</t>
  </si>
  <si>
    <t>NHXC1035497</t>
  </si>
  <si>
    <t>NHXC1086046</t>
  </si>
  <si>
    <t>NHRU1143660</t>
  </si>
  <si>
    <t>NHRU1147960</t>
  </si>
  <si>
    <t>NHRU1148012</t>
  </si>
  <si>
    <t>XC24273-Leaves</t>
  </si>
  <si>
    <t>NHXC718090 dora</t>
  </si>
  <si>
    <t>$ COMPRA may</t>
  </si>
  <si>
    <t>bolsos</t>
  </si>
  <si>
    <t>diademas</t>
  </si>
  <si>
    <t>NHHV192706</t>
  </si>
  <si>
    <t>NHUX772328</t>
  </si>
  <si>
    <t>NHOF818356</t>
  </si>
  <si>
    <t>NHUX864523</t>
  </si>
  <si>
    <t>NHOF907402</t>
  </si>
  <si>
    <t>NHOF1023789</t>
  </si>
  <si>
    <t>NHOF1119668 tejido</t>
  </si>
  <si>
    <t>NHYQ1114725 mariposa dorada</t>
  </si>
  <si>
    <t>NHOF520580</t>
  </si>
  <si>
    <t>NHJJ640915 hada</t>
  </si>
  <si>
    <t>NHCL954150 perla grande</t>
  </si>
  <si>
    <t>compra total</t>
  </si>
  <si>
    <t>envio total</t>
  </si>
  <si>
    <t>total</t>
  </si>
  <si>
    <t>venta total</t>
  </si>
  <si>
    <t>ganancia total</t>
  </si>
  <si>
    <t>gramos</t>
  </si>
  <si>
    <t>compra t</t>
  </si>
  <si>
    <t>envío</t>
  </si>
  <si>
    <t>envío t</t>
  </si>
  <si>
    <t>venta</t>
  </si>
  <si>
    <t>aretito uno</t>
  </si>
  <si>
    <t>ligas mamá</t>
  </si>
  <si>
    <t>ligas mamá 2</t>
  </si>
  <si>
    <t>liga mamá 3</t>
  </si>
  <si>
    <r>
      <rPr>
        <i/>
        <sz val="11"/>
        <color rgb="FF00B0F0"/>
        <rFont val="Calibri"/>
        <family val="2"/>
        <scheme val="minor"/>
      </rPr>
      <t>#</t>
    </r>
    <r>
      <rPr>
        <sz val="11"/>
        <color rgb="FF00B0F0"/>
        <rFont val="Calibri"/>
        <family val="2"/>
        <scheme val="minor"/>
      </rPr>
      <t>piezas para el gramaje</t>
    </r>
  </si>
  <si>
    <t>gramos total/producto</t>
  </si>
  <si>
    <t>compra</t>
  </si>
  <si>
    <t>total por mayoreo</t>
  </si>
  <si>
    <t>total por todo</t>
  </si>
  <si>
    <t>total ventas</t>
  </si>
  <si>
    <t>total ganancias</t>
  </si>
  <si>
    <t>NHNSC9432 pul cositas</t>
  </si>
  <si>
    <t>NHNSC9444 pul cositas red</t>
  </si>
  <si>
    <t>NHNSC9518 pul cositas geometric negro</t>
  </si>
  <si>
    <t>NHTF468192 chock sencillo</t>
  </si>
  <si>
    <t>NHTF468211 coll hilo medio</t>
  </si>
  <si>
    <t>NHTF468251 coll sencillo corazón dije</t>
  </si>
  <si>
    <t>NHTF468256 coll círculo pasa, dorado</t>
  </si>
  <si>
    <t>NHTF468265 coll sencillo círculo dije</t>
  </si>
  <si>
    <t>NHTF468266 chock sencillo círculo dije</t>
  </si>
  <si>
    <t>NHDP471174 pul punk gruesa candado y corazón dor y pla</t>
  </si>
  <si>
    <t>NHSC655438 aret manita cora</t>
  </si>
  <si>
    <t>NHJJ597536 coll diamante cuadrado encerrado</t>
  </si>
  <si>
    <t>NHSC706213 cadena super sencilla</t>
  </si>
  <si>
    <t>NHTF713276 doble cadena círculo dije</t>
  </si>
  <si>
    <t>NHYQ784200 doble cadena bolitas en una</t>
  </si>
  <si>
    <t>NHIM803177 doble cadena corazón y candado</t>
  </si>
  <si>
    <t>NHOK808254 aret triángulo doble</t>
  </si>
  <si>
    <t>NHTF831935 collar sencillo bolita y broche adelante</t>
  </si>
  <si>
    <t>NHTF831936 coll sencillo bolita y broche adelante rose g y dor</t>
  </si>
  <si>
    <t>NHHF834308 doble cadena llave y candado</t>
  </si>
  <si>
    <t>NHHF834286 coll ojo en circulo dorado</t>
  </si>
  <si>
    <t>NHIM862890 anillo cola abierta</t>
  </si>
  <si>
    <t>NHHF906737 pul doble estrella</t>
  </si>
  <si>
    <t>NHHF906773 arete doble perforación</t>
  </si>
  <si>
    <t>NHTF916001 arete no perforado doble sencillo pla</t>
  </si>
  <si>
    <t>NHTF916002 arete no perforado doble sencillo dor</t>
  </si>
  <si>
    <t>NHPY915052 doble cadena una gruesa y otra delgada</t>
  </si>
  <si>
    <t xml:space="preserve">NHHF917493 collar cadena gruesa </t>
  </si>
  <si>
    <t>NHPY953274 coll sencillo 3 bolitas dije</t>
  </si>
  <si>
    <t>NHHF977165 pul cadena gruesa</t>
  </si>
  <si>
    <t>NHHF1040609 aret estrella</t>
  </si>
  <si>
    <t>NHHF1123385 pul doble estar y cerradura</t>
  </si>
  <si>
    <t>NHHF1123394 pul carita feliz y star</t>
  </si>
  <si>
    <t>NHHF1123398 coll doble mariposa y diamantito</t>
  </si>
  <si>
    <t>NHIM1127502 coll unisex plata grueso</t>
  </si>
  <si>
    <t>NHIM1127217 aret cadena</t>
  </si>
  <si>
    <t>NHHF1138538 pul carita amor y paz y bolita</t>
  </si>
  <si>
    <t xml:space="preserve">NHHF1138504 triple coll bolitas en uno, en otro dije bolita </t>
  </si>
  <si>
    <t>NHOA1140309 coll dije arbol y girasol</t>
  </si>
  <si>
    <t xml:space="preserve">NHOP1144968 pul doble caritas/cruces y bolitas </t>
  </si>
  <si>
    <t xml:space="preserve">NHXR1144674 coll signo zodiacal </t>
  </si>
  <si>
    <t>NHJJ1174320 coll arbol en círculo</t>
  </si>
  <si>
    <t>pulseras fantasía</t>
  </si>
  <si>
    <t>cinturones</t>
  </si>
  <si>
    <t>HM21736 cuero, aro en medio</t>
  </si>
  <si>
    <t>NHPO128361 c hebilla dos aros</t>
  </si>
  <si>
    <t>NHXR482374 c cadenas</t>
  </si>
  <si>
    <t>NHDP497928 cerezas</t>
  </si>
  <si>
    <t>NHXR497565 cadena y perlas</t>
  </si>
  <si>
    <t>NHPF540677 set 3 en 1, uno con bolitas</t>
  </si>
  <si>
    <t>NHXR523109 cadena doble</t>
  </si>
  <si>
    <t>NHPO551823 alegría</t>
  </si>
  <si>
    <t>NHYL551585 set 2 pulseras blanco y negro inverso</t>
  </si>
  <si>
    <t>NHSC556790 set 4 pulseras acrílico una con hilitos</t>
  </si>
  <si>
    <t>NHSC488637 set 3 pulseras acrílico con uno de hilitos</t>
  </si>
  <si>
    <t>NHNZ563640 2 mariposas</t>
  </si>
  <si>
    <t>NHNZ563642 6 mariposas</t>
  </si>
  <si>
    <t>NHPO580794 perlas en hebilla</t>
  </si>
  <si>
    <t>NHJJ578104 ojo en hebilla</t>
  </si>
  <si>
    <t>NHNZ585374 panditas</t>
  </si>
  <si>
    <t>NHPO670292 banana</t>
  </si>
  <si>
    <t xml:space="preserve"> NHMO675529 rígido sisters</t>
  </si>
  <si>
    <t>NHOT689389 3 mariposas rojas</t>
  </si>
  <si>
    <t>NHDP712774 bolitas y 1 flor</t>
  </si>
  <si>
    <t>NHPO768038 delante bello detrás elástico</t>
  </si>
  <si>
    <t>NHJN779473 hlographic</t>
  </si>
  <si>
    <t>NHNZ796138 1 mariposa</t>
  </si>
  <si>
    <t>NHPO798998 doble aro hebilla costurado</t>
  </si>
  <si>
    <t>NHPO128109 c más delgado</t>
  </si>
  <si>
    <t>NHPO128220 c hebilla moderna</t>
  </si>
  <si>
    <t>NHGY801707 set 3, libélula</t>
  </si>
  <si>
    <t>NHNZ819849 panditas acostado</t>
  </si>
  <si>
    <t>NHYI842808 pride</t>
  </si>
  <si>
    <t>NHLL845952 lentejuela colores</t>
  </si>
  <si>
    <t>NHDP895055 set 2, margarita</t>
  </si>
  <si>
    <t>NHDP918097 1 mariposa</t>
  </si>
  <si>
    <t>NHPS933883 punk púas</t>
  </si>
  <si>
    <t>NHPJ1005701 2 en 1 delfin</t>
  </si>
  <si>
    <t>NHPF1023882 bolitas 3 blanco y negro marmol</t>
  </si>
  <si>
    <t>NHNZ1023719 rígido 3 dinos</t>
  </si>
  <si>
    <t>NHPK1089900 potter</t>
  </si>
  <si>
    <t>NHNZ1094922 5 dinos</t>
  </si>
  <si>
    <t>NHJN1097740 cadena corazones</t>
  </si>
  <si>
    <t>NHAJ1103405 2 cadenas</t>
  </si>
  <si>
    <t>NHPS1122242 hilo con mariposa</t>
  </si>
  <si>
    <t>NHGW1128544 super sencillo bolita en medio</t>
  </si>
  <si>
    <t>NHPV1151183 saturno y luna</t>
  </si>
  <si>
    <t>NHGY1172266 mitad y mitas dije corazon</t>
  </si>
  <si>
    <t>NHGY1186653 set 4 1 con mariposa</t>
  </si>
  <si>
    <t>NHNSC10998 cadena tupida</t>
  </si>
  <si>
    <t>sí se vende</t>
  </si>
  <si>
    <t>ARETES</t>
  </si>
  <si>
    <t>NHPF205072 3 estrellitas</t>
  </si>
  <si>
    <t>NHPF234078 hlitos</t>
  </si>
  <si>
    <t>NHPF233888 círculo grande</t>
  </si>
  <si>
    <t>NHPF252703</t>
  </si>
  <si>
    <t>NHPF252705</t>
  </si>
  <si>
    <t>NHPF252707</t>
  </si>
  <si>
    <t>NHDP282527 hilitos</t>
  </si>
  <si>
    <t>NHGY379553 serpientes</t>
  </si>
  <si>
    <t>NHDP384707 uno rosas</t>
  </si>
  <si>
    <t>NHPF472811 ojita</t>
  </si>
  <si>
    <t>NHPF476465</t>
  </si>
  <si>
    <t>NHDP512734</t>
  </si>
  <si>
    <t>NHPF629292 estrella y luna</t>
  </si>
  <si>
    <t>NHDP698780 cadena</t>
  </si>
  <si>
    <t>NHDP712894 uno</t>
  </si>
  <si>
    <t>NHDP712903</t>
  </si>
  <si>
    <t>NHYI721164 panditas</t>
  </si>
  <si>
    <t>NHDP725045 mariposa</t>
  </si>
  <si>
    <t>NHPF1095662 perlas</t>
  </si>
  <si>
    <t>NHDP1160940 panditas</t>
  </si>
  <si>
    <t>NHDP1186668 unico atravesado</t>
  </si>
  <si>
    <t>NHDP1186675 unico atravesado</t>
  </si>
  <si>
    <t>NHDP1186670 aguja de oreja piedrita</t>
  </si>
  <si>
    <t>NHXR519880 set 3 pulseras cadenas y perla</t>
  </si>
  <si>
    <t>NHJE497058 set 4 pulseras moon</t>
  </si>
  <si>
    <t>NHSC619554 set multicapa bohemio</t>
  </si>
  <si>
    <t>NHAJ1048162 set 3 pulseras bohemio</t>
  </si>
  <si>
    <t>NHPV1151157 set 5 cadenas</t>
  </si>
  <si>
    <t>NHJJ470949 set aret y coll con inicial</t>
  </si>
  <si>
    <t>NHGY714206 set 2 pul corazón</t>
  </si>
  <si>
    <t>NHTP1006334 ani exquisito diamantito en medio</t>
  </si>
  <si>
    <t>NHNA602539 perla</t>
  </si>
  <si>
    <t>NHNA602540 perla</t>
  </si>
  <si>
    <t>NHNA602548 perla</t>
  </si>
  <si>
    <t>NHMD288185 diadema cruzada</t>
  </si>
  <si>
    <t>NHDQ878336 didadema tela cuadros</t>
  </si>
  <si>
    <t>NHOF39601 diadema tela varios diseños</t>
  </si>
  <si>
    <t>NHOF39411 diadema tela colores lisos</t>
  </si>
  <si>
    <t>NHSM1138395 diadema de ala ancha</t>
  </si>
  <si>
    <t>NHLN282009 perlas terciopelo</t>
  </si>
  <si>
    <t>NHMD818216 diadema elegante con pedrería</t>
  </si>
  <si>
    <t>NHAU925123 diadema pedrería colorida</t>
  </si>
  <si>
    <t>COLLARES</t>
  </si>
  <si>
    <t>NHSC488542 gota plata</t>
  </si>
  <si>
    <t>joyería fina</t>
  </si>
  <si>
    <t>NHSC535963 chok estrellitas</t>
  </si>
  <si>
    <t xml:space="preserve">NHPJ660757 mariposas </t>
  </si>
  <si>
    <t>NHPJ732616 estrella corazón luna</t>
  </si>
  <si>
    <t>NHDP369800 reliquias harry aleación chapado de oro</t>
  </si>
  <si>
    <t xml:space="preserve">NHIM1161434 coll gruesa plata acero titanio </t>
  </si>
  <si>
    <t>NHHF1054573 coll esteto acero inoxdable</t>
  </si>
  <si>
    <t>NHHF906769 triple cadena 3 diseños dif acero titanio</t>
  </si>
  <si>
    <t>NHLN730675 coll cadena y mariposa dije aleación de titanio</t>
  </si>
  <si>
    <t>NHTF468255 coll círculo acero inoxidable</t>
  </si>
  <si>
    <t>NHHF1138512 doble coll estrellita y circulo acero inoxidable</t>
  </si>
  <si>
    <t>NHSC535972 coll exquisito</t>
  </si>
  <si>
    <t>NHGY131042 circulo aleación chapado de oro</t>
  </si>
  <si>
    <t>NHPF205097 flor aleación chapado de oro</t>
  </si>
  <si>
    <t>NHDP148840 clip de oído 3 círculos aleación chapado de oro</t>
  </si>
  <si>
    <t>NHPF205019 flor con pedrería ale chapado oro</t>
  </si>
  <si>
    <t>NHDP148845 serpiente en forma de oreja a chapado de oro</t>
  </si>
  <si>
    <t>NHCU246363 manita corazón ale chpa oro</t>
  </si>
  <si>
    <t>NHPF311066 rostros aleación chapado de oro</t>
  </si>
  <si>
    <t>NHDP712898 clip de oido cobre ´aleación</t>
  </si>
  <si>
    <t>NHDP712859 clip de oido perlita cobre + aleación</t>
  </si>
  <si>
    <t>NHNSC9446 set girly pul cositas rosa, negro, beige flor</t>
  </si>
  <si>
    <t>NHHF463774 brazalete elegante dorado y plata</t>
  </si>
  <si>
    <t>REBEKA EK PINTO</t>
  </si>
  <si>
    <t>SINDY PINTO</t>
  </si>
  <si>
    <t xml:space="preserve">PERSONA </t>
  </si>
  <si>
    <t>ENTREGADO</t>
  </si>
  <si>
    <t>NHPO1097800 punk</t>
  </si>
  <si>
    <t>NHJN779397 punk como punk doble 3.8cm</t>
  </si>
  <si>
    <t>NHPO670276  punk doble</t>
  </si>
  <si>
    <t>CELIA BURGOS</t>
  </si>
  <si>
    <t>c formal NHPO738476</t>
  </si>
  <si>
    <t>c peach NHPO1146684</t>
  </si>
  <si>
    <t>NHPO1146685 peach</t>
  </si>
  <si>
    <t>NHPO738478 C FORMAL</t>
  </si>
  <si>
    <t>COMPRA</t>
  </si>
  <si>
    <t>DAFNE UICAB</t>
  </si>
  <si>
    <t>E</t>
  </si>
  <si>
    <t>FUERA DE STOCK</t>
  </si>
  <si>
    <t>NHNZ931241 dos capas cruz aleación</t>
  </si>
  <si>
    <t>NHOA1140309 GIRASOL PLATA</t>
  </si>
  <si>
    <t xml:space="preserve">NHCU321622 GIRASOL DIJE COOL </t>
  </si>
  <si>
    <t>NHHF1036530 abuela</t>
  </si>
  <si>
    <t>NHHF649614 cadena cruz</t>
  </si>
  <si>
    <t>NHHF649622 Doble capa círculo</t>
  </si>
  <si>
    <t>NHHF724949 Doble capa eternal love</t>
  </si>
  <si>
    <t>NHHF1015097 FAMILIA</t>
  </si>
  <si>
    <t>NHHF1043819 virgen de gudalupe</t>
  </si>
  <si>
    <t xml:space="preserve">NHJJ1151303 cruz </t>
  </si>
  <si>
    <t xml:space="preserve">NHRN1134637 triple capa cruz </t>
  </si>
  <si>
    <t>NHIM1196670 elegante metal con oro blanco</t>
  </si>
  <si>
    <t>NHNSC11149 Tentáculos aleación chapado de oro</t>
  </si>
  <si>
    <t>NHGO915836 sencillo acero inoxidable</t>
  </si>
  <si>
    <t xml:space="preserve">NHSC898281 serpiente aleación  </t>
  </si>
  <si>
    <t>ANILLOS</t>
  </si>
  <si>
    <t>NHDP1175128 set 7 piezas aleación</t>
  </si>
  <si>
    <t xml:space="preserve">NHAJ1048179 set 5 piezas aleación </t>
  </si>
  <si>
    <t xml:space="preserve">NHDP1175126 set 12 piezas aleación </t>
  </si>
  <si>
    <t>NHHF54790 anillo geométrico</t>
  </si>
  <si>
    <t>NHGJ689488 serpiente</t>
  </si>
  <si>
    <t>NHDP725093 anillo flores</t>
  </si>
  <si>
    <t>NHSC200028 CISNE</t>
  </si>
  <si>
    <t>NHTP650193 anillo relieve</t>
  </si>
  <si>
    <t>NHSC756336 anillo estrellas</t>
  </si>
  <si>
    <t>NHOK93832 Pequeño Corazón De Acero De Titanio</t>
  </si>
  <si>
    <t xml:space="preserve">NHPY667018 FE </t>
  </si>
  <si>
    <t>NHTF713428 perlita</t>
  </si>
  <si>
    <t>NHHF724900 año 97, 98 y 99</t>
  </si>
  <si>
    <t>NHTF802243 sencillo</t>
  </si>
  <si>
    <t>NHTF802255 linea larga</t>
  </si>
  <si>
    <t>NHTF863174 circulo</t>
  </si>
  <si>
    <t>NHTF863043 doble sencillo</t>
  </si>
  <si>
    <t>NHTF1168989 circulo</t>
  </si>
  <si>
    <t>NHIM1127358-Silver cruz</t>
  </si>
  <si>
    <t>NHIM1127357 cruz pequeño</t>
  </si>
  <si>
    <t>NHTF1121628 abecedario</t>
  </si>
  <si>
    <t>NHOP1071914 cadena</t>
  </si>
  <si>
    <t>NHJJ1023524 años</t>
  </si>
  <si>
    <t>NHPY953274 3 bolitas</t>
  </si>
  <si>
    <t>NHHF906770-Three-Layers-</t>
  </si>
  <si>
    <t>NHOK1196880 3 corazoncitos</t>
  </si>
  <si>
    <t>NHTF1121628 abecedario s</t>
  </si>
  <si>
    <t>NHTF1121628 abecedario e</t>
  </si>
  <si>
    <t>Sindy Pinto</t>
  </si>
  <si>
    <t>amairany dzul</t>
  </si>
  <si>
    <t>miriam</t>
  </si>
  <si>
    <t>aaron ojeda</t>
  </si>
  <si>
    <t>wendolyna</t>
  </si>
  <si>
    <t>NHHF1138512 doble capa</t>
  </si>
  <si>
    <t>Liliana</t>
  </si>
  <si>
    <t xml:space="preserve">NHYQ1159640 mariposa MORADO SUETER </t>
  </si>
  <si>
    <t>xiomaara chan</t>
  </si>
  <si>
    <t>xiomara chan</t>
  </si>
  <si>
    <t>DAYANA</t>
  </si>
  <si>
    <t>GREYFI</t>
  </si>
  <si>
    <t>NHNA1095827 PIOJITO CON CAJA</t>
  </si>
  <si>
    <t>COSAS RANDOM</t>
  </si>
  <si>
    <t>NHRI893391 MANGAS</t>
  </si>
  <si>
    <t>EVA</t>
  </si>
  <si>
    <t>MAMÁ</t>
  </si>
  <si>
    <t>karol</t>
  </si>
  <si>
    <t>no creo q funcione</t>
  </si>
  <si>
    <t>NHEN1113214 pequeñitos</t>
  </si>
  <si>
    <t>mamá aries</t>
  </si>
  <si>
    <t>NHJN1207307 cinturón doble hebilla</t>
  </si>
  <si>
    <t xml:space="preserve">mamá </t>
  </si>
  <si>
    <t>Alloy Fashion The necklace (61172445 alloy) NHXS1635-61172445-alloy NHXS1056152-61172445-gold</t>
  </si>
  <si>
    <t>ALE PECH</t>
  </si>
  <si>
    <t>KARY ESTILOS</t>
  </si>
  <si>
    <t>c PUNK DOBLE NHPO670276</t>
  </si>
  <si>
    <t>SAMANTHA HONG</t>
  </si>
  <si>
    <t xml:space="preserve"> </t>
  </si>
  <si>
    <t>crety balam</t>
  </si>
  <si>
    <t>FABITA BEIGE</t>
  </si>
  <si>
    <t>BEATRIZ MATÚ NEGRO</t>
  </si>
  <si>
    <t>Estela Pech</t>
  </si>
  <si>
    <t>luis fernando catzin</t>
  </si>
  <si>
    <t>EDUFY</t>
  </si>
  <si>
    <t>ALE PECH rojo normal</t>
  </si>
  <si>
    <t>Azul Balam rojo vino</t>
  </si>
  <si>
    <t>Azul Balam blanco</t>
  </si>
  <si>
    <t>lilian gelatina negro</t>
  </si>
  <si>
    <t>liz whats</t>
  </si>
  <si>
    <t>eva</t>
  </si>
  <si>
    <t>NHDP712898 clip de oido perlita cobre + aleación</t>
  </si>
  <si>
    <t>c punk NHPO1097800</t>
  </si>
  <si>
    <t>NHMN967716 seda</t>
  </si>
  <si>
    <t>NHCM1190095 navidad</t>
  </si>
  <si>
    <t>NHMN1223088 liso</t>
  </si>
  <si>
    <t>NHMN285757 piel sintética borrego</t>
  </si>
  <si>
    <t>NHCM1185923 frutas</t>
  </si>
  <si>
    <t>Bufandas CUANDO SEA PEDIDO DE 2.5KG</t>
  </si>
  <si>
    <t>NHCM1185956 NUBE Y FLOR</t>
  </si>
  <si>
    <t>NHTF468211 COLLAR LINEA LARGA</t>
  </si>
  <si>
    <t>SHECCID</t>
  </si>
  <si>
    <t>NATY</t>
  </si>
  <si>
    <t>PEDIDO 0</t>
  </si>
  <si>
    <t>PEDIDO 1</t>
  </si>
  <si>
    <t>PEDIDO 2</t>
  </si>
  <si>
    <t>NHPO1116269 PUNK DOBLE pero estrellas</t>
  </si>
  <si>
    <t>Lourdes Sulu</t>
  </si>
  <si>
    <t xml:space="preserve"> agotado</t>
  </si>
  <si>
    <t>bolso cuadrado negro NHXC475803</t>
  </si>
  <si>
    <t>bolso blanco</t>
  </si>
  <si>
    <t>scrunchies</t>
  </si>
  <si>
    <t>NHMS666955 seda</t>
  </si>
  <si>
    <t>NHJE788955 tela</t>
  </si>
  <si>
    <t>NHJE796051 perlas</t>
  </si>
  <si>
    <t>NHOF540299 toalla</t>
  </si>
  <si>
    <t>Teresita gonzalez</t>
  </si>
  <si>
    <t>NHOF39601 diadema amarillo</t>
  </si>
  <si>
    <t>NHOF39601 diadema rosado flores</t>
  </si>
  <si>
    <t>NHOF39601 diadema blanco con ojitas verdes</t>
  </si>
  <si>
    <t>MAYTE GRIS</t>
  </si>
  <si>
    <t>Mayte rojo vino</t>
  </si>
  <si>
    <t>Mayte morado</t>
  </si>
  <si>
    <t>Mayte mamey</t>
  </si>
  <si>
    <t>Mayte azul</t>
  </si>
  <si>
    <t>NHMS666955 scrunch seda</t>
  </si>
  <si>
    <t>NHJE788955 scrunch tela</t>
  </si>
  <si>
    <t>Valeria</t>
  </si>
  <si>
    <t>NHLN282009 perlas terciopelo beige</t>
  </si>
  <si>
    <t>valeria</t>
  </si>
  <si>
    <t>may gramos</t>
  </si>
  <si>
    <t>#piezas</t>
  </si>
  <si>
    <t>NHDP320124 clip moño</t>
  </si>
  <si>
    <t>NHDP259020 clip perla</t>
  </si>
  <si>
    <t>NHDP320112 clip estrella de mar</t>
  </si>
  <si>
    <t>NHDP295607 clip oja</t>
  </si>
  <si>
    <t>NHDP295588 enredadera</t>
  </si>
  <si>
    <t>NHDP234102 hueso mano clip</t>
  </si>
  <si>
    <t>NHDP472726 clip nota musical</t>
  </si>
  <si>
    <t>mama</t>
  </si>
  <si>
    <t>NHDP268208 CLIP 3 LINEAS UNO DE BOLITAS</t>
  </si>
  <si>
    <t xml:space="preserve">LUCY DGHZ DORADO </t>
  </si>
  <si>
    <t>VALERIA DORADO</t>
  </si>
  <si>
    <t>leydi espinosa</t>
  </si>
  <si>
    <t>NHPS835395 dije aniversario</t>
  </si>
  <si>
    <t>sinai celis</t>
  </si>
  <si>
    <t>negro</t>
  </si>
  <si>
    <t>blanco</t>
  </si>
  <si>
    <t>rosa</t>
  </si>
  <si>
    <t>café claro</t>
  </si>
  <si>
    <t>café oscuro</t>
  </si>
  <si>
    <t>NHMD1231609 arete corazón diamantes</t>
  </si>
  <si>
    <t>NHNZ1240994 arete corazón corona</t>
  </si>
  <si>
    <t>NHMS1241241 arete peque corazón puntitos</t>
  </si>
  <si>
    <t>zurisadai plateado</t>
  </si>
  <si>
    <t xml:space="preserve">Mary batun fb </t>
  </si>
  <si>
    <t>set donas NHOF733507</t>
  </si>
  <si>
    <t>berenice garcía fb</t>
  </si>
  <si>
    <t>tia martha</t>
  </si>
  <si>
    <t>set donas invierno NHOF733510</t>
  </si>
  <si>
    <t xml:space="preserve">zurisadai </t>
  </si>
  <si>
    <t>elva medina borges rose gold</t>
  </si>
  <si>
    <t>julia gonzalez whats</t>
  </si>
  <si>
    <t>sheyla barabata dorado</t>
  </si>
  <si>
    <t xml:space="preserve">NHDQ591319 luna doradoclip cabello </t>
  </si>
  <si>
    <t xml:space="preserve">NHDQ591319 luna plateado clip cabello </t>
  </si>
  <si>
    <t>NHDQ591319 estrella dorado</t>
  </si>
  <si>
    <t>NHDQ591319 estrella plateado</t>
  </si>
  <si>
    <t>NHDQ591319 círculos dorado</t>
  </si>
  <si>
    <t>nhje649032 scrucnh bicolor dorado</t>
  </si>
  <si>
    <t>nhje649032 scrucnh bicolor rojo</t>
  </si>
  <si>
    <t>nhje649032 scrucnh bicolor rosa</t>
  </si>
  <si>
    <t>nhje649032 scrucnh bicolor azul</t>
  </si>
  <si>
    <t>NHMS666955 scrunch seda rojo vino</t>
  </si>
  <si>
    <t>NHMS666955 scrunch seda morado</t>
  </si>
  <si>
    <t>NHMS666955 scrunch seda lila</t>
  </si>
  <si>
    <t>NHMS666955 scrunch seda dorado</t>
  </si>
  <si>
    <t>nhpj907180 set de peinado</t>
  </si>
  <si>
    <t>NHDP1186670 aguja de oreja 3 piedrita</t>
  </si>
  <si>
    <t>NHDP1186670 aguja de oreja 6 piedrita</t>
  </si>
  <si>
    <t>NHDP1186670 aguja de oreja rayo</t>
  </si>
  <si>
    <t>NHMS666955 scrunch seda rosa</t>
  </si>
  <si>
    <t xml:space="preserve">guadalupe caamal </t>
  </si>
  <si>
    <t>set donas flores NHOF733501</t>
  </si>
  <si>
    <t>sindy pinto</t>
  </si>
  <si>
    <t>e</t>
  </si>
  <si>
    <t>totales</t>
  </si>
  <si>
    <t>celia burgos</t>
  </si>
  <si>
    <t>azul</t>
  </si>
  <si>
    <t>liliana</t>
  </si>
  <si>
    <t>NHGJ689494 serpiente</t>
  </si>
  <si>
    <t>NHGJ689490 serpiente</t>
  </si>
  <si>
    <t>LILIANA</t>
  </si>
  <si>
    <t>ALLISON</t>
  </si>
  <si>
    <t>TIA MARTHA</t>
  </si>
  <si>
    <t xml:space="preserve">e </t>
  </si>
  <si>
    <t>NHSC837215 PASADORES ESTRELLAS</t>
  </si>
  <si>
    <t xml:space="preserve">xiomara chan </t>
  </si>
  <si>
    <t>NHSC837211 pasador corazón</t>
  </si>
  <si>
    <t xml:space="preserve">gramos </t>
  </si>
  <si>
    <t>total mayoreo</t>
  </si>
  <si>
    <t>NHTQ1191427 gorro negro</t>
  </si>
  <si>
    <t>mariel alexandra</t>
  </si>
  <si>
    <t>NHSC837211 cuadraDO</t>
  </si>
  <si>
    <t>NHXO1192418 NARUTO</t>
  </si>
  <si>
    <t>EVA negro</t>
  </si>
  <si>
    <t>gabriela ruiz palma negro</t>
  </si>
  <si>
    <t>naty</t>
  </si>
  <si>
    <t>NHDM949247 conjunto gorro y guantes</t>
  </si>
  <si>
    <t>estela pech gris</t>
  </si>
  <si>
    <t>NHXO1097900 bucket</t>
  </si>
  <si>
    <t xml:space="preserve">día </t>
  </si>
  <si>
    <t xml:space="preserve">milagros uicab plata </t>
  </si>
  <si>
    <t>dalia koyoc</t>
  </si>
  <si>
    <t>clip de oido estrella</t>
  </si>
  <si>
    <t>estefany pech</t>
  </si>
  <si>
    <t>NHDP118667 aguja de oreja rayo</t>
  </si>
  <si>
    <t>miriam no hay</t>
  </si>
  <si>
    <t>No hay nHDP1186670 aguja de oreja 6 piedrita</t>
  </si>
  <si>
    <t>NHMD1231609 arete corazón diamantes colores</t>
  </si>
  <si>
    <t>yajaira ciber</t>
  </si>
  <si>
    <t>fabita</t>
  </si>
  <si>
    <t>salette</t>
  </si>
  <si>
    <t>NHOF39602 diadema tela</t>
  </si>
  <si>
    <t>NHOF193335 diadema dura</t>
  </si>
  <si>
    <t>NHLN282008 diadema perlas terciopelo</t>
  </si>
  <si>
    <t>NHNA602540 diadema perlas grandes</t>
  </si>
  <si>
    <t>NHNA602545 diadema perlas pequeñas</t>
  </si>
  <si>
    <t>NHOF628602 diadema scrunch</t>
  </si>
  <si>
    <t>NHNA642463 clip de cabello</t>
  </si>
  <si>
    <t>NHPO670276 c punk doble</t>
  </si>
  <si>
    <t>NHGJ689485 anillo serpiente</t>
  </si>
  <si>
    <t>NHSC837211 pasador cuadrado</t>
  </si>
  <si>
    <t>NHSC837211 pasador estrella</t>
  </si>
  <si>
    <t>NHHF1057288 collar esteto</t>
  </si>
  <si>
    <t>NHOF1256385 pasador letras</t>
  </si>
  <si>
    <t>nati</t>
  </si>
  <si>
    <t>PEDIDO 3</t>
  </si>
  <si>
    <t>PEDIDO 4</t>
  </si>
  <si>
    <t>NHKQ1283487 SET ARETE PLATA</t>
  </si>
  <si>
    <t>FABITA</t>
  </si>
  <si>
    <t>LILI AZCORRA</t>
  </si>
  <si>
    <t xml:space="preserve">NHSC573255 1 ARETE ESTRELLA </t>
  </si>
  <si>
    <t>NHSC573254 1 ARETE PLUMA</t>
  </si>
  <si>
    <t>NHDP234284 PROMOCIONÉ UNO PERO VIENE EN 2 TE RAYASTE</t>
  </si>
  <si>
    <t>NHKQ1283505 CULEBRA EN OIDO</t>
  </si>
  <si>
    <t>ZURISADAI</t>
  </si>
  <si>
    <t>NHHF917496 CIIP DE OIDO + ARETE PLATA</t>
  </si>
  <si>
    <t xml:space="preserve">NOEMI SOBERANIS </t>
  </si>
  <si>
    <t>NHDP234284 FLORECITAS</t>
  </si>
  <si>
    <t>NHDP512748 PIEDRITAS</t>
  </si>
  <si>
    <t>NHKQ1283506 ARETE COMO CARACOL PIEDRAS</t>
  </si>
  <si>
    <t>NHEN1100184 piercind de ombligo dorado redondo</t>
  </si>
  <si>
    <t>NHPJ597394 set de 11 piezas de piercing de nariz</t>
  </si>
  <si>
    <t>selene noh pech</t>
  </si>
  <si>
    <t>NHEN1100184 piercind de ombligo plateado redondo</t>
  </si>
  <si>
    <t>NHDP461214 arete luna</t>
  </si>
  <si>
    <t>neftalí martinez</t>
  </si>
  <si>
    <t xml:space="preserve">NHDP1283815 set aretes </t>
  </si>
  <si>
    <t>kary estilos</t>
  </si>
  <si>
    <t>beatriz matú</t>
  </si>
  <si>
    <t>doña lilia</t>
  </si>
  <si>
    <t xml:space="preserve">NHPS504369 aretes estrellas muchas </t>
  </si>
  <si>
    <t>rifa</t>
  </si>
  <si>
    <t>jessica valdez canul</t>
  </si>
  <si>
    <t>NHDP506256 aretes larguitos</t>
  </si>
  <si>
    <t xml:space="preserve">Ana Karen Valdez </t>
  </si>
  <si>
    <t xml:space="preserve">NHDP234284 arete florecitas blancas </t>
  </si>
  <si>
    <t>mamá</t>
  </si>
  <si>
    <t>no hubo</t>
  </si>
  <si>
    <t xml:space="preserve">gloria sanguino </t>
  </si>
  <si>
    <t>NHDP234284 arete florecitas blancas uno</t>
  </si>
  <si>
    <t>elizabeth koyoc</t>
  </si>
  <si>
    <t>nalle valdez</t>
  </si>
  <si>
    <t>dany luna cuco</t>
  </si>
  <si>
    <t xml:space="preserve">dany luna cuco </t>
  </si>
  <si>
    <t>NHBA1129285 café</t>
  </si>
  <si>
    <t>NHKD752303 negro</t>
  </si>
  <si>
    <t>NHKD724888 azul</t>
  </si>
  <si>
    <t>brendiz burgo</t>
  </si>
  <si>
    <t>NHGY1283872</t>
  </si>
  <si>
    <t>aretes cruz dorado</t>
  </si>
  <si>
    <t>jenny castillo</t>
  </si>
  <si>
    <t xml:space="preserve">faride </t>
  </si>
  <si>
    <t>NHBA844257 negro</t>
  </si>
  <si>
    <t>alma ileana</t>
  </si>
  <si>
    <t>NHNSC13969 aretitos rosas con flores</t>
  </si>
  <si>
    <t>NHJE1291321 aretes cruz</t>
  </si>
  <si>
    <t xml:space="preserve">mayte </t>
  </si>
  <si>
    <t>NHBA844257 rosa</t>
  </si>
  <si>
    <t>cheke</t>
  </si>
  <si>
    <t>NHHF1010586 c paris</t>
  </si>
  <si>
    <t>NHHF906740 c conchita</t>
  </si>
  <si>
    <t>NHHF724948 c corona</t>
  </si>
  <si>
    <t>NHHF724899 c 2 mariposas</t>
  </si>
  <si>
    <t>NHTF863068 c doble  círculo</t>
  </si>
  <si>
    <t xml:space="preserve">NHYQ842837 c doble plata </t>
  </si>
  <si>
    <t xml:space="preserve">NHYQ1159640 c mariposa MORADO SUETER </t>
  </si>
  <si>
    <t>NHJJ1174337 c serpiente</t>
  </si>
  <si>
    <t xml:space="preserve">celia </t>
  </si>
  <si>
    <t>anahi</t>
  </si>
  <si>
    <t>zury</t>
  </si>
  <si>
    <t>stefy</t>
  </si>
  <si>
    <t xml:space="preserve">elizabeth </t>
  </si>
  <si>
    <t>falta por cobrar</t>
  </si>
  <si>
    <t>ganancia hasta ahora</t>
  </si>
  <si>
    <t>lo que falta por cobrar</t>
  </si>
  <si>
    <t>jahily</t>
  </si>
  <si>
    <t>allison yaxché</t>
  </si>
  <si>
    <t>luna frias</t>
  </si>
  <si>
    <t>licie chan</t>
  </si>
  <si>
    <t>PEDIDO 5</t>
  </si>
  <si>
    <t>Allison yaxche</t>
  </si>
  <si>
    <t>NHOF540301 scrunch terciopleo</t>
  </si>
  <si>
    <t>NHKD549434 lentes picudos</t>
  </si>
  <si>
    <t>NHKD716417 lentes raya</t>
  </si>
  <si>
    <t>NHBN895116 cartera</t>
  </si>
  <si>
    <t>NHSC1289477 pulsera pandora</t>
  </si>
  <si>
    <t>NHAS131117 aretes elegantes</t>
  </si>
  <si>
    <t>xiomara sansores</t>
  </si>
  <si>
    <t>sinai sansores</t>
  </si>
  <si>
    <t>sinaí sansores</t>
  </si>
  <si>
    <t>candy prima</t>
  </si>
  <si>
    <t>mari dzul</t>
  </si>
  <si>
    <t>mariel</t>
  </si>
  <si>
    <t>lourdanis</t>
  </si>
  <si>
    <t>lo q falta</t>
  </si>
  <si>
    <t>ganancia hasta ahorA</t>
  </si>
  <si>
    <t>VENTA TOTAL</t>
  </si>
  <si>
    <t>FALTA POR COBRAR</t>
  </si>
  <si>
    <t>GANANCIA HASTA AHORA</t>
  </si>
  <si>
    <t>LOURDANIS</t>
  </si>
  <si>
    <t>candyprima</t>
  </si>
  <si>
    <t>elisa can</t>
  </si>
  <si>
    <t>NHDP472703 CLIP PAJARITO</t>
  </si>
  <si>
    <t>NHOF38912 el de estrella</t>
  </si>
  <si>
    <t>NHDQ602158</t>
  </si>
  <si>
    <t>NHDQ602158 2 dorados</t>
  </si>
  <si>
    <t>tia lety</t>
  </si>
  <si>
    <t>NHDQ602238 corazón dorado</t>
  </si>
  <si>
    <t>NHDQ602238 estrellas</t>
  </si>
  <si>
    <t>NHCQ1230958 LETRAS SONDA</t>
  </si>
  <si>
    <t>ALEJANDRA UICAB GARCIA</t>
  </si>
  <si>
    <t>NHGE1209895 LETRA A</t>
  </si>
  <si>
    <t>MAYRÍN PRIMA DE MAYTE</t>
  </si>
  <si>
    <t>SET DE 16 BROCHES DE CABELLO</t>
  </si>
  <si>
    <t>XIOMARA SANSORES</t>
  </si>
  <si>
    <t>lili azcorra</t>
  </si>
  <si>
    <t>NHNZ897171 c luna y sol</t>
  </si>
  <si>
    <t>NHPO551911 negro</t>
  </si>
  <si>
    <t>maría cetz</t>
  </si>
  <si>
    <t>NHPO551911 c hebilla cuadrada camel</t>
  </si>
  <si>
    <t>arely dzul</t>
  </si>
  <si>
    <t>pasadores flores de niña amarillo</t>
  </si>
  <si>
    <t>erick</t>
  </si>
  <si>
    <t>chely pinto</t>
  </si>
  <si>
    <t>NHBN895116 negro</t>
  </si>
  <si>
    <t>fernanda pech</t>
  </si>
  <si>
    <t xml:space="preserve"> NHBN895116 rosa</t>
  </si>
  <si>
    <t>jessica valdez</t>
  </si>
  <si>
    <t>anahi pech</t>
  </si>
  <si>
    <t>NHBN895116 rosa</t>
  </si>
  <si>
    <t>arely luna</t>
  </si>
  <si>
    <t>carolina chan xool</t>
  </si>
  <si>
    <t>kenia sonda</t>
  </si>
  <si>
    <t>ana karen valdez</t>
  </si>
  <si>
    <t>papá</t>
  </si>
  <si>
    <t>NHBN1199044 café</t>
  </si>
  <si>
    <t>habishi</t>
  </si>
  <si>
    <t>verónica manrique</t>
  </si>
  <si>
    <t>sinai prima</t>
  </si>
  <si>
    <t>estefany p. may</t>
  </si>
  <si>
    <t>NHPO128313 negro</t>
  </si>
  <si>
    <t>NHBN895116 blanco</t>
  </si>
  <si>
    <t>day nurgos</t>
  </si>
  <si>
    <t>NHBN1199044 negro</t>
  </si>
  <si>
    <t>sara pinto</t>
  </si>
  <si>
    <t>kenlli ku</t>
  </si>
  <si>
    <t>darian</t>
  </si>
  <si>
    <t>moni mex</t>
  </si>
  <si>
    <t>alexia manzanero</t>
  </si>
  <si>
    <t>NHOF733507 set donas</t>
  </si>
  <si>
    <t>fátima lópez</t>
  </si>
  <si>
    <t>Miriam</t>
  </si>
  <si>
    <t>arely sonda</t>
  </si>
  <si>
    <t>NHMS230363  aretitos luna y estrella</t>
  </si>
  <si>
    <t>NHSC837215 pasadores de estrella</t>
  </si>
  <si>
    <t>NHSC837212 SET PASADORES CUADRADO COLORES</t>
  </si>
  <si>
    <t>NHCQ1230958 LETRA 2 M</t>
  </si>
  <si>
    <t xml:space="preserve">ARELY DZUL </t>
  </si>
  <si>
    <t>GORRO BLANCO NARUTO</t>
  </si>
  <si>
    <t>GORRO NEGRO NARUTO</t>
  </si>
  <si>
    <t xml:space="preserve">GORRO NARANJA DRAGON </t>
  </si>
  <si>
    <t>NHDP472726 CLIP DE OÍDO MÚSICA</t>
  </si>
  <si>
    <t>NHDP295607 CLIP DE OÍDO HOJITA</t>
  </si>
  <si>
    <t>NHYI1102280 pasador azul florecitas</t>
  </si>
  <si>
    <t>NHDP320112 clip de oido plata estrellita</t>
  </si>
  <si>
    <t>NHDP234102 clip de oido manita dorada</t>
  </si>
  <si>
    <t>NHHF917496 clip de oido mas arete plata</t>
  </si>
  <si>
    <t>edufy</t>
  </si>
  <si>
    <t>NHGE1209895 m</t>
  </si>
  <si>
    <t>NHEN1139190 arete como el que tiene</t>
  </si>
  <si>
    <t>NHKQ1291580 flores en círculo</t>
  </si>
  <si>
    <t>NHEN1342931 detalles</t>
  </si>
  <si>
    <t>dany luna</t>
  </si>
  <si>
    <t>danae</t>
  </si>
  <si>
    <t>mariana luna</t>
  </si>
  <si>
    <t>regalo</t>
  </si>
  <si>
    <t>vianey</t>
  </si>
  <si>
    <t>regalo lupe</t>
  </si>
  <si>
    <t>NHRN1134637 c triple q ahora es doble</t>
  </si>
  <si>
    <t>lili</t>
  </si>
  <si>
    <t>PEDIDO 6</t>
  </si>
  <si>
    <t>mayte</t>
  </si>
  <si>
    <t>NHPO551911 c hebilla cuadrada negro</t>
  </si>
  <si>
    <t>NHPO128986 cinturón café</t>
  </si>
  <si>
    <t>cindy ravel</t>
  </si>
  <si>
    <t>nubia pinto</t>
  </si>
  <si>
    <t>nhpo1280308 cinturón negro</t>
  </si>
  <si>
    <t>NHPO1116269 c café claro</t>
  </si>
  <si>
    <t>karla rodriguez</t>
  </si>
  <si>
    <t>NHPO1116269 c negro</t>
  </si>
  <si>
    <t>selene noh</t>
  </si>
  <si>
    <t>NHPJ1283123 aguja</t>
  </si>
  <si>
    <t>NHDP1186677 aguja perla</t>
  </si>
  <si>
    <t xml:space="preserve">vianey </t>
  </si>
  <si>
    <t>muchacha</t>
  </si>
  <si>
    <t>NHYI1102280 pasadores florecitas morado</t>
  </si>
  <si>
    <t>NHYI1102280 pasadores florecitas rosado</t>
  </si>
  <si>
    <t>NHOF1149161 pasador panditas</t>
  </si>
  <si>
    <t>NHNA899200 pasador perlas 16 piezas</t>
  </si>
  <si>
    <t>fernanda haas</t>
  </si>
  <si>
    <t>NHYI1102280 pasadores florecitas azul</t>
  </si>
  <si>
    <t>idk</t>
  </si>
  <si>
    <t>lizet briceño</t>
  </si>
  <si>
    <t>berenice garcía</t>
  </si>
  <si>
    <t>heydi luna</t>
  </si>
  <si>
    <t>NHSC54043 arete plata</t>
  </si>
  <si>
    <t>NHSC837212 pasadores cuadrados de colores</t>
  </si>
  <si>
    <t>nhpo1280308 cinturón negro cc</t>
  </si>
  <si>
    <t xml:space="preserve">NHPO1097800 cinturón negro </t>
  </si>
  <si>
    <t xml:space="preserve">NHJN1207308 cinturón café oscuro </t>
  </si>
  <si>
    <t>NHKL1271774 arete plata</t>
  </si>
  <si>
    <t>dianita valdez</t>
  </si>
  <si>
    <t>ángeles garcía</t>
  </si>
  <si>
    <t>corte 5 enero</t>
  </si>
  <si>
    <t>dinero disponible</t>
  </si>
  <si>
    <t>dinero invertido</t>
  </si>
  <si>
    <t>beca</t>
  </si>
  <si>
    <t>2000 inicial</t>
  </si>
  <si>
    <t>sobra</t>
  </si>
  <si>
    <t>inf der</t>
  </si>
  <si>
    <t>sup izq</t>
  </si>
  <si>
    <t>inf izq</t>
  </si>
  <si>
    <t>sup der</t>
  </si>
  <si>
    <t>Leydi icela</t>
  </si>
  <si>
    <t>PEDIDO 7</t>
  </si>
  <si>
    <t>cartera</t>
  </si>
  <si>
    <t>paga</t>
  </si>
  <si>
    <t>corte 4 enero</t>
  </si>
  <si>
    <t>cobro</t>
  </si>
  <si>
    <t>abono 25</t>
  </si>
  <si>
    <t>ángeles garcia</t>
  </si>
  <si>
    <t>cinturón punk</t>
  </si>
  <si>
    <t>aguja de oído</t>
  </si>
  <si>
    <t>dianitha valdez</t>
  </si>
  <si>
    <t>leydi icela</t>
  </si>
  <si>
    <t>clip música</t>
  </si>
  <si>
    <t>NHDP234284 aretes florecitas</t>
  </si>
  <si>
    <t>NHPJ1283119 aguja de oido dorada pedrería</t>
  </si>
  <si>
    <t>maria cetz</t>
  </si>
  <si>
    <t>NHHF917496 clip más arete</t>
  </si>
  <si>
    <t>NHBN895116 rosado</t>
  </si>
  <si>
    <t>ángeles noh</t>
  </si>
  <si>
    <t>mamá de carolina 3 reyes</t>
  </si>
  <si>
    <t>habi</t>
  </si>
  <si>
    <t>nhpo1280336 c negro</t>
  </si>
  <si>
    <t>nhpo128144 negro</t>
  </si>
  <si>
    <t>cinturón dany luna</t>
  </si>
  <si>
    <t>cinturón papá</t>
  </si>
  <si>
    <t>NHJN1097738 café</t>
  </si>
  <si>
    <t>pasador de cabello d</t>
  </si>
  <si>
    <t>55 papá</t>
  </si>
  <si>
    <t>corte 10 enero</t>
  </si>
  <si>
    <t>corte 11 enero</t>
  </si>
  <si>
    <t>cartera real</t>
  </si>
  <si>
    <t>125 internet</t>
  </si>
  <si>
    <t>letra M</t>
  </si>
  <si>
    <t>prima fátima</t>
  </si>
  <si>
    <t>arete mariposas morado grande</t>
  </si>
  <si>
    <t xml:space="preserve">arete luna </t>
  </si>
  <si>
    <t>arete raro blanco</t>
  </si>
  <si>
    <t>arete mariposa pequeño</t>
  </si>
  <si>
    <t>PEDIDO 8</t>
  </si>
  <si>
    <t>NHPO128361 negro c hebilla dos aros</t>
  </si>
  <si>
    <t>NHMJ1431052 f</t>
  </si>
  <si>
    <t>NHMJ1431052 o</t>
  </si>
  <si>
    <t>fabi dzul</t>
  </si>
  <si>
    <t>jesús gomez</t>
  </si>
  <si>
    <t>elizabeth koyok</t>
  </si>
  <si>
    <t>NHPO551911 café c hebilla cuadrada negro</t>
  </si>
  <si>
    <t>NHFI1346004 snoopy comiendo helado</t>
  </si>
  <si>
    <t>NHFI1346004 snoopy abrazando a emilio</t>
  </si>
  <si>
    <t>rubí ek</t>
  </si>
  <si>
    <t>NHFI1329858  rosa marmol</t>
  </si>
  <si>
    <t>NHPO128361 blanco c hebilla dos aros</t>
  </si>
  <si>
    <t>NHFI1329858  dinosaurio</t>
  </si>
  <si>
    <t>jenifer valdez</t>
  </si>
  <si>
    <t>liliana garcía</t>
  </si>
  <si>
    <t>estefany martín</t>
  </si>
  <si>
    <t>ivetter cárdenas</t>
  </si>
  <si>
    <t>NHFI1346004 niño leyendo carta</t>
  </si>
  <si>
    <t xml:space="preserve">SINA </t>
  </si>
  <si>
    <t>NHPO128144 CAFÉ</t>
  </si>
  <si>
    <t>NHMJ1431052 L</t>
  </si>
  <si>
    <t>eunice jv</t>
  </si>
  <si>
    <t>alexandra chan</t>
  </si>
  <si>
    <t>NHFI1345829 corazón</t>
  </si>
  <si>
    <t>karla canul</t>
  </si>
  <si>
    <t>NHMJ1431052 s</t>
  </si>
  <si>
    <t>NHPO1388923 NEGRO</t>
  </si>
  <si>
    <t>NHFI1098593 ALICIA XR</t>
  </si>
  <si>
    <t>MARIANA LUNA</t>
  </si>
  <si>
    <t>ANAHII BORGES</t>
  </si>
  <si>
    <t>NHFI1098505 ARIEL XR</t>
  </si>
  <si>
    <t>MELISSA JAQUELIN CHE POOT</t>
  </si>
  <si>
    <t xml:space="preserve">NHYI1102280 ROJO pasadores florecitas </t>
  </si>
  <si>
    <t>JAHILY</t>
  </si>
  <si>
    <t xml:space="preserve">GUADALUPE CAAMAL </t>
  </si>
  <si>
    <t>NHPO670276  punk doble CON cadena</t>
  </si>
  <si>
    <t>ÁNGELES NOH</t>
  </si>
  <si>
    <t>NHPO1097806 NEGRO</t>
  </si>
  <si>
    <t>NHMJ1431052 M</t>
  </si>
  <si>
    <t>NHFI1346004 LENGUA LUCY</t>
  </si>
  <si>
    <t>REGALO MAYTE</t>
  </si>
  <si>
    <t>MELISA POOT</t>
  </si>
  <si>
    <t>NHJN1097738 NEGRO</t>
  </si>
  <si>
    <t xml:space="preserve">NHPO1097800 cinturón PUNK negro </t>
  </si>
  <si>
    <t>NHPO1116269 c BLANCO</t>
  </si>
  <si>
    <t>NHYI1102280 pasadores florecitas PEDÍ AZUL</t>
  </si>
  <si>
    <t>jueves pasa</t>
  </si>
  <si>
    <t>no llegó</t>
  </si>
  <si>
    <t>quien sabe</t>
  </si>
  <si>
    <t>vendido</t>
  </si>
  <si>
    <t>VENTA GANANCIA HASTA AHORA</t>
  </si>
  <si>
    <t xml:space="preserve">VENTA </t>
  </si>
  <si>
    <t>sábado</t>
  </si>
  <si>
    <t>PEDIDO 9</t>
  </si>
  <si>
    <t>NHKI760284 FUNDA 8PLUS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</si>
</sst>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43" formatCode="_-* #,##0.00_-;\-* #,##0.00_-;_-* &quot;-&quot;??_-;_-@_-"/>
    <numFmt numFmtId="164" formatCode="0.0%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5" borderId="0" xfId="0" applyFill="1"/>
    <xf numFmtId="0" fontId="2" fillId="5" borderId="0" xfId="0" applyFont="1" applyFill="1"/>
    <xf numFmtId="0" fontId="5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7" fillId="0" borderId="0" xfId="0" applyFont="1"/>
    <xf numFmtId="0" fontId="9" fillId="0" borderId="0" xfId="0" applyFont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0" fillId="7" borderId="0" xfId="0" applyFill="1"/>
    <xf numFmtId="0" fontId="2" fillId="7" borderId="0" xfId="0" applyFont="1" applyFill="1"/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0" fillId="8" borderId="0" xfId="0" applyFill="1"/>
    <xf numFmtId="0" fontId="2" fillId="8" borderId="0" xfId="0" applyFont="1" applyFill="1"/>
    <xf numFmtId="0" fontId="5" fillId="8" borderId="0" xfId="0" applyFont="1" applyFill="1"/>
    <xf numFmtId="0" fontId="3" fillId="8" borderId="0" xfId="0" applyFont="1" applyFill="1"/>
    <xf numFmtId="0" fontId="4" fillId="8" borderId="0" xfId="0" applyFont="1" applyFill="1"/>
    <xf numFmtId="0" fontId="6" fillId="6" borderId="0" xfId="0" applyFont="1" applyFill="1"/>
    <xf numFmtId="0" fontId="0" fillId="2" borderId="0" xfId="0" applyFill="1" applyAlignment="1">
      <alignment horizontal="right"/>
    </xf>
    <xf numFmtId="0" fontId="6" fillId="0" borderId="0" xfId="0" applyFont="1"/>
    <xf numFmtId="0" fontId="6" fillId="3" borderId="0" xfId="0" applyFont="1" applyFill="1"/>
    <xf numFmtId="0" fontId="6" fillId="0" borderId="0" xfId="0" applyFont="1" applyFill="1"/>
    <xf numFmtId="0" fontId="6" fillId="4" borderId="0" xfId="0" applyFont="1" applyFill="1"/>
    <xf numFmtId="0" fontId="2" fillId="9" borderId="0" xfId="0" applyFont="1" applyFill="1"/>
    <xf numFmtId="0" fontId="0" fillId="9" borderId="0" xfId="0" applyFill="1"/>
    <xf numFmtId="0" fontId="5" fillId="9" borderId="0" xfId="0" applyFont="1" applyFill="1"/>
    <xf numFmtId="0" fontId="3" fillId="9" borderId="0" xfId="0" applyFont="1" applyFill="1"/>
    <xf numFmtId="0" fontId="4" fillId="9" borderId="0" xfId="0" applyFont="1" applyFill="1"/>
    <xf numFmtId="0" fontId="6" fillId="7" borderId="0" xfId="0" applyFont="1" applyFill="1"/>
    <xf numFmtId="0" fontId="0" fillId="10" borderId="0" xfId="0" applyFill="1"/>
    <xf numFmtId="0" fontId="2" fillId="10" borderId="0" xfId="0" applyFont="1" applyFill="1"/>
    <xf numFmtId="0" fontId="5" fillId="10" borderId="0" xfId="0" applyFont="1" applyFill="1"/>
    <xf numFmtId="0" fontId="3" fillId="10" borderId="0" xfId="0" applyFont="1" applyFill="1"/>
    <xf numFmtId="0" fontId="4" fillId="10" borderId="0" xfId="0" applyFont="1" applyFill="1"/>
    <xf numFmtId="0" fontId="0" fillId="11" borderId="0" xfId="0" applyFill="1"/>
    <xf numFmtId="0" fontId="2" fillId="11" borderId="0" xfId="0" applyFont="1" applyFill="1"/>
    <xf numFmtId="0" fontId="5" fillId="11" borderId="0" xfId="0" applyFont="1" applyFill="1"/>
    <xf numFmtId="0" fontId="3" fillId="11" borderId="0" xfId="0" applyFont="1" applyFill="1"/>
    <xf numFmtId="0" fontId="4" fillId="11" borderId="0" xfId="0" applyFont="1" applyFill="1"/>
    <xf numFmtId="0" fontId="0" fillId="12" borderId="0" xfId="0" applyFill="1"/>
    <xf numFmtId="0" fontId="2" fillId="12" borderId="0" xfId="0" applyFont="1" applyFill="1"/>
    <xf numFmtId="0" fontId="5" fillId="12" borderId="0" xfId="0" applyFont="1" applyFill="1"/>
    <xf numFmtId="0" fontId="3" fillId="12" borderId="0" xfId="0" applyFont="1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6" fontId="4" fillId="0" borderId="0" xfId="0" applyNumberFormat="1" applyFont="1" applyFill="1"/>
    <xf numFmtId="0" fontId="10" fillId="0" borderId="0" xfId="0" applyFont="1"/>
    <xf numFmtId="0" fontId="10" fillId="3" borderId="0" xfId="0" applyFont="1" applyFill="1"/>
    <xf numFmtId="0" fontId="7" fillId="3" borderId="0" xfId="0" applyFont="1" applyFill="1"/>
    <xf numFmtId="0" fontId="9" fillId="3" borderId="0" xfId="0" applyFont="1" applyFill="1"/>
    <xf numFmtId="0" fontId="0" fillId="15" borderId="0" xfId="0" applyFill="1"/>
    <xf numFmtId="0" fontId="2" fillId="15" borderId="0" xfId="0" applyFont="1" applyFill="1"/>
    <xf numFmtId="0" fontId="4" fillId="15" borderId="0" xfId="0" applyFont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16" borderId="0" xfId="0" applyFill="1"/>
    <xf numFmtId="0" fontId="2" fillId="16" borderId="0" xfId="0" applyFont="1" applyFill="1"/>
    <xf numFmtId="0" fontId="3" fillId="16" borderId="0" xfId="0" applyFont="1" applyFill="1"/>
    <xf numFmtId="0" fontId="4" fillId="16" borderId="0" xfId="0" applyFont="1" applyFill="1"/>
    <xf numFmtId="0" fontId="7" fillId="16" borderId="0" xfId="0" applyFont="1" applyFill="1"/>
    <xf numFmtId="0" fontId="0" fillId="16" borderId="0" xfId="0" applyFill="1" applyAlignment="1">
      <alignment horizontal="right"/>
    </xf>
    <xf numFmtId="0" fontId="5" fillId="15" borderId="0" xfId="0" applyFont="1" applyFill="1"/>
    <xf numFmtId="0" fontId="3" fillId="15" borderId="0" xfId="0" applyFont="1" applyFill="1"/>
    <xf numFmtId="0" fontId="7" fillId="2" borderId="0" xfId="0" applyFont="1" applyFill="1"/>
    <xf numFmtId="164" fontId="0" fillId="5" borderId="0" xfId="0" applyNumberFormat="1" applyFill="1"/>
    <xf numFmtId="6" fontId="0" fillId="0" borderId="0" xfId="0" applyNumberFormat="1" applyFill="1"/>
    <xf numFmtId="0" fontId="10" fillId="2" borderId="0" xfId="0" applyFont="1" applyFill="1"/>
    <xf numFmtId="0" fontId="9" fillId="2" borderId="0" xfId="0" applyFont="1" applyFill="1"/>
    <xf numFmtId="0" fontId="6" fillId="2" borderId="0" xfId="0" applyFont="1" applyFill="1"/>
    <xf numFmtId="0" fontId="10" fillId="0" borderId="0" xfId="0" applyFont="1" applyFill="1"/>
    <xf numFmtId="0" fontId="9" fillId="0" borderId="0" xfId="0" applyFont="1" applyFill="1"/>
    <xf numFmtId="0" fontId="0" fillId="0" borderId="0" xfId="0" applyFill="1" applyAlignment="1">
      <alignment horizontal="right"/>
    </xf>
    <xf numFmtId="43" fontId="0" fillId="0" borderId="0" xfId="1" applyFont="1"/>
    <xf numFmtId="43" fontId="0" fillId="3" borderId="0" xfId="1" applyFont="1" applyFill="1"/>
    <xf numFmtId="43" fontId="0" fillId="2" borderId="0" xfId="1" applyFont="1" applyFill="1"/>
    <xf numFmtId="43" fontId="0" fillId="16" borderId="0" xfId="1" applyFont="1" applyFill="1"/>
    <xf numFmtId="43" fontId="0" fillId="5" borderId="0" xfId="1" applyFont="1" applyFill="1"/>
    <xf numFmtId="43" fontId="0" fillId="0" borderId="0" xfId="1" applyFont="1" applyFill="1"/>
    <xf numFmtId="0" fontId="7" fillId="0" borderId="0" xfId="0" applyFont="1" applyFill="1"/>
    <xf numFmtId="0" fontId="0" fillId="17" borderId="0" xfId="0" applyFill="1"/>
    <xf numFmtId="0" fontId="10" fillId="17" borderId="0" xfId="0" applyFont="1" applyFill="1"/>
    <xf numFmtId="0" fontId="7" fillId="17" borderId="0" xfId="0" applyFont="1" applyFill="1"/>
    <xf numFmtId="0" fontId="2" fillId="17" borderId="0" xfId="0" applyFont="1" applyFill="1"/>
    <xf numFmtId="0" fontId="3" fillId="17" borderId="0" xfId="0" applyFont="1" applyFill="1"/>
    <xf numFmtId="0" fontId="4" fillId="17" borderId="0" xfId="0" applyFont="1" applyFill="1"/>
    <xf numFmtId="43" fontId="0" fillId="17" borderId="0" xfId="1" applyFont="1" applyFill="1"/>
    <xf numFmtId="0" fontId="9" fillId="17" borderId="0" xfId="0" applyFont="1" applyFill="1"/>
    <xf numFmtId="0" fontId="0" fillId="17" borderId="0" xfId="0" applyFill="1" applyAlignment="1">
      <alignment horizontal="right"/>
    </xf>
    <xf numFmtId="0" fontId="6" fillId="17" borderId="0" xfId="0" applyFont="1" applyFill="1"/>
    <xf numFmtId="0" fontId="0" fillId="18" borderId="0" xfId="0" applyFill="1"/>
    <xf numFmtId="0" fontId="10" fillId="18" borderId="0" xfId="0" applyFont="1" applyFill="1"/>
    <xf numFmtId="0" fontId="7" fillId="18" borderId="0" xfId="0" applyFont="1" applyFill="1"/>
    <xf numFmtId="0" fontId="2" fillId="18" borderId="0" xfId="0" applyFont="1" applyFill="1"/>
    <xf numFmtId="0" fontId="3" fillId="18" borderId="0" xfId="0" applyFont="1" applyFill="1"/>
    <xf numFmtId="0" fontId="4" fillId="18" borderId="0" xfId="0" applyFont="1" applyFill="1"/>
    <xf numFmtId="43" fontId="0" fillId="18" borderId="0" xfId="1" applyFont="1" applyFill="1"/>
    <xf numFmtId="0" fontId="0" fillId="18" borderId="0" xfId="0" applyFill="1" applyAlignment="1">
      <alignment horizontal="right"/>
    </xf>
    <xf numFmtId="0" fontId="6" fillId="18" borderId="0" xfId="0" applyFont="1" applyFill="1"/>
    <xf numFmtId="0" fontId="10" fillId="4" borderId="0" xfId="0" applyFont="1" applyFill="1"/>
    <xf numFmtId="0" fontId="7" fillId="4" borderId="0" xfId="0" applyFont="1" applyFill="1"/>
    <xf numFmtId="43" fontId="0" fillId="4" borderId="0" xfId="1" applyFont="1" applyFill="1"/>
    <xf numFmtId="0" fontId="9" fillId="4" borderId="0" xfId="0" applyFont="1" applyFill="1"/>
    <xf numFmtId="0" fontId="0" fillId="4" borderId="0" xfId="0" applyFill="1" applyAlignment="1">
      <alignment horizontal="right"/>
    </xf>
    <xf numFmtId="43" fontId="0" fillId="3" borderId="0" xfId="0" applyNumberFormat="1" applyFill="1"/>
    <xf numFmtId="0" fontId="6" fillId="19" borderId="0" xfId="0" applyFont="1" applyFill="1"/>
    <xf numFmtId="0" fontId="0" fillId="19" borderId="0" xfId="0" applyFill="1"/>
    <xf numFmtId="0" fontId="10" fillId="19" borderId="0" xfId="0" applyFont="1" applyFill="1"/>
    <xf numFmtId="0" fontId="7" fillId="19" borderId="0" xfId="0" applyFont="1" applyFill="1"/>
    <xf numFmtId="0" fontId="5" fillId="19" borderId="0" xfId="0" applyFont="1" applyFill="1"/>
    <xf numFmtId="0" fontId="3" fillId="19" borderId="0" xfId="0" applyFont="1" applyFill="1"/>
    <xf numFmtId="0" fontId="4" fillId="19" borderId="0" xfId="0" applyFont="1" applyFill="1"/>
    <xf numFmtId="43" fontId="0" fillId="19" borderId="0" xfId="1" applyFont="1" applyFill="1"/>
    <xf numFmtId="0" fontId="9" fillId="19" borderId="0" xfId="0" applyFont="1" applyFill="1"/>
    <xf numFmtId="0" fontId="0" fillId="19" borderId="0" xfId="0" applyFill="1" applyAlignment="1">
      <alignment horizontal="right"/>
    </xf>
    <xf numFmtId="43" fontId="6" fillId="3" borderId="0" xfId="1" applyFont="1" applyFill="1"/>
    <xf numFmtId="0" fontId="6" fillId="3" borderId="0" xfId="0" applyFont="1" applyFill="1" applyAlignment="1">
      <alignment horizontal="right"/>
    </xf>
    <xf numFmtId="16" fontId="0" fillId="3" borderId="0" xfId="0" applyNumberFormat="1" applyFill="1" applyAlignment="1">
      <alignment horizontal="right"/>
    </xf>
    <xf numFmtId="0" fontId="7" fillId="7" borderId="0" xfId="0" applyFont="1" applyFill="1"/>
    <xf numFmtId="43" fontId="0" fillId="7" borderId="0" xfId="1" applyFont="1" applyFill="1"/>
    <xf numFmtId="0" fontId="0" fillId="7" borderId="0" xfId="0" applyFill="1" applyAlignment="1">
      <alignment horizontal="right"/>
    </xf>
    <xf numFmtId="0" fontId="10" fillId="7" borderId="0" xfId="0" applyFont="1" applyFill="1"/>
    <xf numFmtId="0" fontId="9" fillId="7" borderId="0" xfId="0" applyFont="1" applyFill="1"/>
    <xf numFmtId="15" fontId="0" fillId="3" borderId="0" xfId="0" applyNumberFormat="1" applyFill="1"/>
    <xf numFmtId="16" fontId="0" fillId="3" borderId="0" xfId="0" applyNumberFormat="1" applyFill="1"/>
    <xf numFmtId="16" fontId="0" fillId="0" borderId="0" xfId="0" applyNumberFormat="1"/>
    <xf numFmtId="0" fontId="10" fillId="5" borderId="0" xfId="0" applyFont="1" applyFill="1"/>
    <xf numFmtId="0" fontId="7" fillId="5" borderId="0" xfId="0" applyFont="1" applyFill="1"/>
    <xf numFmtId="0" fontId="9" fillId="5" borderId="0" xfId="0" applyFont="1" applyFill="1"/>
    <xf numFmtId="0" fontId="0" fillId="5" borderId="0" xfId="0" applyFill="1" applyAlignment="1">
      <alignment horizontal="right"/>
    </xf>
    <xf numFmtId="16" fontId="0" fillId="7" borderId="0" xfId="0" applyNumberFormat="1" applyFill="1"/>
    <xf numFmtId="0" fontId="6" fillId="20" borderId="0" xfId="0" applyFont="1" applyFill="1"/>
    <xf numFmtId="0" fontId="0" fillId="20" borderId="0" xfId="0" applyFill="1"/>
    <xf numFmtId="0" fontId="10" fillId="20" borderId="0" xfId="0" applyFont="1" applyFill="1"/>
    <xf numFmtId="0" fontId="7" fillId="20" borderId="0" xfId="0" applyFont="1" applyFill="1"/>
    <xf numFmtId="0" fontId="3" fillId="20" borderId="0" xfId="0" applyFont="1" applyFill="1"/>
    <xf numFmtId="0" fontId="4" fillId="20" borderId="0" xfId="0" applyFont="1" applyFill="1"/>
    <xf numFmtId="43" fontId="0" fillId="20" borderId="0" xfId="1" applyFont="1" applyFill="1"/>
    <xf numFmtId="0" fontId="9" fillId="20" borderId="0" xfId="0" applyFont="1" applyFill="1"/>
    <xf numFmtId="0" fontId="0" fillId="20" borderId="0" xfId="0" applyFill="1" applyAlignment="1">
      <alignment horizontal="right"/>
    </xf>
    <xf numFmtId="0" fontId="2" fillId="20" borderId="0" xfId="0" applyFont="1" applyFill="1"/>
    <xf numFmtId="0" fontId="12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3" fillId="3" borderId="0" xfId="0" applyFont="1" applyFill="1"/>
    <xf numFmtId="0" fontId="16" fillId="3" borderId="0" xfId="0" applyFont="1" applyFill="1"/>
    <xf numFmtId="0" fontId="17" fillId="3" borderId="0" xfId="0" applyFont="1" applyFill="1"/>
    <xf numFmtId="43" fontId="12" fillId="3" borderId="0" xfId="1" applyFont="1" applyFill="1"/>
    <xf numFmtId="0" fontId="18" fillId="3" borderId="0" xfId="0" applyFont="1" applyFill="1"/>
    <xf numFmtId="0" fontId="12" fillId="3" borderId="0" xfId="0" applyFont="1" applyFill="1" applyAlignment="1">
      <alignment horizontal="right"/>
    </xf>
    <xf numFmtId="0" fontId="19" fillId="3" borderId="0" xfId="0" applyFont="1" applyFill="1"/>
    <xf numFmtId="0" fontId="6" fillId="10" borderId="0" xfId="0" applyFont="1" applyFill="1"/>
    <xf numFmtId="0" fontId="10" fillId="10" borderId="0" xfId="0" applyFont="1" applyFill="1"/>
    <xf numFmtId="0" fontId="7" fillId="10" borderId="0" xfId="0" applyFont="1" applyFill="1"/>
    <xf numFmtId="43" fontId="0" fillId="10" borderId="0" xfId="1" applyFont="1" applyFill="1"/>
    <xf numFmtId="0" fontId="9" fillId="10" borderId="0" xfId="0" applyFont="1" applyFill="1"/>
    <xf numFmtId="0" fontId="0" fillId="10" borderId="0" xfId="0" applyFill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1"/>
  <sheetViews>
    <sheetView tabSelected="1" topLeftCell="A211" workbookViewId="0">
      <selection activeCell="B246" sqref="B246"/>
    </sheetView>
  </sheetViews>
  <sheetFormatPr baseColWidth="10" defaultColWidth="9.140625" defaultRowHeight="15" x14ac:dyDescent="0.25"/>
  <cols>
    <col min="2" max="2" width="28.42578125" customWidth="1"/>
    <col min="3" max="3" width="9.85546875" style="1" customWidth="1"/>
    <col min="4" max="7" width="12.5703125" customWidth="1"/>
    <col min="8" max="8" width="11" style="4" customWidth="1"/>
    <col min="9" max="9" width="10.140625" style="2" customWidth="1"/>
    <col min="11" max="11" width="9.140625" style="3"/>
    <col min="12" max="16" width="10.5703125" customWidth="1"/>
    <col min="17" max="17" width="12.5703125" customWidth="1"/>
  </cols>
  <sheetData>
    <row r="1" spans="2:18" x14ac:dyDescent="0.25">
      <c r="B1" t="s">
        <v>0</v>
      </c>
      <c r="C1" s="1" t="s">
        <v>5</v>
      </c>
      <c r="D1" t="s">
        <v>45</v>
      </c>
      <c r="E1" t="s">
        <v>47</v>
      </c>
      <c r="F1" t="s">
        <v>46</v>
      </c>
      <c r="G1" t="s">
        <v>6</v>
      </c>
      <c r="H1" s="4" t="s">
        <v>1</v>
      </c>
      <c r="I1" s="2" t="s">
        <v>67</v>
      </c>
      <c r="J1" t="s">
        <v>2</v>
      </c>
      <c r="K1" s="3" t="s">
        <v>3</v>
      </c>
      <c r="L1" t="s">
        <v>4</v>
      </c>
      <c r="M1" t="s">
        <v>401</v>
      </c>
      <c r="N1" t="s">
        <v>402</v>
      </c>
      <c r="O1" t="s">
        <v>88</v>
      </c>
      <c r="P1" t="s">
        <v>97</v>
      </c>
      <c r="Q1" t="s">
        <v>83</v>
      </c>
      <c r="R1" t="s">
        <v>7</v>
      </c>
    </row>
    <row r="2" spans="2:18" s="25" customFormat="1" x14ac:dyDescent="0.25">
      <c r="B2" s="25" t="s">
        <v>9</v>
      </c>
      <c r="C2" s="26">
        <v>130</v>
      </c>
      <c r="D2" s="25">
        <v>500</v>
      </c>
      <c r="E2" s="25">
        <v>231.93</v>
      </c>
      <c r="F2" s="25">
        <f>D2:D38/C2:C38</f>
        <v>3.8461538461538463</v>
      </c>
      <c r="G2" s="25">
        <f>E2:E38/D2:D38</f>
        <v>0.46385999999999999</v>
      </c>
      <c r="H2" s="27">
        <f>G2:G38*C2:C38</f>
        <v>60.3018</v>
      </c>
      <c r="I2" s="28">
        <v>24.83</v>
      </c>
      <c r="J2" s="25">
        <f>I2:I38+H2:H38</f>
        <v>85.131799999999998</v>
      </c>
      <c r="K2" s="29">
        <v>140</v>
      </c>
      <c r="L2" s="25">
        <f>K2:K38-J2:J38</f>
        <v>54.868200000000002</v>
      </c>
      <c r="M2" s="96">
        <f>J2/100*1.5</f>
        <v>1.276977</v>
      </c>
      <c r="N2" s="96"/>
      <c r="O2" s="96"/>
    </row>
    <row r="3" spans="2:18" x14ac:dyDescent="0.25">
      <c r="B3" t="s">
        <v>8</v>
      </c>
      <c r="C3" s="1">
        <v>100</v>
      </c>
      <c r="D3">
        <v>500</v>
      </c>
      <c r="E3">
        <v>231.93</v>
      </c>
      <c r="F3">
        <f>D3:D39/C3:C39</f>
        <v>5</v>
      </c>
      <c r="G3">
        <f>E3:E39/D3:D39</f>
        <v>0.46385999999999999</v>
      </c>
      <c r="H3" s="4">
        <f>G3:G39*C3:C39</f>
        <v>46.386000000000003</v>
      </c>
      <c r="I3" s="2">
        <v>14.4</v>
      </c>
      <c r="J3">
        <f>I3:I39+H3:H39</f>
        <v>60.786000000000001</v>
      </c>
      <c r="K3" s="3">
        <v>120</v>
      </c>
      <c r="L3">
        <f>K3:K39-J3:J39</f>
        <v>59.213999999999999</v>
      </c>
      <c r="M3" s="96">
        <f t="shared" ref="M3:M66" si="0">J3/100*1.5</f>
        <v>0.9117900000000001</v>
      </c>
      <c r="N3" s="96"/>
    </row>
    <row r="4" spans="2:18" s="15" customFormat="1" x14ac:dyDescent="0.25">
      <c r="B4" s="15" t="s">
        <v>10</v>
      </c>
      <c r="C4" s="16">
        <v>140</v>
      </c>
      <c r="D4" s="15">
        <v>500</v>
      </c>
      <c r="E4" s="15">
        <v>231.93</v>
      </c>
      <c r="F4" s="15">
        <f t="shared" ref="F4:F16" si="1">D4:D41/C4:C41</f>
        <v>3.5714285714285716</v>
      </c>
      <c r="G4" s="15">
        <f t="shared" ref="G4:G16" si="2">E4:E41/D4:D41</f>
        <v>0.46385999999999999</v>
      </c>
      <c r="H4" s="17">
        <f t="shared" ref="H4:H16" si="3">G4:G41*C4:C41</f>
        <v>64.940399999999997</v>
      </c>
      <c r="I4" s="18">
        <v>28.8</v>
      </c>
      <c r="J4" s="15">
        <f t="shared" ref="J4:J16" si="4">I4:I41+H4:H41</f>
        <v>93.740399999999994</v>
      </c>
      <c r="K4" s="19">
        <v>170</v>
      </c>
      <c r="L4" s="15">
        <f t="shared" ref="L4:L16" si="5">K4:K41-J4:J41</f>
        <v>76.259600000000006</v>
      </c>
      <c r="M4" s="96">
        <f t="shared" si="0"/>
        <v>1.4061059999999999</v>
      </c>
      <c r="N4" s="96"/>
    </row>
    <row r="5" spans="2:18" s="25" customFormat="1" x14ac:dyDescent="0.25">
      <c r="B5" s="25" t="s">
        <v>11</v>
      </c>
      <c r="C5" s="26">
        <v>140</v>
      </c>
      <c r="D5" s="25">
        <v>500</v>
      </c>
      <c r="E5" s="25">
        <v>231.93</v>
      </c>
      <c r="F5" s="25">
        <f t="shared" si="1"/>
        <v>3.5714285714285716</v>
      </c>
      <c r="G5" s="25">
        <f t="shared" si="2"/>
        <v>0.46385999999999999</v>
      </c>
      <c r="H5" s="27">
        <f t="shared" si="3"/>
        <v>64.940399999999997</v>
      </c>
      <c r="I5" s="28">
        <v>27.81</v>
      </c>
      <c r="J5" s="25">
        <f t="shared" si="4"/>
        <v>92.750399999999999</v>
      </c>
      <c r="K5" s="29">
        <v>150</v>
      </c>
      <c r="L5" s="25">
        <f t="shared" si="5"/>
        <v>57.249600000000001</v>
      </c>
      <c r="M5" s="96">
        <f t="shared" si="0"/>
        <v>1.391256</v>
      </c>
      <c r="N5" s="96"/>
    </row>
    <row r="6" spans="2:18" s="15" customFormat="1" x14ac:dyDescent="0.25">
      <c r="B6" s="15" t="s">
        <v>12</v>
      </c>
      <c r="C6" s="16">
        <v>140</v>
      </c>
      <c r="D6" s="15">
        <v>500</v>
      </c>
      <c r="E6" s="15">
        <v>231.93</v>
      </c>
      <c r="F6" s="15">
        <f t="shared" si="1"/>
        <v>3.5714285714285716</v>
      </c>
      <c r="G6" s="15">
        <f t="shared" si="2"/>
        <v>0.46385999999999999</v>
      </c>
      <c r="H6" s="17">
        <f t="shared" si="3"/>
        <v>64.940399999999997</v>
      </c>
      <c r="I6" s="18">
        <v>22.35</v>
      </c>
      <c r="J6" s="15">
        <f t="shared" si="4"/>
        <v>87.290400000000005</v>
      </c>
      <c r="K6" s="19">
        <v>160</v>
      </c>
      <c r="L6" s="15">
        <f t="shared" si="5"/>
        <v>72.709599999999995</v>
      </c>
      <c r="M6" s="96">
        <f t="shared" si="0"/>
        <v>1.309356</v>
      </c>
      <c r="N6" s="96"/>
    </row>
    <row r="7" spans="2:18" x14ac:dyDescent="0.25">
      <c r="B7" t="s">
        <v>13</v>
      </c>
      <c r="C7" s="1">
        <v>110</v>
      </c>
      <c r="D7">
        <v>500</v>
      </c>
      <c r="E7">
        <v>231.93</v>
      </c>
      <c r="F7">
        <f t="shared" si="1"/>
        <v>4.5454545454545459</v>
      </c>
      <c r="G7">
        <f t="shared" si="2"/>
        <v>0.46385999999999999</v>
      </c>
      <c r="H7" s="4">
        <f t="shared" si="3"/>
        <v>51.0246</v>
      </c>
      <c r="I7" s="2">
        <v>18.78</v>
      </c>
      <c r="J7">
        <f t="shared" si="4"/>
        <v>69.804599999999994</v>
      </c>
      <c r="K7" s="3">
        <v>150</v>
      </c>
      <c r="L7">
        <f t="shared" si="5"/>
        <v>80.195400000000006</v>
      </c>
      <c r="M7" s="96">
        <f t="shared" si="0"/>
        <v>1.047069</v>
      </c>
      <c r="N7" s="96"/>
    </row>
    <row r="8" spans="2:18" s="48" customFormat="1" x14ac:dyDescent="0.25">
      <c r="B8" s="48" t="s">
        <v>14</v>
      </c>
      <c r="C8" s="48">
        <v>35</v>
      </c>
      <c r="D8" s="48">
        <v>150</v>
      </c>
      <c r="E8" s="48">
        <v>128.16999999999999</v>
      </c>
      <c r="F8" s="48">
        <f t="shared" si="1"/>
        <v>4.2857142857142856</v>
      </c>
      <c r="G8" s="48">
        <f t="shared" si="2"/>
        <v>0.8544666666666666</v>
      </c>
      <c r="H8" s="48">
        <f t="shared" si="3"/>
        <v>29.906333333333333</v>
      </c>
      <c r="I8" s="48">
        <v>9.85</v>
      </c>
      <c r="J8" s="48">
        <f t="shared" si="4"/>
        <v>39.75633333333333</v>
      </c>
      <c r="K8" s="48">
        <v>110</v>
      </c>
      <c r="L8" s="48">
        <f t="shared" si="5"/>
        <v>70.24366666666667</v>
      </c>
      <c r="M8" s="96">
        <f t="shared" si="0"/>
        <v>0.59634500000000001</v>
      </c>
      <c r="N8" s="96"/>
    </row>
    <row r="9" spans="2:18" s="38" customFormat="1" x14ac:dyDescent="0.25">
      <c r="B9" s="38" t="s">
        <v>15</v>
      </c>
      <c r="C9" s="39">
        <v>2.5</v>
      </c>
      <c r="D9" s="38">
        <v>150</v>
      </c>
      <c r="E9" s="38">
        <v>128.16999999999999</v>
      </c>
      <c r="F9" s="38">
        <f t="shared" si="1"/>
        <v>60</v>
      </c>
      <c r="G9" s="38">
        <f t="shared" si="2"/>
        <v>0.8544666666666666</v>
      </c>
      <c r="H9" s="40">
        <f t="shared" si="3"/>
        <v>2.1361666666666665</v>
      </c>
      <c r="I9" s="41">
        <v>5.83</v>
      </c>
      <c r="J9" s="38">
        <f t="shared" si="4"/>
        <v>7.9661666666666662</v>
      </c>
      <c r="K9" s="42">
        <v>35</v>
      </c>
      <c r="L9" s="38">
        <f t="shared" si="5"/>
        <v>27.033833333333334</v>
      </c>
      <c r="M9" s="96">
        <f t="shared" si="0"/>
        <v>0.11949249999999999</v>
      </c>
      <c r="N9" s="96"/>
    </row>
    <row r="10" spans="2:18" s="33" customFormat="1" x14ac:dyDescent="0.25">
      <c r="B10" s="33" t="s">
        <v>16</v>
      </c>
      <c r="C10" s="34">
        <v>5</v>
      </c>
      <c r="D10" s="33">
        <v>150</v>
      </c>
      <c r="E10" s="33">
        <v>128.16999999999999</v>
      </c>
      <c r="F10" s="33">
        <f t="shared" si="1"/>
        <v>30</v>
      </c>
      <c r="G10" s="33">
        <f t="shared" si="2"/>
        <v>0.8544666666666666</v>
      </c>
      <c r="H10" s="35">
        <f t="shared" si="3"/>
        <v>4.2723333333333331</v>
      </c>
      <c r="I10" s="36">
        <v>4.0199999999999996</v>
      </c>
      <c r="J10" s="33">
        <f t="shared" si="4"/>
        <v>8.2923333333333318</v>
      </c>
      <c r="K10" s="37">
        <v>30</v>
      </c>
      <c r="L10" s="33">
        <f t="shared" si="5"/>
        <v>21.707666666666668</v>
      </c>
      <c r="M10" s="96">
        <f t="shared" si="0"/>
        <v>0.12438499999999998</v>
      </c>
      <c r="N10" s="96"/>
    </row>
    <row r="11" spans="2:18" s="38" customFormat="1" x14ac:dyDescent="0.25">
      <c r="B11" s="38" t="s">
        <v>17</v>
      </c>
      <c r="C11" s="39">
        <v>5</v>
      </c>
      <c r="D11" s="38">
        <v>150</v>
      </c>
      <c r="E11" s="38">
        <v>128.16999999999999</v>
      </c>
      <c r="F11" s="38">
        <f t="shared" si="1"/>
        <v>30</v>
      </c>
      <c r="G11" s="38">
        <f t="shared" si="2"/>
        <v>0.8544666666666666</v>
      </c>
      <c r="H11" s="40">
        <f t="shared" si="3"/>
        <v>4.2723333333333331</v>
      </c>
      <c r="I11" s="41">
        <v>4.51</v>
      </c>
      <c r="J11" s="38">
        <f t="shared" si="4"/>
        <v>8.7823333333333338</v>
      </c>
      <c r="K11" s="42">
        <v>35</v>
      </c>
      <c r="L11" s="38">
        <f t="shared" si="5"/>
        <v>26.217666666666666</v>
      </c>
      <c r="M11" s="96">
        <f t="shared" si="0"/>
        <v>0.13173499999999999</v>
      </c>
      <c r="N11" s="96"/>
    </row>
    <row r="12" spans="2:18" s="15" customFormat="1" x14ac:dyDescent="0.25">
      <c r="B12" s="15" t="s">
        <v>18</v>
      </c>
      <c r="C12" s="16">
        <v>5</v>
      </c>
      <c r="D12" s="15">
        <v>150</v>
      </c>
      <c r="E12" s="15">
        <v>128.16999999999999</v>
      </c>
      <c r="F12" s="15">
        <f t="shared" si="1"/>
        <v>30</v>
      </c>
      <c r="G12" s="15">
        <f t="shared" si="2"/>
        <v>0.8544666666666666</v>
      </c>
      <c r="H12" s="17">
        <f t="shared" si="3"/>
        <v>4.2723333333333331</v>
      </c>
      <c r="I12" s="18">
        <v>6.85</v>
      </c>
      <c r="J12" s="15">
        <f t="shared" si="4"/>
        <v>11.122333333333334</v>
      </c>
      <c r="K12" s="19">
        <v>20</v>
      </c>
      <c r="L12" s="15">
        <f t="shared" si="5"/>
        <v>8.8776666666666664</v>
      </c>
      <c r="M12" s="96">
        <f t="shared" si="0"/>
        <v>0.16683500000000001</v>
      </c>
      <c r="N12" s="96"/>
    </row>
    <row r="13" spans="2:18" s="15" customFormat="1" x14ac:dyDescent="0.25">
      <c r="B13" s="15" t="s">
        <v>19</v>
      </c>
      <c r="C13" s="16">
        <v>2.5</v>
      </c>
      <c r="D13" s="15">
        <v>150</v>
      </c>
      <c r="E13" s="15">
        <v>128.16999999999999</v>
      </c>
      <c r="F13" s="15">
        <f t="shared" si="1"/>
        <v>60</v>
      </c>
      <c r="G13" s="15">
        <f t="shared" si="2"/>
        <v>0.8544666666666666</v>
      </c>
      <c r="H13" s="17">
        <f t="shared" si="3"/>
        <v>2.1361666666666665</v>
      </c>
      <c r="I13" s="18">
        <v>6.85</v>
      </c>
      <c r="J13" s="15">
        <f t="shared" si="4"/>
        <v>8.9861666666666657</v>
      </c>
      <c r="K13" s="19">
        <v>20</v>
      </c>
      <c r="L13" s="15">
        <f t="shared" si="5"/>
        <v>11.013833333333334</v>
      </c>
      <c r="M13" s="96">
        <f t="shared" si="0"/>
        <v>0.13479249999999998</v>
      </c>
      <c r="N13" s="96"/>
    </row>
    <row r="14" spans="2:18" s="25" customFormat="1" x14ac:dyDescent="0.25">
      <c r="B14" s="25" t="s">
        <v>20</v>
      </c>
      <c r="C14" s="26">
        <v>15</v>
      </c>
      <c r="D14" s="25">
        <v>500</v>
      </c>
      <c r="E14" s="25">
        <v>231.93</v>
      </c>
      <c r="F14" s="25">
        <f t="shared" si="1"/>
        <v>33.333333333333336</v>
      </c>
      <c r="G14" s="25">
        <f t="shared" si="2"/>
        <v>0.46385999999999999</v>
      </c>
      <c r="H14" s="27">
        <f t="shared" si="3"/>
        <v>6.9578999999999995</v>
      </c>
      <c r="I14" s="28">
        <v>6.85</v>
      </c>
      <c r="J14" s="25">
        <f t="shared" si="4"/>
        <v>13.8079</v>
      </c>
      <c r="K14" s="29">
        <v>20</v>
      </c>
      <c r="L14" s="25">
        <f t="shared" si="5"/>
        <v>6.1920999999999999</v>
      </c>
      <c r="M14" s="96">
        <f t="shared" si="0"/>
        <v>0.20711850000000001</v>
      </c>
      <c r="N14" s="96"/>
    </row>
    <row r="15" spans="2:18" s="25" customFormat="1" x14ac:dyDescent="0.25">
      <c r="B15" s="25" t="s">
        <v>21</v>
      </c>
      <c r="C15" s="26">
        <v>15</v>
      </c>
      <c r="D15" s="25">
        <v>500</v>
      </c>
      <c r="E15" s="25">
        <v>231.93</v>
      </c>
      <c r="F15" s="25">
        <f t="shared" si="1"/>
        <v>33.333333333333336</v>
      </c>
      <c r="G15" s="25">
        <f t="shared" si="2"/>
        <v>0.46385999999999999</v>
      </c>
      <c r="H15" s="27">
        <f t="shared" si="3"/>
        <v>6.9578999999999995</v>
      </c>
      <c r="I15" s="28">
        <v>6.85</v>
      </c>
      <c r="J15" s="25">
        <f t="shared" si="4"/>
        <v>13.8079</v>
      </c>
      <c r="K15" s="29">
        <v>20</v>
      </c>
      <c r="L15" s="25">
        <f t="shared" si="5"/>
        <v>6.1920999999999999</v>
      </c>
      <c r="M15" s="96">
        <f t="shared" si="0"/>
        <v>0.20711850000000001</v>
      </c>
      <c r="N15" s="96"/>
    </row>
    <row r="16" spans="2:18" s="25" customFormat="1" x14ac:dyDescent="0.25">
      <c r="B16" s="25" t="s">
        <v>39</v>
      </c>
      <c r="C16" s="26">
        <v>15</v>
      </c>
      <c r="D16" s="25">
        <v>500</v>
      </c>
      <c r="E16" s="25">
        <v>231.93</v>
      </c>
      <c r="F16" s="25">
        <f t="shared" si="1"/>
        <v>33.333333333333336</v>
      </c>
      <c r="G16" s="25">
        <f t="shared" si="2"/>
        <v>0.46385999999999999</v>
      </c>
      <c r="H16" s="27">
        <f t="shared" si="3"/>
        <v>6.9578999999999995</v>
      </c>
      <c r="I16" s="28">
        <v>6.85</v>
      </c>
      <c r="J16" s="25">
        <f t="shared" si="4"/>
        <v>13.8079</v>
      </c>
      <c r="K16" s="29">
        <v>20</v>
      </c>
      <c r="L16" s="25">
        <f t="shared" si="5"/>
        <v>6.1920999999999999</v>
      </c>
      <c r="M16" s="96">
        <f t="shared" si="0"/>
        <v>0.20711850000000001</v>
      </c>
      <c r="N16" s="96"/>
    </row>
    <row r="17" spans="2:14" s="15" customFormat="1" x14ac:dyDescent="0.25">
      <c r="B17" s="15" t="s">
        <v>40</v>
      </c>
      <c r="C17" s="16">
        <v>5</v>
      </c>
      <c r="D17" s="15">
        <v>150</v>
      </c>
      <c r="E17" s="15">
        <v>128.16999999999999</v>
      </c>
      <c r="F17" s="15">
        <f t="shared" ref="F17:F25" si="6">D17:D53/C17:C53</f>
        <v>30</v>
      </c>
      <c r="G17" s="15">
        <f t="shared" ref="G17:G25" si="7">E17:E53/D17:D53</f>
        <v>0.8544666666666666</v>
      </c>
      <c r="H17" s="17">
        <f t="shared" ref="H17:H25" si="8">G17:G53*C17:C53</f>
        <v>4.2723333333333331</v>
      </c>
      <c r="I17" s="18">
        <v>6.85</v>
      </c>
      <c r="J17" s="15">
        <f t="shared" ref="J17:J25" si="9">I17:I53+H17:H53</f>
        <v>11.122333333333334</v>
      </c>
      <c r="K17" s="19">
        <v>20</v>
      </c>
      <c r="L17" s="15">
        <f t="shared" ref="L17:L25" si="10">K17:K53-J17:J53</f>
        <v>8.8776666666666664</v>
      </c>
      <c r="M17" s="96">
        <f t="shared" si="0"/>
        <v>0.16683500000000001</v>
      </c>
      <c r="N17" s="96"/>
    </row>
    <row r="18" spans="2:14" s="25" customFormat="1" x14ac:dyDescent="0.25">
      <c r="B18" s="25" t="s">
        <v>38</v>
      </c>
      <c r="C18" s="26">
        <v>15</v>
      </c>
      <c r="D18" s="25">
        <v>500</v>
      </c>
      <c r="E18" s="25">
        <v>231.93</v>
      </c>
      <c r="F18" s="25">
        <f t="shared" si="6"/>
        <v>33.333333333333336</v>
      </c>
      <c r="G18" s="25">
        <f t="shared" si="7"/>
        <v>0.46385999999999999</v>
      </c>
      <c r="H18" s="27">
        <f t="shared" si="8"/>
        <v>6.9578999999999995</v>
      </c>
      <c r="I18" s="28">
        <v>6.85</v>
      </c>
      <c r="J18" s="25">
        <f t="shared" si="9"/>
        <v>13.8079</v>
      </c>
      <c r="K18" s="29">
        <v>20</v>
      </c>
      <c r="L18" s="25">
        <f t="shared" si="10"/>
        <v>6.1920999999999999</v>
      </c>
      <c r="M18" s="96">
        <f t="shared" si="0"/>
        <v>0.20711850000000001</v>
      </c>
      <c r="N18" s="96"/>
    </row>
    <row r="19" spans="2:14" s="25" customFormat="1" x14ac:dyDescent="0.25">
      <c r="B19" s="25" t="s">
        <v>22</v>
      </c>
      <c r="C19" s="26">
        <v>15</v>
      </c>
      <c r="D19" s="25">
        <v>500</v>
      </c>
      <c r="E19" s="25">
        <v>231.93</v>
      </c>
      <c r="F19" s="25">
        <f t="shared" si="6"/>
        <v>33.333333333333336</v>
      </c>
      <c r="G19" s="25">
        <f t="shared" si="7"/>
        <v>0.46385999999999999</v>
      </c>
      <c r="H19" s="27">
        <f t="shared" si="8"/>
        <v>6.9578999999999995</v>
      </c>
      <c r="I19" s="28">
        <v>6.85</v>
      </c>
      <c r="J19" s="25">
        <f t="shared" si="9"/>
        <v>13.8079</v>
      </c>
      <c r="K19" s="29">
        <v>20</v>
      </c>
      <c r="L19" s="25">
        <f t="shared" si="10"/>
        <v>6.1920999999999999</v>
      </c>
      <c r="M19" s="96">
        <f t="shared" si="0"/>
        <v>0.20711850000000001</v>
      </c>
      <c r="N19" s="96"/>
    </row>
    <row r="20" spans="2:14" s="25" customFormat="1" x14ac:dyDescent="0.25">
      <c r="B20" s="25" t="s">
        <v>23</v>
      </c>
      <c r="C20" s="26">
        <v>15</v>
      </c>
      <c r="D20" s="25">
        <v>500</v>
      </c>
      <c r="E20" s="25">
        <v>231.93</v>
      </c>
      <c r="F20" s="25">
        <f t="shared" si="6"/>
        <v>33.333333333333336</v>
      </c>
      <c r="G20" s="25">
        <f t="shared" si="7"/>
        <v>0.46385999999999999</v>
      </c>
      <c r="H20" s="27">
        <f t="shared" si="8"/>
        <v>6.9578999999999995</v>
      </c>
      <c r="I20" s="28">
        <v>6.85</v>
      </c>
      <c r="J20" s="25">
        <f t="shared" si="9"/>
        <v>13.8079</v>
      </c>
      <c r="K20" s="29">
        <v>20</v>
      </c>
      <c r="L20" s="25">
        <f t="shared" si="10"/>
        <v>6.1920999999999999</v>
      </c>
      <c r="M20" s="96">
        <f t="shared" si="0"/>
        <v>0.20711850000000001</v>
      </c>
      <c r="N20" s="96"/>
    </row>
    <row r="21" spans="2:14" s="15" customFormat="1" x14ac:dyDescent="0.25">
      <c r="B21" s="15" t="s">
        <v>24</v>
      </c>
      <c r="C21" s="16">
        <v>5</v>
      </c>
      <c r="D21" s="15">
        <v>150</v>
      </c>
      <c r="E21" s="15">
        <v>128.93</v>
      </c>
      <c r="F21" s="15">
        <f t="shared" si="6"/>
        <v>30</v>
      </c>
      <c r="G21" s="15">
        <f t="shared" si="7"/>
        <v>0.85953333333333337</v>
      </c>
      <c r="H21" s="17">
        <f t="shared" si="8"/>
        <v>4.2976666666666672</v>
      </c>
      <c r="I21" s="18">
        <v>6.85</v>
      </c>
      <c r="J21" s="15">
        <f t="shared" si="9"/>
        <v>11.147666666666666</v>
      </c>
      <c r="K21" s="19">
        <v>20</v>
      </c>
      <c r="L21" s="15">
        <f t="shared" si="10"/>
        <v>8.8523333333333341</v>
      </c>
      <c r="M21" s="96">
        <f t="shared" si="0"/>
        <v>0.16721499999999997</v>
      </c>
      <c r="N21" s="96"/>
    </row>
    <row r="22" spans="2:14" s="10" customFormat="1" x14ac:dyDescent="0.25">
      <c r="B22" s="10" t="s">
        <v>41</v>
      </c>
      <c r="C22" s="11">
        <v>2.5</v>
      </c>
      <c r="D22" s="10">
        <v>150</v>
      </c>
      <c r="E22" s="10">
        <v>128.93</v>
      </c>
      <c r="F22" s="10">
        <f t="shared" si="6"/>
        <v>60</v>
      </c>
      <c r="G22" s="10">
        <f t="shared" si="7"/>
        <v>0.85953333333333337</v>
      </c>
      <c r="H22" s="12">
        <f t="shared" si="8"/>
        <v>2.1488333333333336</v>
      </c>
      <c r="I22" s="13">
        <v>6.85</v>
      </c>
      <c r="J22" s="10">
        <f t="shared" si="9"/>
        <v>8.9988333333333337</v>
      </c>
      <c r="K22" s="14">
        <v>20</v>
      </c>
      <c r="L22" s="10">
        <f t="shared" si="10"/>
        <v>11.001166666666666</v>
      </c>
      <c r="M22" s="96">
        <f t="shared" si="0"/>
        <v>0.13498250000000001</v>
      </c>
      <c r="N22" s="96"/>
    </row>
    <row r="23" spans="2:14" s="25" customFormat="1" x14ac:dyDescent="0.25">
      <c r="B23" s="25" t="s">
        <v>44</v>
      </c>
      <c r="C23" s="26">
        <v>15</v>
      </c>
      <c r="D23" s="25">
        <v>500</v>
      </c>
      <c r="E23" s="25">
        <v>231.93</v>
      </c>
      <c r="F23" s="25">
        <f t="shared" si="6"/>
        <v>33.333333333333336</v>
      </c>
      <c r="G23" s="25">
        <f t="shared" si="7"/>
        <v>0.46385999999999999</v>
      </c>
      <c r="H23" s="27">
        <f t="shared" si="8"/>
        <v>6.9578999999999995</v>
      </c>
      <c r="I23" s="28">
        <v>6.85</v>
      </c>
      <c r="J23" s="25">
        <f t="shared" si="9"/>
        <v>13.8079</v>
      </c>
      <c r="K23" s="29">
        <v>20</v>
      </c>
      <c r="L23" s="25">
        <f t="shared" si="10"/>
        <v>6.1920999999999999</v>
      </c>
      <c r="M23" s="96">
        <f t="shared" si="0"/>
        <v>0.20711850000000001</v>
      </c>
      <c r="N23" s="96"/>
    </row>
    <row r="24" spans="2:14" s="15" customFormat="1" x14ac:dyDescent="0.25">
      <c r="B24" s="15" t="s">
        <v>43</v>
      </c>
      <c r="C24" s="16">
        <v>5</v>
      </c>
      <c r="D24" s="15">
        <v>150</v>
      </c>
      <c r="E24" s="15">
        <v>128.16999999999999</v>
      </c>
      <c r="F24" s="15">
        <f t="shared" si="6"/>
        <v>30</v>
      </c>
      <c r="G24" s="15">
        <f t="shared" si="7"/>
        <v>0.8544666666666666</v>
      </c>
      <c r="H24" s="17">
        <f t="shared" si="8"/>
        <v>4.2723333333333331</v>
      </c>
      <c r="I24" s="18">
        <v>6.85</v>
      </c>
      <c r="J24" s="15">
        <f t="shared" si="9"/>
        <v>11.122333333333334</v>
      </c>
      <c r="K24" s="19">
        <v>20</v>
      </c>
      <c r="L24" s="15">
        <f t="shared" si="10"/>
        <v>8.8776666666666664</v>
      </c>
      <c r="M24" s="96">
        <f t="shared" si="0"/>
        <v>0.16683500000000001</v>
      </c>
      <c r="N24" s="96"/>
    </row>
    <row r="25" spans="2:14" s="25" customFormat="1" x14ac:dyDescent="0.25">
      <c r="B25" s="25" t="s">
        <v>42</v>
      </c>
      <c r="C25" s="26">
        <v>15</v>
      </c>
      <c r="D25" s="25">
        <v>500</v>
      </c>
      <c r="E25" s="25">
        <v>231.93</v>
      </c>
      <c r="F25" s="25">
        <f t="shared" si="6"/>
        <v>33.333333333333336</v>
      </c>
      <c r="G25" s="25">
        <f t="shared" si="7"/>
        <v>0.46385999999999999</v>
      </c>
      <c r="H25" s="27">
        <f t="shared" si="8"/>
        <v>6.9578999999999995</v>
      </c>
      <c r="I25" s="28">
        <v>6.85</v>
      </c>
      <c r="J25" s="25">
        <f t="shared" si="9"/>
        <v>13.8079</v>
      </c>
      <c r="K25" s="29">
        <v>20</v>
      </c>
      <c r="L25" s="25">
        <f t="shared" si="10"/>
        <v>6.1920999999999999</v>
      </c>
      <c r="M25" s="96">
        <f t="shared" si="0"/>
        <v>0.20711850000000001</v>
      </c>
      <c r="N25" s="96"/>
    </row>
    <row r="26" spans="2:14" x14ac:dyDescent="0.25">
      <c r="B26" t="s">
        <v>25</v>
      </c>
      <c r="C26" s="1">
        <v>15</v>
      </c>
      <c r="D26">
        <v>500</v>
      </c>
      <c r="E26">
        <v>231.93</v>
      </c>
      <c r="F26">
        <f t="shared" ref="F26:F29" si="11">D26:D63/C26:C63</f>
        <v>33.333333333333336</v>
      </c>
      <c r="G26">
        <f t="shared" ref="G26:G29" si="12">E26:E63/D26:D63</f>
        <v>0.46385999999999999</v>
      </c>
      <c r="H26" s="4">
        <f t="shared" ref="H26:H29" si="13">G26:G63*C26:C63</f>
        <v>6.9578999999999995</v>
      </c>
      <c r="I26" s="2">
        <v>1.73</v>
      </c>
      <c r="J26">
        <f t="shared" ref="J26:J29" si="14">I26:I63+H26:H63</f>
        <v>8.6878999999999991</v>
      </c>
      <c r="K26" s="3">
        <v>20</v>
      </c>
      <c r="L26">
        <f t="shared" ref="L26:L29" si="15">K26:K63-J26:J63</f>
        <v>11.312100000000001</v>
      </c>
      <c r="M26" s="96">
        <f t="shared" si="0"/>
        <v>0.13031849999999998</v>
      </c>
      <c r="N26" s="96"/>
    </row>
    <row r="27" spans="2:14" x14ac:dyDescent="0.25">
      <c r="B27" t="s">
        <v>26</v>
      </c>
      <c r="C27" s="1">
        <v>15</v>
      </c>
      <c r="D27">
        <v>500</v>
      </c>
      <c r="E27">
        <v>231.93</v>
      </c>
      <c r="F27">
        <f t="shared" si="11"/>
        <v>33.333333333333336</v>
      </c>
      <c r="G27">
        <f t="shared" si="12"/>
        <v>0.46385999999999999</v>
      </c>
      <c r="H27" s="4">
        <f t="shared" si="13"/>
        <v>6.9578999999999995</v>
      </c>
      <c r="I27" s="2">
        <v>10.51</v>
      </c>
      <c r="J27">
        <f t="shared" si="14"/>
        <v>17.4679</v>
      </c>
      <c r="K27" s="3">
        <v>35</v>
      </c>
      <c r="L27">
        <f t="shared" si="15"/>
        <v>17.5321</v>
      </c>
      <c r="M27" s="96">
        <f t="shared" si="0"/>
        <v>0.26201849999999999</v>
      </c>
      <c r="N27" s="96"/>
    </row>
    <row r="28" spans="2:14" x14ac:dyDescent="0.25">
      <c r="B28" t="s">
        <v>27</v>
      </c>
      <c r="C28" s="1">
        <v>15</v>
      </c>
      <c r="D28">
        <v>500</v>
      </c>
      <c r="E28">
        <v>231.93</v>
      </c>
      <c r="F28">
        <f t="shared" si="11"/>
        <v>33.333333333333336</v>
      </c>
      <c r="G28">
        <f t="shared" si="12"/>
        <v>0.46385999999999999</v>
      </c>
      <c r="H28" s="4">
        <f t="shared" si="13"/>
        <v>6.9578999999999995</v>
      </c>
      <c r="I28" s="2">
        <v>10.51</v>
      </c>
      <c r="J28">
        <f t="shared" si="14"/>
        <v>17.4679</v>
      </c>
      <c r="K28" s="3">
        <v>35</v>
      </c>
      <c r="L28">
        <f t="shared" si="15"/>
        <v>17.5321</v>
      </c>
      <c r="M28" s="96">
        <f t="shared" si="0"/>
        <v>0.26201849999999999</v>
      </c>
      <c r="N28" s="96"/>
    </row>
    <row r="29" spans="2:14" s="5" customFormat="1" x14ac:dyDescent="0.25">
      <c r="B29" s="5" t="s">
        <v>28</v>
      </c>
      <c r="C29" s="6">
        <v>60</v>
      </c>
      <c r="D29" s="5">
        <v>500</v>
      </c>
      <c r="E29" s="5">
        <v>231.93</v>
      </c>
      <c r="F29" s="5">
        <f t="shared" si="11"/>
        <v>8.3333333333333339</v>
      </c>
      <c r="G29" s="5">
        <f t="shared" si="12"/>
        <v>0.46385999999999999</v>
      </c>
      <c r="H29" s="7">
        <f t="shared" si="13"/>
        <v>27.831599999999998</v>
      </c>
      <c r="I29" s="8">
        <v>17.920000000000002</v>
      </c>
      <c r="J29" s="5">
        <f t="shared" si="14"/>
        <v>45.751599999999996</v>
      </c>
      <c r="K29" s="9">
        <v>65</v>
      </c>
      <c r="L29" s="5">
        <f t="shared" si="15"/>
        <v>19.248400000000004</v>
      </c>
      <c r="M29" s="96">
        <f t="shared" si="0"/>
        <v>0.68627399999999994</v>
      </c>
      <c r="N29" s="96"/>
    </row>
    <row r="30" spans="2:14" x14ac:dyDescent="0.25">
      <c r="B30" t="s">
        <v>29</v>
      </c>
      <c r="C30" s="1">
        <v>10</v>
      </c>
      <c r="D30">
        <v>500</v>
      </c>
      <c r="E30">
        <v>231.93</v>
      </c>
      <c r="F30">
        <f>D30:D66/C30:C66</f>
        <v>50</v>
      </c>
      <c r="G30">
        <f>E30:E66/D30:D66</f>
        <v>0.46385999999999999</v>
      </c>
      <c r="H30" s="4">
        <f>G30:G66*C30:C66</f>
        <v>4.6386000000000003</v>
      </c>
      <c r="I30" s="2">
        <v>7.99</v>
      </c>
      <c r="J30">
        <f>I30:I66+H30:H66</f>
        <v>12.6286</v>
      </c>
      <c r="K30" s="3">
        <v>35</v>
      </c>
      <c r="L30">
        <f>K30:K66-J30:J66</f>
        <v>22.371400000000001</v>
      </c>
      <c r="M30" s="96">
        <f t="shared" si="0"/>
        <v>0.18942900000000001</v>
      </c>
      <c r="N30" s="96"/>
    </row>
    <row r="31" spans="2:14" x14ac:dyDescent="0.25">
      <c r="B31" t="s">
        <v>30</v>
      </c>
      <c r="C31" s="1">
        <v>25</v>
      </c>
      <c r="D31">
        <v>500</v>
      </c>
      <c r="E31">
        <v>231.93</v>
      </c>
      <c r="F31">
        <f>D31:D66/C31:C66</f>
        <v>20</v>
      </c>
      <c r="G31">
        <f>E31:E66/D31:D66</f>
        <v>0.46385999999999999</v>
      </c>
      <c r="H31" s="4">
        <f>G31:G66*C31:C66</f>
        <v>11.596500000000001</v>
      </c>
      <c r="I31" s="2">
        <v>14.9</v>
      </c>
      <c r="J31">
        <f>I31:I66+H31:H66</f>
        <v>26.496500000000001</v>
      </c>
      <c r="K31" s="3">
        <v>60</v>
      </c>
      <c r="L31">
        <f>K31:K66-J31:J66</f>
        <v>33.503500000000003</v>
      </c>
      <c r="M31" s="96">
        <f t="shared" si="0"/>
        <v>0.39744750000000001</v>
      </c>
      <c r="N31" s="96"/>
    </row>
    <row r="32" spans="2:14" x14ac:dyDescent="0.25">
      <c r="B32" t="s">
        <v>31</v>
      </c>
      <c r="C32" s="1">
        <v>25</v>
      </c>
      <c r="D32">
        <v>500</v>
      </c>
      <c r="E32">
        <v>231.93</v>
      </c>
      <c r="F32">
        <f>D32:D66/C32:C66</f>
        <v>20</v>
      </c>
      <c r="G32">
        <f>E32:E66/D32:D66</f>
        <v>0.46385999999999999</v>
      </c>
      <c r="H32" s="4">
        <f>G32:G66*C32:C66</f>
        <v>11.596500000000001</v>
      </c>
      <c r="I32" s="2">
        <v>14.9</v>
      </c>
      <c r="J32">
        <f>I32:I66+H32:H66</f>
        <v>26.496500000000001</v>
      </c>
      <c r="K32" s="3">
        <v>60</v>
      </c>
      <c r="L32">
        <f>K32:K66-J32:J66</f>
        <v>33.503500000000003</v>
      </c>
      <c r="M32" s="96">
        <f t="shared" si="0"/>
        <v>0.39744750000000001</v>
      </c>
      <c r="N32" s="96"/>
    </row>
    <row r="33" spans="2:19" s="10" customFormat="1" x14ac:dyDescent="0.25">
      <c r="B33" s="10" t="s">
        <v>32</v>
      </c>
      <c r="C33" s="11">
        <v>25</v>
      </c>
      <c r="D33" s="10">
        <v>500</v>
      </c>
      <c r="E33" s="10">
        <v>231.93</v>
      </c>
      <c r="F33" s="10">
        <f t="shared" ref="F33:G36" si="16">D33:D66/C33:C66</f>
        <v>20</v>
      </c>
      <c r="G33" s="10">
        <f t="shared" si="16"/>
        <v>0.46385999999999999</v>
      </c>
      <c r="H33" s="12">
        <f>G33:G66*C33:C66</f>
        <v>11.596500000000001</v>
      </c>
      <c r="I33" s="13">
        <v>14.9</v>
      </c>
      <c r="J33" s="10">
        <f>I33:I66+H33:H66</f>
        <v>26.496500000000001</v>
      </c>
      <c r="K33" s="14">
        <v>60</v>
      </c>
      <c r="L33" s="10">
        <f>K33:K66-J33:J66</f>
        <v>33.503500000000003</v>
      </c>
      <c r="M33" s="96">
        <f t="shared" si="0"/>
        <v>0.39744750000000001</v>
      </c>
      <c r="N33" s="96"/>
    </row>
    <row r="34" spans="2:19" s="33" customFormat="1" x14ac:dyDescent="0.25">
      <c r="B34" s="33" t="s">
        <v>33</v>
      </c>
      <c r="C34" s="34">
        <v>45</v>
      </c>
      <c r="D34" s="33">
        <v>500</v>
      </c>
      <c r="E34" s="33">
        <v>231.93</v>
      </c>
      <c r="F34" s="33">
        <f t="shared" si="16"/>
        <v>11.111111111111111</v>
      </c>
      <c r="G34" s="33">
        <f t="shared" si="16"/>
        <v>0.46385999999999999</v>
      </c>
      <c r="H34" s="35">
        <f>G34:G67*C34:C67</f>
        <v>20.873699999999999</v>
      </c>
      <c r="I34" s="36">
        <v>14.9</v>
      </c>
      <c r="J34" s="33">
        <f>I34:I67+H34:H67</f>
        <v>35.773699999999998</v>
      </c>
      <c r="K34" s="37">
        <v>120</v>
      </c>
      <c r="L34" s="33">
        <f>K34:K67-J34:J67</f>
        <v>84.226300000000009</v>
      </c>
      <c r="M34" s="96">
        <f t="shared" si="0"/>
        <v>0.53660549999999996</v>
      </c>
      <c r="N34" s="96"/>
    </row>
    <row r="35" spans="2:19" x14ac:dyDescent="0.25">
      <c r="B35" t="s">
        <v>34</v>
      </c>
      <c r="C35" s="1">
        <v>65</v>
      </c>
      <c r="D35">
        <v>500</v>
      </c>
      <c r="E35">
        <v>231.93</v>
      </c>
      <c r="F35">
        <f t="shared" si="16"/>
        <v>7.6923076923076925</v>
      </c>
      <c r="G35">
        <f t="shared" si="16"/>
        <v>0.46385999999999999</v>
      </c>
      <c r="H35" s="4">
        <f>G35:G68*C35:C68</f>
        <v>30.1509</v>
      </c>
      <c r="I35" s="2">
        <v>22.35</v>
      </c>
      <c r="J35">
        <f>I35:I68+H35:H68</f>
        <v>52.500900000000001</v>
      </c>
      <c r="K35" s="3">
        <v>120</v>
      </c>
      <c r="L35">
        <f>K35:K68-J35:J68</f>
        <v>67.499099999999999</v>
      </c>
      <c r="M35" s="96">
        <f t="shared" si="0"/>
        <v>0.78751350000000009</v>
      </c>
      <c r="N35" s="96"/>
    </row>
    <row r="36" spans="2:19" x14ac:dyDescent="0.25">
      <c r="B36" t="s">
        <v>35</v>
      </c>
      <c r="C36" s="1">
        <v>65</v>
      </c>
      <c r="D36">
        <v>500</v>
      </c>
      <c r="E36">
        <v>231.93</v>
      </c>
      <c r="F36">
        <f t="shared" si="16"/>
        <v>7.6923076923076925</v>
      </c>
      <c r="G36">
        <f t="shared" si="16"/>
        <v>0.46385999999999999</v>
      </c>
      <c r="H36" s="4">
        <f>G36:G69*C36:C69</f>
        <v>30.1509</v>
      </c>
      <c r="I36" s="2">
        <v>22.35</v>
      </c>
      <c r="J36">
        <f>I36:I69+H36:H69</f>
        <v>52.500900000000001</v>
      </c>
      <c r="K36" s="3">
        <v>120</v>
      </c>
      <c r="L36">
        <f>K36:K69-J36:J69</f>
        <v>67.499099999999999</v>
      </c>
      <c r="M36" s="96">
        <f t="shared" si="0"/>
        <v>0.78751350000000009</v>
      </c>
      <c r="N36" s="96"/>
    </row>
    <row r="37" spans="2:19" s="33" customFormat="1" x14ac:dyDescent="0.25">
      <c r="B37" s="33" t="s">
        <v>36</v>
      </c>
      <c r="C37" s="34">
        <v>60</v>
      </c>
      <c r="D37" s="33">
        <v>500</v>
      </c>
      <c r="E37" s="33">
        <v>231.93</v>
      </c>
      <c r="F37" s="33">
        <f t="shared" ref="F37:G39" si="17">D37:D69/C37:C69</f>
        <v>8.3333333333333339</v>
      </c>
      <c r="G37" s="33">
        <f t="shared" si="17"/>
        <v>0.46385999999999999</v>
      </c>
      <c r="H37" s="35">
        <f>G37:G69*C37:C69</f>
        <v>27.831599999999998</v>
      </c>
      <c r="I37" s="36">
        <v>22.97</v>
      </c>
      <c r="J37" s="33">
        <f>I37:I69+H37:H69</f>
        <v>50.801599999999993</v>
      </c>
      <c r="K37" s="37">
        <v>100</v>
      </c>
      <c r="L37" s="33">
        <f>K37:K69-J37:J69</f>
        <v>49.198400000000007</v>
      </c>
      <c r="M37" s="96">
        <f t="shared" si="0"/>
        <v>0.76202399999999981</v>
      </c>
      <c r="N37" s="96"/>
    </row>
    <row r="38" spans="2:19" s="5" customFormat="1" x14ac:dyDescent="0.25">
      <c r="B38" s="5" t="s">
        <v>37</v>
      </c>
      <c r="C38" s="6">
        <v>350</v>
      </c>
      <c r="D38" s="49">
        <v>2000</v>
      </c>
      <c r="E38" s="49">
        <v>558.96</v>
      </c>
      <c r="F38" s="5">
        <f t="shared" si="17"/>
        <v>5.7142857142857144</v>
      </c>
      <c r="G38" s="5">
        <f t="shared" si="17"/>
        <v>0.27948000000000001</v>
      </c>
      <c r="H38" s="7">
        <f>G38:G70*C38:C70</f>
        <v>97.817999999999998</v>
      </c>
      <c r="I38" s="8">
        <v>28.07</v>
      </c>
      <c r="J38" s="5">
        <f>I38:I70+H38:H70</f>
        <v>125.88800000000001</v>
      </c>
      <c r="K38" s="9">
        <v>180</v>
      </c>
      <c r="L38" s="5">
        <f>K38:K70-J38:J70</f>
        <v>54.111999999999995</v>
      </c>
      <c r="M38" s="96">
        <f t="shared" si="0"/>
        <v>1.88832</v>
      </c>
      <c r="N38" s="96"/>
    </row>
    <row r="39" spans="2:19" x14ac:dyDescent="0.25">
      <c r="F39" t="e">
        <f t="shared" si="17"/>
        <v>#DIV/0!</v>
      </c>
      <c r="G39" t="e">
        <f t="shared" si="17"/>
        <v>#DIV/0!</v>
      </c>
      <c r="H39" s="4" t="e">
        <f>G39:G71*C39:C71</f>
        <v>#DIV/0!</v>
      </c>
      <c r="J39" t="e">
        <f>I39:I71+H39:H71</f>
        <v>#DIV/0!</v>
      </c>
      <c r="L39" t="e">
        <f>K39:K71-J39:J71</f>
        <v>#DIV/0!</v>
      </c>
      <c r="M39" s="96" t="e">
        <f t="shared" si="0"/>
        <v>#DIV/0!</v>
      </c>
      <c r="N39" s="96"/>
    </row>
    <row r="40" spans="2:19" s="70" customFormat="1" x14ac:dyDescent="0.25">
      <c r="C40" s="71"/>
      <c r="H40" s="72"/>
      <c r="I40" s="73"/>
      <c r="K40" s="74"/>
      <c r="M40" s="96">
        <f t="shared" si="0"/>
        <v>0</v>
      </c>
      <c r="N40" s="96"/>
    </row>
    <row r="41" spans="2:19" s="70" customFormat="1" x14ac:dyDescent="0.25">
      <c r="B41" s="70" t="s">
        <v>68</v>
      </c>
      <c r="C41" s="71"/>
      <c r="F41" s="70" t="e">
        <f t="shared" ref="F41:G46" si="18">D41:D72/C41:C72</f>
        <v>#DIV/0!</v>
      </c>
      <c r="G41" s="70" t="e">
        <f t="shared" si="18"/>
        <v>#DIV/0!</v>
      </c>
      <c r="H41" s="72" t="e">
        <f t="shared" ref="H41:H46" si="19">G41:G72*C41:C72</f>
        <v>#DIV/0!</v>
      </c>
      <c r="I41" s="73"/>
      <c r="J41" s="70" t="e">
        <f t="shared" ref="J41:J46" si="20">I41:I72+H41:H72</f>
        <v>#DIV/0!</v>
      </c>
      <c r="K41" s="74"/>
      <c r="L41" s="70" t="e">
        <f t="shared" ref="L41:L46" si="21">K41:K72-J41:J72</f>
        <v>#DIV/0!</v>
      </c>
      <c r="M41" s="96" t="e">
        <f t="shared" si="0"/>
        <v>#DIV/0!</v>
      </c>
      <c r="N41" s="96"/>
    </row>
    <row r="42" spans="2:19" s="15" customFormat="1" x14ac:dyDescent="0.25">
      <c r="B42" s="15" t="s">
        <v>48</v>
      </c>
      <c r="C42" s="16">
        <v>530</v>
      </c>
      <c r="D42" s="15">
        <v>2000</v>
      </c>
      <c r="E42" s="15">
        <v>621.84</v>
      </c>
      <c r="F42" s="15">
        <f t="shared" si="18"/>
        <v>3.7735849056603774</v>
      </c>
      <c r="G42" s="15">
        <f t="shared" si="18"/>
        <v>0.31092000000000003</v>
      </c>
      <c r="H42" s="17">
        <f t="shared" si="19"/>
        <v>164.78760000000003</v>
      </c>
      <c r="I42" s="18">
        <v>44.91</v>
      </c>
      <c r="J42" s="15">
        <f t="shared" si="20"/>
        <v>209.69760000000002</v>
      </c>
      <c r="K42" s="19">
        <v>350</v>
      </c>
      <c r="L42" s="15">
        <f t="shared" si="21"/>
        <v>140.30239999999998</v>
      </c>
      <c r="M42" s="96">
        <f t="shared" si="0"/>
        <v>3.1454640000000005</v>
      </c>
      <c r="N42" s="96"/>
    </row>
    <row r="43" spans="2:19" s="15" customFormat="1" x14ac:dyDescent="0.25">
      <c r="B43" s="15" t="s">
        <v>49</v>
      </c>
      <c r="C43" s="16">
        <v>498</v>
      </c>
      <c r="D43" s="15">
        <v>2000</v>
      </c>
      <c r="E43" s="15">
        <v>621.84</v>
      </c>
      <c r="F43" s="15">
        <f t="shared" si="18"/>
        <v>4.0160642570281126</v>
      </c>
      <c r="G43" s="15">
        <f t="shared" si="18"/>
        <v>0.31092000000000003</v>
      </c>
      <c r="H43" s="17">
        <f t="shared" si="19"/>
        <v>154.83816000000002</v>
      </c>
      <c r="I43" s="18">
        <v>58.94</v>
      </c>
      <c r="J43" s="15">
        <f t="shared" si="20"/>
        <v>213.77816000000001</v>
      </c>
      <c r="K43" s="19">
        <v>350</v>
      </c>
      <c r="L43" s="15">
        <f t="shared" si="21"/>
        <v>136.22183999999999</v>
      </c>
      <c r="M43" s="96">
        <f t="shared" si="0"/>
        <v>3.2066724000000004</v>
      </c>
      <c r="N43" s="96"/>
    </row>
    <row r="44" spans="2:19" s="20" customFormat="1" x14ac:dyDescent="0.25">
      <c r="B44" s="20" t="s">
        <v>50</v>
      </c>
      <c r="C44" s="21">
        <v>490</v>
      </c>
      <c r="D44" s="20">
        <v>2000</v>
      </c>
      <c r="E44" s="15">
        <v>621.84</v>
      </c>
      <c r="F44" s="20">
        <f t="shared" si="18"/>
        <v>4.0816326530612246</v>
      </c>
      <c r="G44" s="20">
        <f t="shared" si="18"/>
        <v>0.31092000000000003</v>
      </c>
      <c r="H44" s="22">
        <f t="shared" si="19"/>
        <v>152.35080000000002</v>
      </c>
      <c r="I44" s="23">
        <v>30.87</v>
      </c>
      <c r="J44" s="20">
        <f t="shared" si="20"/>
        <v>183.22080000000003</v>
      </c>
      <c r="K44" s="24">
        <v>170</v>
      </c>
      <c r="L44" s="20">
        <f t="shared" si="21"/>
        <v>-13.220800000000025</v>
      </c>
      <c r="M44" s="96">
        <f t="shared" si="0"/>
        <v>2.7483120000000003</v>
      </c>
      <c r="N44" s="96"/>
    </row>
    <row r="45" spans="2:19" s="33" customFormat="1" x14ac:dyDescent="0.25">
      <c r="B45" s="33" t="s">
        <v>51</v>
      </c>
      <c r="C45" s="34">
        <v>350</v>
      </c>
      <c r="D45" s="33">
        <v>2000</v>
      </c>
      <c r="E45" s="15">
        <v>621.84</v>
      </c>
      <c r="F45" s="33">
        <f t="shared" si="18"/>
        <v>5.7142857142857144</v>
      </c>
      <c r="G45" s="33">
        <f t="shared" si="18"/>
        <v>0.31092000000000003</v>
      </c>
      <c r="H45" s="35">
        <f t="shared" si="19"/>
        <v>108.82200000000002</v>
      </c>
      <c r="I45" s="36">
        <v>44.91</v>
      </c>
      <c r="J45" s="33">
        <f t="shared" si="20"/>
        <v>153.73200000000003</v>
      </c>
      <c r="K45" s="37">
        <v>350</v>
      </c>
      <c r="L45" s="33">
        <f t="shared" si="21"/>
        <v>196.26799999999997</v>
      </c>
      <c r="M45" s="96">
        <f t="shared" si="0"/>
        <v>2.3059800000000004</v>
      </c>
      <c r="N45" s="96"/>
      <c r="Q45" s="33" t="s">
        <v>339</v>
      </c>
      <c r="R45" s="33" t="s">
        <v>86</v>
      </c>
      <c r="S45" s="33" t="e">
        <f>C42+C43+C44+C46+C47+C45+C48+C49+C50+C51+C52+C53+#REF!+C54+C55+C56+C57+C58+C59+C60</f>
        <v>#REF!</v>
      </c>
    </row>
    <row r="46" spans="2:19" s="25" customFormat="1" x14ac:dyDescent="0.25">
      <c r="B46" s="25" t="s">
        <v>53</v>
      </c>
      <c r="C46" s="26">
        <v>650</v>
      </c>
      <c r="D46" s="25">
        <v>2000</v>
      </c>
      <c r="E46" s="15">
        <v>621.84</v>
      </c>
      <c r="F46" s="25">
        <f t="shared" si="18"/>
        <v>3.0769230769230771</v>
      </c>
      <c r="G46" s="25">
        <f t="shared" si="18"/>
        <v>0.31092000000000003</v>
      </c>
      <c r="H46" s="27">
        <f t="shared" si="19"/>
        <v>202.09800000000001</v>
      </c>
      <c r="I46" s="28">
        <v>78.59</v>
      </c>
      <c r="J46" s="25">
        <f t="shared" si="20"/>
        <v>280.68799999999999</v>
      </c>
      <c r="K46" s="29">
        <v>400</v>
      </c>
      <c r="L46" s="25">
        <f t="shared" si="21"/>
        <v>119.31200000000001</v>
      </c>
      <c r="M46" s="96">
        <f t="shared" si="0"/>
        <v>4.2103200000000003</v>
      </c>
      <c r="N46" s="96"/>
      <c r="R46" s="25" t="s">
        <v>81</v>
      </c>
      <c r="S46" s="25" t="e">
        <f>I42+I43+I44+I45+I46+I47+I48+I49+I50+I51+I52+I53+#REF!+I54+I55+I56+I57+I58+I59+I60</f>
        <v>#REF!</v>
      </c>
    </row>
    <row r="47" spans="2:19" x14ac:dyDescent="0.25">
      <c r="B47" t="s">
        <v>52</v>
      </c>
      <c r="C47" s="1">
        <v>265</v>
      </c>
      <c r="D47">
        <v>2000</v>
      </c>
      <c r="E47" s="15">
        <v>621.84</v>
      </c>
      <c r="F47">
        <f t="shared" ref="F47:G50" si="22">D47:D77/C47:C77</f>
        <v>7.5471698113207548</v>
      </c>
      <c r="G47">
        <f t="shared" si="22"/>
        <v>0.31092000000000003</v>
      </c>
      <c r="H47" s="4">
        <f>G47:G77*C47:C77</f>
        <v>82.393800000000013</v>
      </c>
      <c r="I47" s="2">
        <v>84.2</v>
      </c>
      <c r="J47">
        <f>I47:I77+H47:H77</f>
        <v>166.59380000000002</v>
      </c>
      <c r="K47" s="3">
        <v>350</v>
      </c>
      <c r="L47">
        <f>K47:K77-J47:J77</f>
        <v>183.40619999999998</v>
      </c>
      <c r="M47" s="96">
        <f t="shared" si="0"/>
        <v>2.498907</v>
      </c>
      <c r="N47" s="96"/>
      <c r="R47" t="s">
        <v>82</v>
      </c>
      <c r="S47">
        <v>1240.97</v>
      </c>
    </row>
    <row r="48" spans="2:19" s="5" customFormat="1" x14ac:dyDescent="0.25">
      <c r="B48" s="5" t="s">
        <v>66</v>
      </c>
      <c r="C48" s="6">
        <v>700</v>
      </c>
      <c r="D48" s="5">
        <v>2000</v>
      </c>
      <c r="E48" s="15">
        <v>621.84</v>
      </c>
      <c r="F48" s="5">
        <f t="shared" si="22"/>
        <v>2.8571428571428572</v>
      </c>
      <c r="G48" s="5">
        <f t="shared" si="22"/>
        <v>0.31092000000000003</v>
      </c>
      <c r="H48" s="7">
        <f>G48:G78*C48:C78</f>
        <v>217.64400000000003</v>
      </c>
      <c r="I48" s="8">
        <v>72.97</v>
      </c>
      <c r="J48" s="5">
        <f>I48:I78+H48:H78</f>
        <v>290.61400000000003</v>
      </c>
      <c r="K48" s="9">
        <v>400</v>
      </c>
      <c r="L48" s="5">
        <f>K48:K78-J48:J78</f>
        <v>109.38599999999997</v>
      </c>
      <c r="M48" s="96">
        <f t="shared" si="0"/>
        <v>4.35921</v>
      </c>
      <c r="N48" s="96"/>
      <c r="R48" s="5" t="s">
        <v>83</v>
      </c>
      <c r="S48" s="5" t="e">
        <f>S46+S47</f>
        <v>#REF!</v>
      </c>
    </row>
    <row r="49" spans="2:19" s="20" customFormat="1" x14ac:dyDescent="0.25">
      <c r="B49" s="20" t="s">
        <v>54</v>
      </c>
      <c r="C49" s="21">
        <v>450</v>
      </c>
      <c r="D49" s="20">
        <v>2000</v>
      </c>
      <c r="E49" s="15">
        <v>621.84</v>
      </c>
      <c r="F49" s="20">
        <f t="shared" si="22"/>
        <v>4.4444444444444446</v>
      </c>
      <c r="G49" s="20">
        <f t="shared" si="22"/>
        <v>0.31092000000000003</v>
      </c>
      <c r="H49" s="22">
        <f>G49:G79*C49:C79</f>
        <v>139.91400000000002</v>
      </c>
      <c r="I49" s="23">
        <v>56.13</v>
      </c>
      <c r="J49" s="20">
        <f>I49:I79+H49:H79</f>
        <v>196.04400000000001</v>
      </c>
      <c r="K49" s="24">
        <v>220</v>
      </c>
      <c r="L49" s="20">
        <f>K49:K79-J49:J79</f>
        <v>23.955999999999989</v>
      </c>
      <c r="M49" s="96">
        <f t="shared" si="0"/>
        <v>2.9406600000000003</v>
      </c>
      <c r="N49" s="96"/>
      <c r="R49" s="20" t="s">
        <v>84</v>
      </c>
      <c r="S49" s="20" t="e">
        <f>K42+K43+K44+K45+K46+K47+K48+K49+K50+K51+K52+K53+#REF!+K54+K55+K56+K57+K58+K59+K60</f>
        <v>#REF!</v>
      </c>
    </row>
    <row r="50" spans="2:19" s="20" customFormat="1" x14ac:dyDescent="0.25">
      <c r="B50" s="20" t="s">
        <v>55</v>
      </c>
      <c r="C50" s="21">
        <v>450</v>
      </c>
      <c r="D50" s="20">
        <v>2000</v>
      </c>
      <c r="E50" s="15">
        <v>621.84</v>
      </c>
      <c r="F50" s="20">
        <f t="shared" si="22"/>
        <v>4.4444444444444446</v>
      </c>
      <c r="G50" s="20">
        <f t="shared" si="22"/>
        <v>0.31092000000000003</v>
      </c>
      <c r="H50" s="22">
        <f>G50:G80*C50:C80</f>
        <v>139.91400000000002</v>
      </c>
      <c r="I50" s="23">
        <v>84.2</v>
      </c>
      <c r="J50" s="20">
        <f>I50:I80+H50:H80</f>
        <v>224.11400000000003</v>
      </c>
      <c r="K50" s="24">
        <v>250</v>
      </c>
      <c r="L50" s="20">
        <f>K50:K80-J50:J80</f>
        <v>25.885999999999967</v>
      </c>
      <c r="M50" s="96">
        <f t="shared" si="0"/>
        <v>3.3617100000000004</v>
      </c>
      <c r="N50" s="96"/>
      <c r="R50" s="20" t="s">
        <v>85</v>
      </c>
      <c r="S50" s="20" t="e">
        <f>S49-S48</f>
        <v>#REF!</v>
      </c>
    </row>
    <row r="51" spans="2:19" s="15" customFormat="1" x14ac:dyDescent="0.25">
      <c r="B51" s="15" t="s">
        <v>56</v>
      </c>
      <c r="C51" s="16">
        <v>450</v>
      </c>
      <c r="D51" s="15">
        <v>2000</v>
      </c>
      <c r="E51" s="15">
        <v>621.84</v>
      </c>
      <c r="F51" s="15">
        <f t="shared" ref="F51:G53" si="23">D51:D80/C51:C80</f>
        <v>4.4444444444444446</v>
      </c>
      <c r="G51" s="15">
        <f t="shared" si="23"/>
        <v>0.31092000000000003</v>
      </c>
      <c r="H51" s="17">
        <f>G51:G80*C51:C80</f>
        <v>139.91400000000002</v>
      </c>
      <c r="I51" s="18">
        <v>89.91</v>
      </c>
      <c r="J51" s="15">
        <f>I51:I80+H51:H80</f>
        <v>229.82400000000001</v>
      </c>
      <c r="K51" s="19">
        <v>400</v>
      </c>
      <c r="L51" s="15">
        <f>K51:K80-J51:J80</f>
        <v>170.17599999999999</v>
      </c>
      <c r="M51" s="96">
        <f t="shared" si="0"/>
        <v>3.4473600000000006</v>
      </c>
      <c r="N51" s="96"/>
    </row>
    <row r="52" spans="2:19" s="5" customFormat="1" x14ac:dyDescent="0.25">
      <c r="B52" s="5" t="s">
        <v>57</v>
      </c>
      <c r="C52" s="6">
        <v>190</v>
      </c>
      <c r="D52" s="5">
        <v>2000</v>
      </c>
      <c r="E52" s="15">
        <v>621.84</v>
      </c>
      <c r="F52" s="5">
        <f t="shared" si="23"/>
        <v>10.526315789473685</v>
      </c>
      <c r="G52" s="5">
        <f t="shared" si="23"/>
        <v>0.31092000000000003</v>
      </c>
      <c r="H52" s="7">
        <f>G52:G81*C52:C81</f>
        <v>59.074800000000003</v>
      </c>
      <c r="I52" s="8">
        <v>50.52</v>
      </c>
      <c r="J52" s="5">
        <f>I52:I81+H52:H81</f>
        <v>109.59480000000001</v>
      </c>
      <c r="K52" s="9">
        <v>150</v>
      </c>
      <c r="L52" s="5">
        <f>K52:K81-J52:J81</f>
        <v>40.405199999999994</v>
      </c>
      <c r="M52" s="96">
        <f t="shared" si="0"/>
        <v>1.6439220000000003</v>
      </c>
      <c r="N52" s="96"/>
    </row>
    <row r="53" spans="2:19" x14ac:dyDescent="0.25">
      <c r="B53" t="s">
        <v>58</v>
      </c>
      <c r="C53" s="1">
        <v>350</v>
      </c>
      <c r="D53">
        <v>2000</v>
      </c>
      <c r="E53" s="15">
        <v>621.84</v>
      </c>
      <c r="F53">
        <f t="shared" si="23"/>
        <v>5.7142857142857144</v>
      </c>
      <c r="G53">
        <f t="shared" si="23"/>
        <v>0.31092000000000003</v>
      </c>
      <c r="H53" s="4">
        <f>G53:G82*C53:C82</f>
        <v>108.82200000000002</v>
      </c>
      <c r="I53" s="2">
        <v>56.13</v>
      </c>
      <c r="J53">
        <f>I53:I82+H53:H82</f>
        <v>164.95200000000003</v>
      </c>
      <c r="K53" s="3">
        <v>350</v>
      </c>
      <c r="L53">
        <f>K53:K82-J53:J82</f>
        <v>185.04799999999997</v>
      </c>
      <c r="M53" s="96">
        <f t="shared" si="0"/>
        <v>2.4742800000000003</v>
      </c>
      <c r="N53" s="96"/>
    </row>
    <row r="54" spans="2:19" s="25" customFormat="1" x14ac:dyDescent="0.25">
      <c r="B54" s="25" t="s">
        <v>59</v>
      </c>
      <c r="C54" s="26">
        <v>400</v>
      </c>
      <c r="D54" s="25">
        <v>2000</v>
      </c>
      <c r="E54" s="15">
        <v>621.84</v>
      </c>
      <c r="F54" s="25">
        <f>D54:D84/C54:C84</f>
        <v>5</v>
      </c>
      <c r="G54" s="25">
        <f>E54:E84/D54:D84</f>
        <v>0.31092000000000003</v>
      </c>
      <c r="H54" s="27">
        <f>G54:G84*C54:C84</f>
        <v>124.36800000000001</v>
      </c>
      <c r="I54" s="28">
        <v>72.97</v>
      </c>
      <c r="J54" s="25">
        <f>I54:I84+H54:H84</f>
        <v>197.33800000000002</v>
      </c>
      <c r="K54" s="29">
        <v>300</v>
      </c>
      <c r="L54" s="25">
        <f>K54:K84-J54:J84</f>
        <v>102.66199999999998</v>
      </c>
      <c r="M54" s="96">
        <f t="shared" si="0"/>
        <v>2.96007</v>
      </c>
      <c r="N54" s="96"/>
    </row>
    <row r="55" spans="2:19" s="33" customFormat="1" x14ac:dyDescent="0.25">
      <c r="B55" s="33" t="s">
        <v>60</v>
      </c>
      <c r="C55" s="34">
        <v>260</v>
      </c>
      <c r="D55" s="33">
        <v>2000</v>
      </c>
      <c r="E55" s="15">
        <v>621.84</v>
      </c>
      <c r="F55" s="33">
        <f>D55:D85/C55:C85</f>
        <v>7.6923076923076925</v>
      </c>
      <c r="G55" s="33">
        <f>E55:E85/D55:D85</f>
        <v>0.31092000000000003</v>
      </c>
      <c r="H55" s="35">
        <f>G55:G85*C55:C85</f>
        <v>80.839200000000005</v>
      </c>
      <c r="I55" s="36">
        <v>61.75</v>
      </c>
      <c r="J55" s="33">
        <f>I55:I85+H55:H85</f>
        <v>142.58920000000001</v>
      </c>
      <c r="K55" s="37">
        <v>350</v>
      </c>
      <c r="L55" s="33">
        <f>K55:K85-J55:J85</f>
        <v>207.41079999999999</v>
      </c>
      <c r="M55" s="96">
        <f t="shared" si="0"/>
        <v>2.1388380000000002</v>
      </c>
      <c r="N55" s="96"/>
    </row>
    <row r="56" spans="2:19" s="43" customFormat="1" x14ac:dyDescent="0.25">
      <c r="B56" s="43" t="s">
        <v>61</v>
      </c>
      <c r="C56" s="44">
        <v>110</v>
      </c>
      <c r="D56" s="43">
        <v>2000</v>
      </c>
      <c r="E56" s="15">
        <v>621.84</v>
      </c>
      <c r="F56" s="43">
        <f>D56:D89/C56:C89</f>
        <v>18.181818181818183</v>
      </c>
      <c r="G56" s="43">
        <f>E56:E89/D56:D89</f>
        <v>0.31092000000000003</v>
      </c>
      <c r="H56" s="45">
        <f>G56:G89*C56:C89</f>
        <v>34.2012</v>
      </c>
      <c r="I56" s="46">
        <v>32.6</v>
      </c>
      <c r="J56" s="43">
        <f>I56:I89+H56:H89</f>
        <v>66.801199999999994</v>
      </c>
      <c r="K56" s="47">
        <v>220</v>
      </c>
      <c r="L56" s="43">
        <f>K56:K89-J56:J89</f>
        <v>153.19880000000001</v>
      </c>
      <c r="M56" s="96">
        <f t="shared" si="0"/>
        <v>1.0020179999999999</v>
      </c>
      <c r="N56" s="96"/>
    </row>
    <row r="57" spans="2:19" s="25" customFormat="1" x14ac:dyDescent="0.25">
      <c r="B57" s="25" t="s">
        <v>62</v>
      </c>
      <c r="C57" s="26">
        <v>550</v>
      </c>
      <c r="D57" s="25">
        <v>2000</v>
      </c>
      <c r="E57" s="15">
        <v>621.84</v>
      </c>
      <c r="F57" s="25">
        <f>D57:D90/C57:C90</f>
        <v>3.6363636363636362</v>
      </c>
      <c r="G57" s="25">
        <f>E57:E90/D57:D90</f>
        <v>0.31092000000000003</v>
      </c>
      <c r="H57" s="27">
        <f>G57:G90*C57:C90</f>
        <v>171.00600000000003</v>
      </c>
      <c r="I57" s="28">
        <v>84.2</v>
      </c>
      <c r="J57" s="25">
        <f>I57:I90+H57:H90</f>
        <v>255.20600000000002</v>
      </c>
      <c r="K57" s="29">
        <v>400</v>
      </c>
      <c r="L57" s="25">
        <f>K57:K90-J57:J90</f>
        <v>144.79399999999998</v>
      </c>
      <c r="M57" s="96">
        <f t="shared" si="0"/>
        <v>3.82809</v>
      </c>
      <c r="N57" s="96"/>
    </row>
    <row r="58" spans="2:19" s="25" customFormat="1" x14ac:dyDescent="0.25">
      <c r="B58" s="25" t="s">
        <v>63</v>
      </c>
      <c r="C58" s="26">
        <v>510</v>
      </c>
      <c r="D58" s="25">
        <v>2000</v>
      </c>
      <c r="E58" s="15">
        <v>621.84</v>
      </c>
      <c r="F58" s="25">
        <f>D58:D90/C58:C90</f>
        <v>3.9215686274509802</v>
      </c>
      <c r="G58" s="25">
        <f>E58:E90/D58:D90</f>
        <v>0.31092000000000003</v>
      </c>
      <c r="H58" s="27">
        <f>G58:G90*C58:C90</f>
        <v>158.56920000000002</v>
      </c>
      <c r="I58" s="28">
        <v>78.59</v>
      </c>
      <c r="J58" s="25">
        <f>I58:I90+H58:H90</f>
        <v>237.15920000000003</v>
      </c>
      <c r="K58" s="29">
        <v>350</v>
      </c>
      <c r="L58" s="25">
        <f>K58:K90-J58:J90</f>
        <v>112.84079999999997</v>
      </c>
      <c r="M58" s="96">
        <f t="shared" si="0"/>
        <v>3.5573880000000004</v>
      </c>
      <c r="N58" s="96"/>
    </row>
    <row r="59" spans="2:19" s="5" customFormat="1" x14ac:dyDescent="0.25">
      <c r="B59" s="5" t="s">
        <v>64</v>
      </c>
      <c r="C59" s="6">
        <v>500</v>
      </c>
      <c r="D59" s="5">
        <v>2000</v>
      </c>
      <c r="E59" s="15">
        <v>621.84</v>
      </c>
      <c r="F59" s="5">
        <f>D59:D92/C59:C92</f>
        <v>4</v>
      </c>
      <c r="G59" s="5">
        <f>E59:E92/D59:D92</f>
        <v>0.31092000000000003</v>
      </c>
      <c r="H59" s="7">
        <f>G59:G92*C59:C92</f>
        <v>155.46</v>
      </c>
      <c r="I59" s="8">
        <v>61.75</v>
      </c>
      <c r="J59" s="5">
        <f>I59:I92+H59:H92</f>
        <v>217.21</v>
      </c>
      <c r="K59" s="9">
        <v>300</v>
      </c>
      <c r="L59" s="5">
        <f>K59:K92-J59:J92</f>
        <v>82.789999999999992</v>
      </c>
      <c r="M59" s="96">
        <f t="shared" si="0"/>
        <v>3.2581499999999997</v>
      </c>
      <c r="N59" s="96"/>
    </row>
    <row r="60" spans="2:19" s="25" customFormat="1" x14ac:dyDescent="0.25">
      <c r="B60" s="25" t="s">
        <v>65</v>
      </c>
      <c r="C60" s="26">
        <v>450</v>
      </c>
      <c r="D60" s="25">
        <v>2000</v>
      </c>
      <c r="E60" s="15">
        <v>621.84</v>
      </c>
      <c r="F60" s="25">
        <f>D60:D141/C60:C141</f>
        <v>4.4444444444444446</v>
      </c>
      <c r="G60" s="25">
        <f>E60:E141/D60:D141</f>
        <v>0.31092000000000003</v>
      </c>
      <c r="H60" s="27">
        <f>G60:G141*C60:C141</f>
        <v>139.91400000000002</v>
      </c>
      <c r="I60" s="28">
        <v>61.75</v>
      </c>
      <c r="J60" s="25">
        <f>I60:I141+H60:H141</f>
        <v>201.66400000000002</v>
      </c>
      <c r="K60" s="29">
        <v>310</v>
      </c>
      <c r="L60" s="25">
        <f>K60:K141-J60:J141</f>
        <v>108.33599999999998</v>
      </c>
      <c r="M60" s="96">
        <f t="shared" si="0"/>
        <v>3.0249600000000001</v>
      </c>
      <c r="N60" s="96"/>
    </row>
    <row r="61" spans="2:19" x14ac:dyDescent="0.25">
      <c r="C61" s="1" t="e">
        <f>C42+C43+C44+C46+C45+C47+C48+C49+C50+C51+C52+C53+#REF!+C54+C55+C56+C57+C58+C59+C60</f>
        <v>#REF!</v>
      </c>
      <c r="F61" t="e">
        <f>D61:D93/C61:C93</f>
        <v>#REF!</v>
      </c>
      <c r="G61" t="e">
        <f>E61:E93/D61:D93</f>
        <v>#DIV/0!</v>
      </c>
      <c r="H61" s="4" t="e">
        <f>G61:G93*C61:C93</f>
        <v>#DIV/0!</v>
      </c>
      <c r="J61" t="e">
        <f>I61:I93+H61:H93</f>
        <v>#DIV/0!</v>
      </c>
      <c r="K61" s="3" t="e">
        <f>2639-K42+K43+K44+K45+K46+K47+K48+K49+K50+K51+K52+K53+#REF!+K54+K55+K56+K57+K58+K59+K60</f>
        <v>#REF!</v>
      </c>
      <c r="L61" t="e">
        <f>K61:K93-J61:J93</f>
        <v>#REF!</v>
      </c>
      <c r="M61" s="96" t="e">
        <f t="shared" si="0"/>
        <v>#DIV/0!</v>
      </c>
      <c r="N61" s="96"/>
      <c r="R61" t="s">
        <v>86</v>
      </c>
      <c r="S61" t="e">
        <f>C64+C65+C66+#REF!+#REF!+#REF!+C67+#REF!+C68+C69+#REF!+C70+C71+C72+C73+C74+C75+C76+C77+C78+C79+C80+C81+C82+C83+C84+C85+#REF!+#REF!</f>
        <v>#REF!</v>
      </c>
    </row>
    <row r="62" spans="2:19" s="70" customFormat="1" x14ac:dyDescent="0.25">
      <c r="C62" s="71"/>
      <c r="H62" s="72"/>
      <c r="I62" s="73"/>
      <c r="K62" s="74"/>
      <c r="M62" s="96">
        <f t="shared" si="0"/>
        <v>0</v>
      </c>
      <c r="N62" s="96"/>
    </row>
    <row r="63" spans="2:19" s="70" customFormat="1" x14ac:dyDescent="0.25">
      <c r="B63" s="70" t="s">
        <v>69</v>
      </c>
      <c r="C63" s="71"/>
      <c r="F63" s="70" t="e">
        <f>D63:D144/C63:C144</f>
        <v>#DIV/0!</v>
      </c>
      <c r="G63" s="70" t="e">
        <f>E63:E144/D63:D144</f>
        <v>#DIV/0!</v>
      </c>
      <c r="H63" s="72" t="e">
        <f>G63:G144*C63:C144</f>
        <v>#DIV/0!</v>
      </c>
      <c r="I63" s="73"/>
      <c r="J63" s="70" t="e">
        <f>I63:I144+H63:H144</f>
        <v>#DIV/0!</v>
      </c>
      <c r="K63" s="74"/>
      <c r="L63" s="70" t="e">
        <f>K63:K144-J63:J144</f>
        <v>#DIV/0!</v>
      </c>
      <c r="M63" s="96" t="e">
        <f t="shared" si="0"/>
        <v>#DIV/0!</v>
      </c>
      <c r="N63" s="96"/>
      <c r="R63" s="70" t="s">
        <v>87</v>
      </c>
      <c r="S63" s="70" t="e">
        <f>I64+I65+I66+#REF!+#REF!+#REF!+#REF!+I67+I68+I69+#REF!+I70+I71+I72+I73+I74+I75+I76+I77+I78+I79+I80+I81+I82+I83+I84+I85+#REF!+#REF!</f>
        <v>#REF!</v>
      </c>
    </row>
    <row r="64" spans="2:19" s="15" customFormat="1" x14ac:dyDescent="0.25">
      <c r="B64" s="15" t="s">
        <v>70</v>
      </c>
      <c r="C64" s="16">
        <v>110</v>
      </c>
      <c r="D64" s="15">
        <v>1000</v>
      </c>
      <c r="E64" s="15">
        <v>428.77</v>
      </c>
      <c r="F64" s="15">
        <f t="shared" ref="F64:G66" si="24">D64:D94/C64:C94</f>
        <v>9.0909090909090917</v>
      </c>
      <c r="G64" s="15">
        <f t="shared" si="24"/>
        <v>0.42876999999999998</v>
      </c>
      <c r="H64" s="17">
        <f>G64:G94*C64:C94</f>
        <v>47.164699999999996</v>
      </c>
      <c r="I64" s="18">
        <v>44.69</v>
      </c>
      <c r="J64" s="15">
        <f>I64:I94+H64:H94</f>
        <v>91.854699999999994</v>
      </c>
      <c r="K64" s="19">
        <v>160</v>
      </c>
      <c r="L64" s="15">
        <f>K64:K94-J64:J94</f>
        <v>68.145300000000006</v>
      </c>
      <c r="M64" s="96">
        <f t="shared" si="0"/>
        <v>1.3778204999999999</v>
      </c>
      <c r="N64" s="96"/>
      <c r="R64" s="15" t="s">
        <v>89</v>
      </c>
      <c r="S64" s="15">
        <v>653.15</v>
      </c>
    </row>
    <row r="65" spans="2:19" x14ac:dyDescent="0.25">
      <c r="B65" t="s">
        <v>233</v>
      </c>
      <c r="C65" s="1">
        <v>30</v>
      </c>
      <c r="D65" s="25">
        <v>1000</v>
      </c>
      <c r="E65" s="25">
        <v>428.77</v>
      </c>
      <c r="F65">
        <f t="shared" si="24"/>
        <v>33.333333333333336</v>
      </c>
      <c r="G65">
        <f t="shared" si="24"/>
        <v>0.42876999999999998</v>
      </c>
      <c r="H65" s="4">
        <f>G65:G95*C65:C95</f>
        <v>12.863099999999999</v>
      </c>
      <c r="I65" s="2">
        <v>20.51</v>
      </c>
      <c r="J65">
        <f>I65:I95+H65:H95</f>
        <v>33.373100000000001</v>
      </c>
      <c r="K65" s="3">
        <v>80</v>
      </c>
      <c r="L65">
        <f>K65:K95-J65:J95</f>
        <v>46.626899999999999</v>
      </c>
      <c r="M65" s="96">
        <f t="shared" si="0"/>
        <v>0.5005965</v>
      </c>
      <c r="N65" s="96"/>
      <c r="R65" t="s">
        <v>83</v>
      </c>
      <c r="S65" t="e">
        <f>S63+S64</f>
        <v>#REF!</v>
      </c>
    </row>
    <row r="66" spans="2:19" x14ac:dyDescent="0.25">
      <c r="B66" t="s">
        <v>228</v>
      </c>
      <c r="C66" s="1">
        <v>40</v>
      </c>
      <c r="D66" s="25">
        <v>1000</v>
      </c>
      <c r="E66" s="25">
        <v>428.77</v>
      </c>
      <c r="F66">
        <f t="shared" si="24"/>
        <v>25</v>
      </c>
      <c r="G66">
        <f t="shared" si="24"/>
        <v>0.42876999999999998</v>
      </c>
      <c r="H66" s="4">
        <f>G66:G96*C66:C96</f>
        <v>17.1508</v>
      </c>
      <c r="I66" s="2">
        <v>30.66</v>
      </c>
      <c r="J66">
        <f>I66:I96+H66:H96</f>
        <v>47.8108</v>
      </c>
      <c r="K66" s="3">
        <v>120</v>
      </c>
      <c r="L66">
        <f>K66:K96-J66:J96</f>
        <v>72.1892</v>
      </c>
      <c r="M66" s="96">
        <f t="shared" si="0"/>
        <v>0.71716199999999997</v>
      </c>
      <c r="N66" s="96"/>
      <c r="R66" t="s">
        <v>90</v>
      </c>
      <c r="S66" t="e">
        <f>K64+K65+#REF!+#REF!+#REF!+#REF!+K67+K68+K69+#REF!+K70+K71+K72+K73+K74+K75+K76+#REF!+K77+K79+K78+K80+#REF!+K81+K82+K83+K85+K84</f>
        <v>#REF!</v>
      </c>
    </row>
    <row r="67" spans="2:19" s="5" customFormat="1" x14ac:dyDescent="0.25">
      <c r="B67" s="5" t="s">
        <v>225</v>
      </c>
      <c r="C67" s="6">
        <v>105</v>
      </c>
      <c r="D67" s="5">
        <v>1000</v>
      </c>
      <c r="E67" s="5">
        <v>428.77</v>
      </c>
      <c r="F67" s="5">
        <f>D67:D100/C67:C100</f>
        <v>9.5238095238095237</v>
      </c>
      <c r="G67" s="5">
        <f>E67:E100/D67:D100</f>
        <v>0.42876999999999998</v>
      </c>
      <c r="H67" s="7">
        <f>G67:G100*C67:C100</f>
        <v>45.020849999999996</v>
      </c>
      <c r="I67" s="8">
        <v>7.45</v>
      </c>
      <c r="J67" s="5">
        <f>I67:I100+H67:H100</f>
        <v>52.470849999999999</v>
      </c>
      <c r="K67" s="9">
        <v>80</v>
      </c>
      <c r="L67" s="5">
        <f>K67:K100-J67:J100</f>
        <v>27.529150000000001</v>
      </c>
      <c r="M67" s="96">
        <f t="shared" ref="M67:M130" si="25">J67/100*1.5</f>
        <v>0.78706275000000003</v>
      </c>
      <c r="N67" s="96"/>
    </row>
    <row r="68" spans="2:19" x14ac:dyDescent="0.25">
      <c r="B68" t="s">
        <v>226</v>
      </c>
      <c r="C68" s="1">
        <v>50</v>
      </c>
      <c r="D68" s="25">
        <v>1000</v>
      </c>
      <c r="E68" s="25">
        <v>428.77</v>
      </c>
      <c r="F68">
        <f>D68:D261/C68:C261</f>
        <v>20</v>
      </c>
      <c r="G68">
        <f>E68:E261/D68:D261</f>
        <v>0.42876999999999998</v>
      </c>
      <c r="H68" s="4">
        <f>G68:G261*C68:C261</f>
        <v>21.438499999999998</v>
      </c>
      <c r="I68" s="2">
        <v>7.45</v>
      </c>
      <c r="J68">
        <f>I68:I261+H68:H261</f>
        <v>28.888499999999997</v>
      </c>
      <c r="K68" s="3">
        <v>60</v>
      </c>
      <c r="L68">
        <f>K68:K261-J68:J261</f>
        <v>31.111500000000003</v>
      </c>
      <c r="M68" s="96">
        <f t="shared" si="25"/>
        <v>0.43332749999999992</v>
      </c>
      <c r="N68" s="96"/>
    </row>
    <row r="69" spans="2:19" s="5" customFormat="1" x14ac:dyDescent="0.25">
      <c r="B69" s="5" t="s">
        <v>227</v>
      </c>
      <c r="C69" s="6">
        <v>105</v>
      </c>
      <c r="D69" s="25">
        <v>1000</v>
      </c>
      <c r="E69" s="25">
        <v>428.77</v>
      </c>
      <c r="F69" s="5">
        <f>D69:D276/C69:C276</f>
        <v>9.5238095238095237</v>
      </c>
      <c r="G69" s="5">
        <f>E69:E276/D69:D276</f>
        <v>0.42876999999999998</v>
      </c>
      <c r="H69" s="7">
        <f>G69:G276*C69:C276</f>
        <v>45.020849999999996</v>
      </c>
      <c r="I69" s="8">
        <v>14.15</v>
      </c>
      <c r="J69" s="5">
        <f>I69:I276+H69:H276</f>
        <v>59.170849999999994</v>
      </c>
      <c r="K69" s="9">
        <v>90</v>
      </c>
      <c r="L69" s="5">
        <f>K69:K276-J69:J276</f>
        <v>30.829150000000006</v>
      </c>
      <c r="M69" s="96">
        <f t="shared" si="25"/>
        <v>0.88756274999999996</v>
      </c>
      <c r="N69" s="96"/>
    </row>
    <row r="70" spans="2:19" s="15" customFormat="1" x14ac:dyDescent="0.25">
      <c r="B70" s="51" t="s">
        <v>79</v>
      </c>
      <c r="C70" s="16">
        <v>125</v>
      </c>
      <c r="D70" s="15">
        <v>1000</v>
      </c>
      <c r="E70" s="15">
        <v>428.77</v>
      </c>
      <c r="F70" s="15">
        <f t="shared" ref="F70:G72" si="26">D70:D101/C70:C101</f>
        <v>8</v>
      </c>
      <c r="G70" s="15">
        <f t="shared" si="26"/>
        <v>0.42876999999999998</v>
      </c>
      <c r="H70" s="17">
        <f>G70:G101*C70:C101</f>
        <v>53.596249999999998</v>
      </c>
      <c r="I70" s="18">
        <v>30.02</v>
      </c>
      <c r="J70" s="15">
        <f>I70:I101+H70:H101</f>
        <v>83.616249999999994</v>
      </c>
      <c r="K70" s="19">
        <v>150</v>
      </c>
      <c r="L70" s="15">
        <f>K70:K101-J70:J101</f>
        <v>66.383750000000006</v>
      </c>
      <c r="M70" s="96">
        <f t="shared" si="25"/>
        <v>1.2542437499999999</v>
      </c>
      <c r="N70" s="96"/>
    </row>
    <row r="71" spans="2:19" s="5" customFormat="1" x14ac:dyDescent="0.25">
      <c r="B71" s="5" t="s">
        <v>71</v>
      </c>
      <c r="C71" s="6">
        <v>120</v>
      </c>
      <c r="D71" s="5">
        <v>1000</v>
      </c>
      <c r="E71" s="5">
        <v>428.77</v>
      </c>
      <c r="F71" s="5">
        <f t="shared" si="26"/>
        <v>8.3333333333333339</v>
      </c>
      <c r="G71" s="5">
        <f t="shared" si="26"/>
        <v>0.42876999999999998</v>
      </c>
      <c r="H71" s="7">
        <f>G71:G102*C71:C102</f>
        <v>51.452399999999997</v>
      </c>
      <c r="I71" s="8">
        <v>21.35</v>
      </c>
      <c r="J71" s="5">
        <f>I71:I102+H71:H102</f>
        <v>72.802400000000006</v>
      </c>
      <c r="K71" s="9">
        <v>100</v>
      </c>
      <c r="L71" s="5">
        <f>K71:K102-J71:J102</f>
        <v>27.197599999999994</v>
      </c>
      <c r="M71" s="96">
        <f t="shared" si="25"/>
        <v>1.092036</v>
      </c>
      <c r="N71" s="96"/>
    </row>
    <row r="72" spans="2:19" s="25" customFormat="1" x14ac:dyDescent="0.25">
      <c r="B72" s="25" t="s">
        <v>234</v>
      </c>
      <c r="C72" s="26">
        <v>100</v>
      </c>
      <c r="D72" s="25">
        <v>1000</v>
      </c>
      <c r="E72" s="25">
        <v>428.77</v>
      </c>
      <c r="F72" s="25">
        <f t="shared" si="26"/>
        <v>10</v>
      </c>
      <c r="G72" s="25">
        <f t="shared" si="26"/>
        <v>0.42876999999999998</v>
      </c>
      <c r="H72" s="27">
        <f>G72:G103*C72:C103</f>
        <v>42.876999999999995</v>
      </c>
      <c r="I72" s="28">
        <v>47.28</v>
      </c>
      <c r="J72" s="25">
        <f>I72:I103+H72:H103</f>
        <v>90.156999999999996</v>
      </c>
      <c r="K72" s="29">
        <v>160</v>
      </c>
      <c r="L72" s="25">
        <f>K72:K103-J72:J103</f>
        <v>69.843000000000004</v>
      </c>
      <c r="M72" s="96">
        <f t="shared" si="25"/>
        <v>1.352355</v>
      </c>
      <c r="N72" s="96"/>
    </row>
    <row r="73" spans="2:19" s="10" customFormat="1" x14ac:dyDescent="0.25">
      <c r="B73" s="10" t="s">
        <v>72</v>
      </c>
      <c r="C73" s="11">
        <v>15</v>
      </c>
      <c r="D73" s="25">
        <v>1000</v>
      </c>
      <c r="E73" s="25">
        <v>428.77</v>
      </c>
      <c r="F73" s="10">
        <f>D73:D141/C73:C141</f>
        <v>66.666666666666671</v>
      </c>
      <c r="G73" s="10">
        <f>E73:E141/D73:D141</f>
        <v>0.42876999999999998</v>
      </c>
      <c r="H73" s="12">
        <f>G73:G141*C73:C141</f>
        <v>6.4315499999999997</v>
      </c>
      <c r="I73" s="13">
        <v>9.07</v>
      </c>
      <c r="J73" s="10">
        <f>I73:I141+H73:H141</f>
        <v>15.50155</v>
      </c>
      <c r="K73" s="14">
        <v>40</v>
      </c>
      <c r="L73" s="10">
        <f>K73:K141-J73:J141</f>
        <v>24.498449999999998</v>
      </c>
      <c r="M73" s="96">
        <f t="shared" si="25"/>
        <v>0.23252325000000001</v>
      </c>
      <c r="N73" s="96"/>
    </row>
    <row r="74" spans="2:19" s="15" customFormat="1" x14ac:dyDescent="0.25">
      <c r="B74" s="15" t="s">
        <v>73</v>
      </c>
      <c r="C74" s="16">
        <v>110</v>
      </c>
      <c r="D74" s="25">
        <v>1000</v>
      </c>
      <c r="E74" s="25">
        <v>428.77</v>
      </c>
      <c r="F74" s="15">
        <f>D74:D104/C74:C104</f>
        <v>9.0909090909090917</v>
      </c>
      <c r="G74" s="15">
        <f>E74:E104/D74:D104</f>
        <v>0.42876999999999998</v>
      </c>
      <c r="H74" s="17">
        <f>G74:G104*C74:C104</f>
        <v>47.164699999999996</v>
      </c>
      <c r="I74" s="18">
        <v>27.31</v>
      </c>
      <c r="J74" s="15">
        <f>I74:I104+H74:H104</f>
        <v>74.474699999999999</v>
      </c>
      <c r="K74" s="19">
        <v>140</v>
      </c>
      <c r="L74" s="15">
        <f>K74:K104-J74:J104</f>
        <v>65.525300000000001</v>
      </c>
      <c r="M74" s="96">
        <f t="shared" si="25"/>
        <v>1.1171205</v>
      </c>
      <c r="N74" s="96"/>
    </row>
    <row r="75" spans="2:19" s="5" customFormat="1" x14ac:dyDescent="0.25">
      <c r="B75" s="5" t="s">
        <v>74</v>
      </c>
      <c r="C75" s="6">
        <v>110</v>
      </c>
      <c r="D75" s="25">
        <v>1000</v>
      </c>
      <c r="E75" s="25">
        <v>428.77</v>
      </c>
      <c r="F75" s="5">
        <f>D75:D279/C75:C279</f>
        <v>9.0909090909090917</v>
      </c>
      <c r="G75" s="5">
        <f>E75:E279/D75:D279</f>
        <v>0.42876999999999998</v>
      </c>
      <c r="H75" s="7">
        <f>G75:G279*C75:C279</f>
        <v>47.164699999999996</v>
      </c>
      <c r="I75" s="8">
        <v>10.15</v>
      </c>
      <c r="J75" s="5">
        <f>I75:I279+H75:H279</f>
        <v>57.314699999999995</v>
      </c>
      <c r="K75" s="9">
        <v>80</v>
      </c>
      <c r="L75" s="5">
        <f>K75:K279-J75:J279</f>
        <v>22.685300000000005</v>
      </c>
      <c r="M75" s="96">
        <f t="shared" si="25"/>
        <v>0.85972049999999989</v>
      </c>
      <c r="N75" s="96"/>
    </row>
    <row r="76" spans="2:19" s="15" customFormat="1" x14ac:dyDescent="0.25">
      <c r="B76" s="15" t="s">
        <v>235</v>
      </c>
      <c r="C76" s="16">
        <v>110</v>
      </c>
      <c r="D76" s="15">
        <v>1000</v>
      </c>
      <c r="E76" s="15">
        <v>428.77</v>
      </c>
      <c r="F76" s="15">
        <f>D76:D105/C76:C105</f>
        <v>9.0909090909090917</v>
      </c>
      <c r="G76" s="15">
        <f>E76:E105/D76:D105</f>
        <v>0.42876999999999998</v>
      </c>
      <c r="H76" s="17">
        <f>G76:G105*C76:C105</f>
        <v>47.164699999999996</v>
      </c>
      <c r="I76" s="18">
        <v>39.630000000000003</v>
      </c>
      <c r="J76" s="15">
        <f>I76:I105+H76:H105</f>
        <v>86.794700000000006</v>
      </c>
      <c r="K76" s="19">
        <v>150</v>
      </c>
      <c r="L76" s="15">
        <f>K76:K105-J76:J105</f>
        <v>63.205299999999994</v>
      </c>
      <c r="M76" s="96">
        <f t="shared" si="25"/>
        <v>1.3019205</v>
      </c>
      <c r="N76" s="96"/>
    </row>
    <row r="77" spans="2:19" s="25" customFormat="1" x14ac:dyDescent="0.25">
      <c r="B77" s="25" t="s">
        <v>80</v>
      </c>
      <c r="C77" s="26">
        <v>90</v>
      </c>
      <c r="D77" s="25">
        <v>1000</v>
      </c>
      <c r="E77" s="25">
        <v>428.77</v>
      </c>
      <c r="F77" s="25">
        <f>D77:D266/C77:C266</f>
        <v>11.111111111111111</v>
      </c>
      <c r="G77" s="25">
        <f>E77:E266/D77:D266</f>
        <v>0.42876999999999998</v>
      </c>
      <c r="H77" s="27">
        <f>G77:G266*C77:C266</f>
        <v>38.589300000000001</v>
      </c>
      <c r="I77" s="28">
        <v>13.9</v>
      </c>
      <c r="J77" s="25">
        <f>I77:I266+H77:H266</f>
        <v>52.4893</v>
      </c>
      <c r="K77" s="29">
        <v>85</v>
      </c>
      <c r="L77" s="25">
        <f>K77:K266-J77:J266</f>
        <v>32.5107</v>
      </c>
      <c r="M77" s="96">
        <f t="shared" si="25"/>
        <v>0.78733950000000008</v>
      </c>
      <c r="N77" s="96"/>
    </row>
    <row r="78" spans="2:19" s="15" customFormat="1" x14ac:dyDescent="0.25">
      <c r="B78" s="15" t="s">
        <v>75</v>
      </c>
      <c r="C78" s="16">
        <v>135</v>
      </c>
      <c r="D78" s="15">
        <v>1000</v>
      </c>
      <c r="E78" s="15">
        <v>428.77</v>
      </c>
      <c r="F78" s="15">
        <f>D78:D107/C78:C107</f>
        <v>7.4074074074074074</v>
      </c>
      <c r="G78" s="15">
        <f>E78:E107/D78:D107</f>
        <v>0.42876999999999998</v>
      </c>
      <c r="H78" s="17">
        <f>G78:G107*C78:C107</f>
        <v>57.883949999999999</v>
      </c>
      <c r="I78" s="18">
        <v>22.89</v>
      </c>
      <c r="J78" s="15">
        <f>I78:I107+H78:H107</f>
        <v>80.773949999999999</v>
      </c>
      <c r="K78" s="19">
        <v>130</v>
      </c>
      <c r="L78" s="15">
        <f>K78:K107-J78:J107</f>
        <v>49.226050000000001</v>
      </c>
      <c r="M78" s="96">
        <f t="shared" si="25"/>
        <v>1.21160925</v>
      </c>
      <c r="N78" s="96"/>
    </row>
    <row r="79" spans="2:19" s="25" customFormat="1" x14ac:dyDescent="0.25">
      <c r="B79" s="30" t="s">
        <v>77</v>
      </c>
      <c r="C79" s="26">
        <v>80</v>
      </c>
      <c r="D79" s="25">
        <v>1000</v>
      </c>
      <c r="E79" s="25">
        <v>428.77</v>
      </c>
      <c r="F79" s="25">
        <f>D79:D108/C79:C108</f>
        <v>12.5</v>
      </c>
      <c r="G79" s="25">
        <f>E79:E108/D79:D108</f>
        <v>0.42876999999999998</v>
      </c>
      <c r="H79" s="27">
        <f>G79:G108*C79:C108</f>
        <v>34.301600000000001</v>
      </c>
      <c r="I79" s="28">
        <v>69.3</v>
      </c>
      <c r="J79" s="25">
        <f>I79:I108+H79:H108</f>
        <v>103.60159999999999</v>
      </c>
      <c r="K79" s="29">
        <v>170</v>
      </c>
      <c r="L79" s="25">
        <f>K79:K108-J79:J108</f>
        <v>66.398400000000009</v>
      </c>
      <c r="M79" s="96">
        <f t="shared" si="25"/>
        <v>1.5540239999999996</v>
      </c>
      <c r="N79" s="96"/>
    </row>
    <row r="80" spans="2:19" x14ac:dyDescent="0.25">
      <c r="B80" t="s">
        <v>76</v>
      </c>
      <c r="C80" s="1">
        <v>60</v>
      </c>
      <c r="D80" s="25">
        <v>1000</v>
      </c>
      <c r="E80" s="25">
        <v>428.77</v>
      </c>
      <c r="F80">
        <f>D80:D265/C80:C265</f>
        <v>16.666666666666668</v>
      </c>
      <c r="G80">
        <f>E80:E265/D80:D265</f>
        <v>0.42876999999999998</v>
      </c>
      <c r="H80" s="4">
        <f>G80:G265*C80:C265</f>
        <v>25.726199999999999</v>
      </c>
      <c r="I80" s="2">
        <v>15.98</v>
      </c>
      <c r="J80">
        <f>I80:I265+H80:H265</f>
        <v>41.706199999999995</v>
      </c>
      <c r="K80" s="3">
        <v>120</v>
      </c>
      <c r="L80">
        <f>K80:K265-J80:J265</f>
        <v>78.293800000000005</v>
      </c>
      <c r="M80" s="96">
        <f t="shared" si="25"/>
        <v>0.62559299999999984</v>
      </c>
      <c r="N80" s="96"/>
    </row>
    <row r="81" spans="2:17" x14ac:dyDescent="0.25">
      <c r="B81" t="s">
        <v>232</v>
      </c>
      <c r="C81" s="1">
        <v>60</v>
      </c>
      <c r="D81" s="25">
        <v>1000</v>
      </c>
      <c r="E81" s="25">
        <v>428.77</v>
      </c>
      <c r="F81">
        <f t="shared" ref="F81:G83" si="27">D81:D109/C81:C109</f>
        <v>16.666666666666668</v>
      </c>
      <c r="G81">
        <f t="shared" si="27"/>
        <v>0.42876999999999998</v>
      </c>
      <c r="H81" s="4">
        <f>G81:G109*C81:C109</f>
        <v>25.726199999999999</v>
      </c>
      <c r="I81" s="2">
        <v>32.42</v>
      </c>
      <c r="J81">
        <f>I81:I109+H81:H109</f>
        <v>58.1462</v>
      </c>
      <c r="K81" s="3">
        <v>120</v>
      </c>
      <c r="L81">
        <f>K81:K109-J81:J109</f>
        <v>61.8538</v>
      </c>
      <c r="M81" s="96">
        <f t="shared" si="25"/>
        <v>0.872193</v>
      </c>
      <c r="N81" s="96"/>
    </row>
    <row r="82" spans="2:17" s="38" customFormat="1" x14ac:dyDescent="0.25">
      <c r="B82" s="38" t="s">
        <v>231</v>
      </c>
      <c r="C82" s="39">
        <v>18</v>
      </c>
      <c r="D82" s="25">
        <v>1000</v>
      </c>
      <c r="E82" s="25">
        <v>428.77</v>
      </c>
      <c r="F82" s="38">
        <f t="shared" si="27"/>
        <v>55.555555555555557</v>
      </c>
      <c r="G82" s="38">
        <f t="shared" si="27"/>
        <v>0.42876999999999998</v>
      </c>
      <c r="H82" s="40">
        <f>G82:G110*C82:C110</f>
        <v>7.7178599999999999</v>
      </c>
      <c r="I82" s="41">
        <v>7.77</v>
      </c>
      <c r="J82" s="38">
        <f>I82:I110+H82:H110</f>
        <v>15.48786</v>
      </c>
      <c r="K82" s="42">
        <v>60</v>
      </c>
      <c r="L82" s="38">
        <f>K82:K110-J82:J110</f>
        <v>44.512140000000002</v>
      </c>
      <c r="M82" s="96">
        <f t="shared" si="25"/>
        <v>0.23231790000000002</v>
      </c>
      <c r="N82" s="96"/>
    </row>
    <row r="83" spans="2:17" s="10" customFormat="1" x14ac:dyDescent="0.25">
      <c r="B83" s="10" t="s">
        <v>230</v>
      </c>
      <c r="C83" s="11">
        <v>15</v>
      </c>
      <c r="D83" s="25">
        <v>1000</v>
      </c>
      <c r="E83" s="25">
        <v>428.77</v>
      </c>
      <c r="F83" s="10">
        <f t="shared" si="27"/>
        <v>66.666666666666671</v>
      </c>
      <c r="G83" s="10">
        <f t="shared" si="27"/>
        <v>0.42876999999999998</v>
      </c>
      <c r="H83" s="12">
        <f>G83:G111*C83:C111</f>
        <v>6.4315499999999997</v>
      </c>
      <c r="I83" s="13">
        <v>7.31</v>
      </c>
      <c r="J83" s="10">
        <f>I83:I111+H83:H111</f>
        <v>13.74155</v>
      </c>
      <c r="K83" s="14">
        <v>40</v>
      </c>
      <c r="L83" s="10">
        <f>K83:K111-J83:J111</f>
        <v>26.25845</v>
      </c>
      <c r="M83" s="96">
        <f t="shared" si="25"/>
        <v>0.20612324999999998</v>
      </c>
      <c r="N83" s="96"/>
    </row>
    <row r="84" spans="2:17" s="10" customFormat="1" x14ac:dyDescent="0.25">
      <c r="B84" s="10" t="s">
        <v>78</v>
      </c>
      <c r="C84" s="11">
        <v>15</v>
      </c>
      <c r="D84" s="25">
        <v>1000</v>
      </c>
      <c r="E84" s="25">
        <v>428.77</v>
      </c>
      <c r="F84" s="10">
        <f>D84:D278/C84:C278</f>
        <v>66.666666666666671</v>
      </c>
      <c r="G84" s="10">
        <f>E84:E278/D84:D278</f>
        <v>0.42876999999999998</v>
      </c>
      <c r="H84" s="12">
        <f>G84:G278*C84:C278</f>
        <v>6.4315499999999997</v>
      </c>
      <c r="I84" s="13">
        <v>8.1999999999999993</v>
      </c>
      <c r="J84" s="10">
        <f>I84:I278+H84:H278</f>
        <v>14.631549999999999</v>
      </c>
      <c r="K84" s="14">
        <v>40</v>
      </c>
      <c r="L84" s="10">
        <f>K84:K278-J84:J278</f>
        <v>25.368450000000003</v>
      </c>
      <c r="M84" s="96">
        <f t="shared" si="25"/>
        <v>0.21947324999999998</v>
      </c>
      <c r="N84" s="96"/>
    </row>
    <row r="85" spans="2:17" s="10" customFormat="1" x14ac:dyDescent="0.25">
      <c r="B85" s="10" t="s">
        <v>229</v>
      </c>
      <c r="C85" s="11">
        <v>15</v>
      </c>
      <c r="D85" s="25">
        <v>1000</v>
      </c>
      <c r="E85" s="25">
        <v>428.77</v>
      </c>
      <c r="F85" s="10">
        <f>D85:D112/C85:C112</f>
        <v>66.666666666666671</v>
      </c>
      <c r="G85" s="10">
        <f>E85:E112/D85:D112</f>
        <v>0.42876999999999998</v>
      </c>
      <c r="H85" s="12">
        <f>G85:G112*C85:C112</f>
        <v>6.4315499999999997</v>
      </c>
      <c r="I85" s="13">
        <v>7.99</v>
      </c>
      <c r="J85" s="10">
        <f>I85:I112+H85:H112</f>
        <v>14.42155</v>
      </c>
      <c r="K85" s="14">
        <v>40</v>
      </c>
      <c r="L85" s="10">
        <f>K85:K112-J85:J112</f>
        <v>25.57845</v>
      </c>
      <c r="M85" s="96">
        <f t="shared" si="25"/>
        <v>0.21632324999999999</v>
      </c>
      <c r="N85" s="96"/>
    </row>
    <row r="86" spans="2:17" s="10" customFormat="1" x14ac:dyDescent="0.25">
      <c r="C86" s="11"/>
      <c r="H86" s="12"/>
      <c r="I86" s="13"/>
      <c r="K86" s="14"/>
      <c r="M86" s="96">
        <f t="shared" si="25"/>
        <v>0</v>
      </c>
      <c r="N86" s="96"/>
    </row>
    <row r="87" spans="2:17" s="10" customFormat="1" x14ac:dyDescent="0.25">
      <c r="C87" s="11"/>
      <c r="H87" s="12"/>
      <c r="I87" s="13"/>
      <c r="K87" s="14"/>
      <c r="M87" s="96">
        <f t="shared" si="25"/>
        <v>0</v>
      </c>
      <c r="N87" s="96"/>
    </row>
    <row r="88" spans="2:17" s="70" customFormat="1" x14ac:dyDescent="0.25">
      <c r="C88" s="71"/>
      <c r="H88" s="72"/>
      <c r="I88" s="73"/>
      <c r="K88" s="74"/>
      <c r="M88" s="96">
        <f t="shared" si="25"/>
        <v>0</v>
      </c>
      <c r="N88" s="96"/>
    </row>
    <row r="89" spans="2:17" s="70" customFormat="1" x14ac:dyDescent="0.25">
      <c r="B89" s="70" t="s">
        <v>238</v>
      </c>
      <c r="C89" s="71"/>
      <c r="H89" s="72"/>
      <c r="I89" s="73"/>
      <c r="K89" s="74"/>
      <c r="M89" s="96">
        <f t="shared" si="25"/>
        <v>0</v>
      </c>
      <c r="N89" s="96"/>
    </row>
    <row r="90" spans="2:17" x14ac:dyDescent="0.25">
      <c r="B90" t="s">
        <v>0</v>
      </c>
      <c r="C90" s="1" t="s">
        <v>5</v>
      </c>
      <c r="D90" t="s">
        <v>45</v>
      </c>
      <c r="E90" t="s">
        <v>47</v>
      </c>
      <c r="F90" t="s">
        <v>46</v>
      </c>
      <c r="G90" t="s">
        <v>6</v>
      </c>
      <c r="H90" s="4" t="s">
        <v>1</v>
      </c>
      <c r="I90" s="2" t="s">
        <v>67</v>
      </c>
      <c r="J90" t="s">
        <v>2</v>
      </c>
      <c r="K90" s="3" t="s">
        <v>3</v>
      </c>
      <c r="L90" t="s">
        <v>4</v>
      </c>
      <c r="M90" s="96" t="e">
        <f t="shared" si="25"/>
        <v>#VALUE!</v>
      </c>
      <c r="N90" s="96"/>
      <c r="Q90" t="s">
        <v>7</v>
      </c>
    </row>
    <row r="91" spans="2:17" s="33" customFormat="1" x14ac:dyDescent="0.25">
      <c r="B91" s="33" t="s">
        <v>102</v>
      </c>
      <c r="C91" s="34">
        <v>25</v>
      </c>
      <c r="D91" s="33">
        <v>1000</v>
      </c>
      <c r="E91" s="33">
        <v>429</v>
      </c>
      <c r="F91" s="33">
        <f>D85:D112/C85:C112</f>
        <v>40</v>
      </c>
      <c r="G91" s="33">
        <f>E85:E112/D85:D112</f>
        <v>0.42899999999999999</v>
      </c>
      <c r="H91" s="35">
        <f>G85:G112*C85:C112</f>
        <v>10.725</v>
      </c>
      <c r="I91" s="36">
        <v>38.380000000000003</v>
      </c>
      <c r="J91" s="33">
        <f>I85:I112+H85:H112</f>
        <v>49.105000000000004</v>
      </c>
      <c r="K91" s="37">
        <v>150</v>
      </c>
      <c r="L91" s="33">
        <f>K85:K112-J85:J112</f>
        <v>100.895</v>
      </c>
      <c r="M91" s="96">
        <f t="shared" si="25"/>
        <v>0.73657500000000009</v>
      </c>
      <c r="N91" s="96"/>
    </row>
    <row r="92" spans="2:17" s="33" customFormat="1" x14ac:dyDescent="0.25">
      <c r="B92" s="33" t="s">
        <v>103</v>
      </c>
      <c r="C92" s="34">
        <v>25</v>
      </c>
      <c r="D92" s="33">
        <v>1000</v>
      </c>
      <c r="E92" s="33">
        <v>429</v>
      </c>
      <c r="F92" s="33">
        <f>D88:D113/C88:C113</f>
        <v>40</v>
      </c>
      <c r="G92" s="33">
        <f>E88:E113/D88:D113</f>
        <v>0.42899999999999999</v>
      </c>
      <c r="H92" s="35">
        <f>G88:G113*C88:C113</f>
        <v>10.725</v>
      </c>
      <c r="I92" s="36">
        <v>38.380000000000003</v>
      </c>
      <c r="J92" s="33">
        <f>I88:I113+H88:H113</f>
        <v>49.105000000000004</v>
      </c>
      <c r="K92" s="37">
        <v>150</v>
      </c>
      <c r="L92" s="33">
        <f>K88:K113-J88:J113</f>
        <v>100.895</v>
      </c>
      <c r="M92" s="96">
        <f t="shared" si="25"/>
        <v>0.73657500000000009</v>
      </c>
      <c r="N92" s="96"/>
    </row>
    <row r="93" spans="2:17" s="33" customFormat="1" x14ac:dyDescent="0.25">
      <c r="B93" s="33" t="s">
        <v>104</v>
      </c>
      <c r="C93" s="34">
        <v>22</v>
      </c>
      <c r="D93" s="33">
        <v>1000</v>
      </c>
      <c r="E93" s="33">
        <v>429</v>
      </c>
      <c r="F93" s="33">
        <f>D90:D115/C90:C115</f>
        <v>45.454545454545453</v>
      </c>
      <c r="G93" s="33">
        <f>E90:E115/D90:D115</f>
        <v>0.42899999999999999</v>
      </c>
      <c r="H93" s="35">
        <f>G90:G115*C90:C115</f>
        <v>9.4380000000000006</v>
      </c>
      <c r="I93" s="36">
        <v>33.380000000000003</v>
      </c>
      <c r="J93" s="33">
        <f>I90:I115+H90:H115</f>
        <v>42.818000000000005</v>
      </c>
      <c r="K93" s="37">
        <v>150</v>
      </c>
      <c r="L93" s="33">
        <f>K90:K115-J90:J115</f>
        <v>107.18199999999999</v>
      </c>
      <c r="M93" s="96">
        <f t="shared" si="25"/>
        <v>0.64227000000000012</v>
      </c>
      <c r="N93" s="96"/>
    </row>
    <row r="94" spans="2:17" s="10" customFormat="1" x14ac:dyDescent="0.25">
      <c r="B94" s="10" t="s">
        <v>105</v>
      </c>
      <c r="C94" s="11">
        <v>10</v>
      </c>
      <c r="D94" s="33">
        <v>1000</v>
      </c>
      <c r="E94" s="33">
        <v>429</v>
      </c>
      <c r="F94" s="10">
        <f>D92:D117/C92:C117</f>
        <v>100</v>
      </c>
      <c r="G94" s="10">
        <f>E92:E117/D92:D117</f>
        <v>0.42899999999999999</v>
      </c>
      <c r="H94" s="12">
        <f>G92:G117*C92:C117</f>
        <v>4.29</v>
      </c>
      <c r="I94" s="13">
        <v>16.37</v>
      </c>
      <c r="J94" s="10">
        <f>I92:I117+H92:H117</f>
        <v>20.66</v>
      </c>
      <c r="K94" s="14">
        <v>60</v>
      </c>
      <c r="L94" s="10">
        <f>K92:K117-J92:J117</f>
        <v>39.340000000000003</v>
      </c>
      <c r="M94" s="96">
        <f t="shared" si="25"/>
        <v>0.30990000000000001</v>
      </c>
      <c r="N94" s="96"/>
    </row>
    <row r="95" spans="2:17" s="15" customFormat="1" x14ac:dyDescent="0.25">
      <c r="B95" s="15" t="s">
        <v>106</v>
      </c>
      <c r="C95" s="16">
        <v>20</v>
      </c>
      <c r="D95" s="33">
        <v>1000</v>
      </c>
      <c r="E95" s="33">
        <v>429</v>
      </c>
      <c r="F95" s="15">
        <f>D93:D217/C93:C217</f>
        <v>50</v>
      </c>
      <c r="G95" s="15">
        <f>E93:E217/D93:D217</f>
        <v>0.42899999999999999</v>
      </c>
      <c r="H95" s="17">
        <f>G93:G217*C93:C217</f>
        <v>8.58</v>
      </c>
      <c r="I95" s="18">
        <v>53.79</v>
      </c>
      <c r="J95" s="15">
        <f>I93:I217+H93:H217</f>
        <v>62.37</v>
      </c>
      <c r="K95" s="19">
        <v>120</v>
      </c>
      <c r="L95" s="15">
        <f>K93:K217-J93:J217</f>
        <v>57.63</v>
      </c>
      <c r="M95" s="96">
        <f t="shared" si="25"/>
        <v>0.93554999999999988</v>
      </c>
      <c r="N95" s="96"/>
    </row>
    <row r="96" spans="2:17" s="10" customFormat="1" x14ac:dyDescent="0.25">
      <c r="B96" s="10" t="s">
        <v>107</v>
      </c>
      <c r="C96" s="11">
        <v>8</v>
      </c>
      <c r="D96" s="33">
        <v>1000</v>
      </c>
      <c r="E96" s="33">
        <v>429</v>
      </c>
      <c r="F96" s="10">
        <f>D93:D118/C93:C118</f>
        <v>125</v>
      </c>
      <c r="G96" s="10">
        <f>E93:E118/D93:D118</f>
        <v>0.42899999999999999</v>
      </c>
      <c r="H96" s="12">
        <f>G93:G118*C93:C118</f>
        <v>3.4319999999999999</v>
      </c>
      <c r="I96" s="13">
        <v>21.26</v>
      </c>
      <c r="J96" s="10">
        <f>I93:I118+H93:H118</f>
        <v>24.692</v>
      </c>
      <c r="K96" s="14">
        <v>70</v>
      </c>
      <c r="L96" s="10">
        <f>K93:K118-J93:J118</f>
        <v>45.308</v>
      </c>
      <c r="M96" s="96">
        <f t="shared" si="25"/>
        <v>0.37037999999999999</v>
      </c>
      <c r="N96" s="96"/>
    </row>
    <row r="97" spans="2:17" s="10" customFormat="1" x14ac:dyDescent="0.25">
      <c r="B97" s="10" t="s">
        <v>108</v>
      </c>
      <c r="C97" s="11">
        <v>7</v>
      </c>
      <c r="D97" s="33">
        <v>1000</v>
      </c>
      <c r="E97" s="33">
        <v>429</v>
      </c>
      <c r="F97" s="10">
        <f>D94:D217/C94:C217</f>
        <v>142.85714285714286</v>
      </c>
      <c r="G97" s="10">
        <f>E94:E217/D94:D217</f>
        <v>0.42899999999999999</v>
      </c>
      <c r="H97" s="12">
        <f>G94:G217*C94:C217</f>
        <v>3.0030000000000001</v>
      </c>
      <c r="I97" s="13">
        <v>38.909999999999997</v>
      </c>
      <c r="J97" s="10">
        <f>I94:I217+H94:H217</f>
        <v>41.912999999999997</v>
      </c>
      <c r="K97" s="14">
        <v>100</v>
      </c>
      <c r="L97" s="10">
        <f>K94:K217-J94:J217</f>
        <v>58.087000000000003</v>
      </c>
      <c r="M97" s="96">
        <f t="shared" si="25"/>
        <v>0.62869499999999989</v>
      </c>
      <c r="N97" s="96"/>
    </row>
    <row r="98" spans="2:17" s="52" customFormat="1" x14ac:dyDescent="0.25">
      <c r="B98" s="52" t="s">
        <v>109</v>
      </c>
      <c r="C98" s="52">
        <v>8</v>
      </c>
      <c r="D98" s="33">
        <v>1000</v>
      </c>
      <c r="E98" s="33">
        <v>429</v>
      </c>
      <c r="F98" s="52">
        <f>D95:D275/C95:C275</f>
        <v>125</v>
      </c>
      <c r="G98" s="52">
        <f>E95:E275/D95:D275</f>
        <v>0.42899999999999999</v>
      </c>
      <c r="H98" s="52">
        <f>G95:G275*C95:C275</f>
        <v>3.4319999999999999</v>
      </c>
      <c r="I98" s="52">
        <v>25.49</v>
      </c>
      <c r="J98" s="52">
        <f>I95:I275+H95:H275</f>
        <v>28.921999999999997</v>
      </c>
      <c r="K98" s="52">
        <v>60</v>
      </c>
      <c r="L98" s="52">
        <f>K95:K275-J95:J275</f>
        <v>31.078000000000003</v>
      </c>
      <c r="M98" s="96">
        <f t="shared" si="25"/>
        <v>0.43382999999999994</v>
      </c>
      <c r="N98" s="96"/>
    </row>
    <row r="99" spans="2:17" s="5" customFormat="1" x14ac:dyDescent="0.25">
      <c r="B99" s="5" t="s">
        <v>110</v>
      </c>
      <c r="C99" s="6">
        <v>8</v>
      </c>
      <c r="D99" s="33">
        <v>1000</v>
      </c>
      <c r="E99" s="33">
        <v>429</v>
      </c>
      <c r="F99" s="5">
        <f>D96:D120/C96:C120</f>
        <v>125</v>
      </c>
      <c r="G99" s="5">
        <f>E96:E120/D96:D120</f>
        <v>0.42899999999999999</v>
      </c>
      <c r="H99" s="7">
        <f>G96:G120*C96:C120</f>
        <v>3.4319999999999999</v>
      </c>
      <c r="I99" s="8">
        <v>41.02</v>
      </c>
      <c r="J99" s="5">
        <f>I96:I120+H96:H120</f>
        <v>44.452000000000005</v>
      </c>
      <c r="K99" s="9">
        <v>70</v>
      </c>
      <c r="L99" s="5">
        <f>K96:K120-J96:J120</f>
        <v>25.547999999999995</v>
      </c>
      <c r="M99" s="96">
        <f t="shared" si="25"/>
        <v>0.66678000000000004</v>
      </c>
      <c r="N99" s="96"/>
    </row>
    <row r="100" spans="2:17" x14ac:dyDescent="0.25">
      <c r="B100" t="s">
        <v>111</v>
      </c>
      <c r="C100" s="1">
        <v>45</v>
      </c>
      <c r="D100" s="33">
        <v>1000</v>
      </c>
      <c r="E100" s="33">
        <v>429</v>
      </c>
      <c r="F100">
        <f>D97:D121/C97:C121</f>
        <v>22.222222222222221</v>
      </c>
      <c r="G100">
        <f>E97:E121/D97:D121</f>
        <v>0.42899999999999999</v>
      </c>
      <c r="H100" s="4">
        <f>G97:G121*C97:C121</f>
        <v>19.305</v>
      </c>
      <c r="I100" s="2">
        <v>13.61</v>
      </c>
      <c r="J100">
        <f>I97:I121+H97:H121</f>
        <v>32.914999999999999</v>
      </c>
      <c r="K100" s="3">
        <v>70</v>
      </c>
      <c r="L100">
        <f>K97:K121-J97:J121</f>
        <v>37.085000000000001</v>
      </c>
      <c r="M100" s="96">
        <f t="shared" si="25"/>
        <v>0.49372499999999997</v>
      </c>
      <c r="N100" s="96"/>
    </row>
    <row r="101" spans="2:17" x14ac:dyDescent="0.25">
      <c r="B101" t="s">
        <v>113</v>
      </c>
      <c r="C101" s="1">
        <v>12</v>
      </c>
      <c r="D101" s="33">
        <v>1000</v>
      </c>
      <c r="E101" s="33">
        <v>429</v>
      </c>
      <c r="F101">
        <f>D100:D125/C100:C125</f>
        <v>83.333333333333329</v>
      </c>
      <c r="G101">
        <f>E100:E125/D100:D125</f>
        <v>0.42899999999999999</v>
      </c>
      <c r="H101" s="4">
        <f>G100:G125*C100:C125</f>
        <v>5.1479999999999997</v>
      </c>
      <c r="I101" s="2">
        <v>55.94</v>
      </c>
      <c r="J101">
        <f>I100:I125+H100:H125</f>
        <v>61.087999999999994</v>
      </c>
      <c r="K101" s="3">
        <v>160</v>
      </c>
      <c r="L101">
        <f>K100:K125-J100:J125</f>
        <v>98.912000000000006</v>
      </c>
      <c r="M101" s="96">
        <f t="shared" si="25"/>
        <v>0.91632000000000002</v>
      </c>
      <c r="N101" s="96"/>
    </row>
    <row r="102" spans="2:17" x14ac:dyDescent="0.25">
      <c r="B102" t="s">
        <v>112</v>
      </c>
      <c r="C102" s="1">
        <v>12</v>
      </c>
      <c r="D102" s="33">
        <v>1000</v>
      </c>
      <c r="E102" s="33">
        <v>429</v>
      </c>
      <c r="F102">
        <f>D101:D126/C101:C126</f>
        <v>83.333333333333329</v>
      </c>
      <c r="G102">
        <f>E101:E126/D101:D126</f>
        <v>0.42899999999999999</v>
      </c>
      <c r="H102" s="4">
        <f>G101:G126*C101:C126</f>
        <v>5.1479999999999997</v>
      </c>
      <c r="I102" s="2">
        <v>43.58</v>
      </c>
      <c r="J102">
        <f>I101:I126+H101:H126</f>
        <v>48.727999999999994</v>
      </c>
      <c r="K102" s="3">
        <v>120</v>
      </c>
      <c r="L102">
        <f>K101:K126-J101:J126</f>
        <v>71.272000000000006</v>
      </c>
      <c r="M102" s="96">
        <f t="shared" si="25"/>
        <v>0.7309199999999999</v>
      </c>
      <c r="N102" s="96"/>
    </row>
    <row r="103" spans="2:17" x14ac:dyDescent="0.25">
      <c r="B103" t="s">
        <v>114</v>
      </c>
      <c r="C103" s="1">
        <v>25</v>
      </c>
      <c r="D103" s="33">
        <v>1000</v>
      </c>
      <c r="E103" s="33">
        <v>429</v>
      </c>
      <c r="F103">
        <f>D101:D284/C101:C284</f>
        <v>40</v>
      </c>
      <c r="G103">
        <f>E101:E284/D101:D284</f>
        <v>0.42899999999999999</v>
      </c>
      <c r="H103" s="4">
        <f>G101:G284*C101:C284</f>
        <v>10.725</v>
      </c>
      <c r="I103" s="2">
        <v>7.44</v>
      </c>
      <c r="J103">
        <f>I101:I284+H101:H284</f>
        <v>18.164999999999999</v>
      </c>
      <c r="K103" s="3">
        <v>50</v>
      </c>
      <c r="L103">
        <f>K101:K284-J101:J284</f>
        <v>31.835000000000001</v>
      </c>
      <c r="M103" s="96">
        <f t="shared" si="25"/>
        <v>0.27247499999999997</v>
      </c>
      <c r="N103" s="96"/>
    </row>
    <row r="104" spans="2:17" s="15" customFormat="1" x14ac:dyDescent="0.25">
      <c r="B104" s="15" t="s">
        <v>115</v>
      </c>
      <c r="C104" s="16">
        <v>20</v>
      </c>
      <c r="D104" s="33">
        <v>1000</v>
      </c>
      <c r="E104" s="33">
        <v>429</v>
      </c>
      <c r="F104" s="15">
        <f>D101:D143/C101:C143</f>
        <v>50</v>
      </c>
      <c r="G104" s="15">
        <f>E101:E143/D101:D143</f>
        <v>0.42899999999999999</v>
      </c>
      <c r="H104" s="17">
        <f>G101:G143*C101:C143</f>
        <v>8.58</v>
      </c>
      <c r="I104" s="18">
        <v>66.84</v>
      </c>
      <c r="J104" s="15">
        <f>I101:I143+H101:H143</f>
        <v>75.42</v>
      </c>
      <c r="K104" s="19">
        <v>150</v>
      </c>
      <c r="L104" s="15">
        <f>K101:K143-J101:J143</f>
        <v>74.58</v>
      </c>
      <c r="M104" s="96">
        <f t="shared" si="25"/>
        <v>1.1313</v>
      </c>
      <c r="N104" s="96"/>
    </row>
    <row r="105" spans="2:17" x14ac:dyDescent="0.25">
      <c r="B105" t="s">
        <v>116</v>
      </c>
      <c r="C105" s="1">
        <v>8</v>
      </c>
      <c r="D105" s="33">
        <v>1000</v>
      </c>
      <c r="E105" s="33">
        <v>429</v>
      </c>
      <c r="F105">
        <f>D103:D274/C103:C274</f>
        <v>125</v>
      </c>
      <c r="G105">
        <f>E103:E274/D103:D274</f>
        <v>0.42899999999999999</v>
      </c>
      <c r="H105" s="4">
        <f>G103:G274*C103:C274</f>
        <v>3.4319999999999999</v>
      </c>
      <c r="I105" s="2">
        <v>57.19</v>
      </c>
      <c r="J105">
        <f>I103:I274+H103:H274</f>
        <v>60.622</v>
      </c>
      <c r="K105" s="3">
        <v>140</v>
      </c>
      <c r="L105">
        <f>K103:K274-J103:J274</f>
        <v>79.378</v>
      </c>
      <c r="M105" s="96">
        <f t="shared" si="25"/>
        <v>0.90932999999999997</v>
      </c>
      <c r="N105" s="96"/>
      <c r="Q105" t="s">
        <v>276</v>
      </c>
    </row>
    <row r="106" spans="2:17" s="5" customFormat="1" x14ac:dyDescent="0.25">
      <c r="B106" s="5" t="s">
        <v>118</v>
      </c>
      <c r="C106" s="6">
        <v>3</v>
      </c>
      <c r="D106" s="33">
        <v>1000</v>
      </c>
      <c r="E106" s="33">
        <v>429</v>
      </c>
      <c r="F106" s="5">
        <f>D104:D129/C104:C129</f>
        <v>333.33333333333331</v>
      </c>
      <c r="G106" s="5">
        <f>E104:E129/D104:D129</f>
        <v>0.42899999999999999</v>
      </c>
      <c r="H106" s="7">
        <f>G104:G129*C104:C129</f>
        <v>1.2869999999999999</v>
      </c>
      <c r="I106" s="8">
        <v>37.200000000000003</v>
      </c>
      <c r="J106" s="5">
        <f>I104:I129+H104:H129</f>
        <v>38.487000000000002</v>
      </c>
      <c r="K106" s="9">
        <v>60</v>
      </c>
      <c r="L106" s="5">
        <f>K104:K129-J104:J129</f>
        <v>21.512999999999998</v>
      </c>
      <c r="M106" s="96">
        <f t="shared" si="25"/>
        <v>0.57730500000000007</v>
      </c>
      <c r="N106" s="96"/>
    </row>
    <row r="107" spans="2:17" s="33" customFormat="1" x14ac:dyDescent="0.25">
      <c r="B107" s="33" t="s">
        <v>119</v>
      </c>
      <c r="C107" s="34">
        <v>2</v>
      </c>
      <c r="D107" s="33">
        <v>1000</v>
      </c>
      <c r="E107" s="33">
        <v>429</v>
      </c>
      <c r="F107" s="33">
        <f>D105:D130/C105:C130</f>
        <v>500</v>
      </c>
      <c r="G107" s="33">
        <f>E105:E130/D105:D130</f>
        <v>0.42899999999999999</v>
      </c>
      <c r="H107" s="35">
        <f>G105:G130*C105:C130</f>
        <v>0.85799999999999998</v>
      </c>
      <c r="I107" s="36">
        <v>22.03</v>
      </c>
      <c r="J107" s="33">
        <f>I105:I130+H105:H130</f>
        <v>22.888000000000002</v>
      </c>
      <c r="K107" s="37">
        <v>70</v>
      </c>
      <c r="L107" s="33">
        <f>K105:K130-J105:J130</f>
        <v>47.111999999999995</v>
      </c>
      <c r="M107" s="96">
        <f t="shared" si="25"/>
        <v>0.34332000000000007</v>
      </c>
      <c r="N107" s="96"/>
    </row>
    <row r="108" spans="2:17" x14ac:dyDescent="0.25">
      <c r="B108" t="s">
        <v>120</v>
      </c>
      <c r="C108" s="1">
        <v>2</v>
      </c>
      <c r="D108" s="33">
        <v>1000</v>
      </c>
      <c r="E108" s="33">
        <v>429</v>
      </c>
      <c r="F108">
        <f>D105:D131/C105:C131</f>
        <v>500</v>
      </c>
      <c r="G108">
        <f>E105:E131/D105:D131</f>
        <v>0.42899999999999999</v>
      </c>
      <c r="H108" s="4">
        <f>G105:G131*C105:C131</f>
        <v>0.85799999999999998</v>
      </c>
      <c r="I108" s="2">
        <v>31.43</v>
      </c>
      <c r="J108">
        <f>I105:I131+H105:H131</f>
        <v>32.287999999999997</v>
      </c>
      <c r="K108" s="3">
        <v>80</v>
      </c>
      <c r="L108">
        <f>K105:K131-J105:J131</f>
        <v>47.712000000000003</v>
      </c>
      <c r="M108" s="96">
        <f t="shared" si="25"/>
        <v>0.48431999999999992</v>
      </c>
      <c r="N108" s="96"/>
    </row>
    <row r="109" spans="2:17" s="33" customFormat="1" x14ac:dyDescent="0.25">
      <c r="B109" s="33" t="s">
        <v>122</v>
      </c>
      <c r="C109" s="34">
        <v>7</v>
      </c>
      <c r="D109" s="33">
        <v>1000</v>
      </c>
      <c r="E109" s="33">
        <v>429</v>
      </c>
      <c r="F109" s="33">
        <f>D107:D148/C107:C148</f>
        <v>142.85714285714286</v>
      </c>
      <c r="G109" s="33">
        <f>E107:E148/D107:D148</f>
        <v>0.42899999999999999</v>
      </c>
      <c r="H109" s="35">
        <f>G107:G148*C107:C148</f>
        <v>3.0030000000000001</v>
      </c>
      <c r="I109" s="36">
        <v>29.85</v>
      </c>
      <c r="J109" s="33">
        <f>I107:I148+H107:H148</f>
        <v>32.853000000000002</v>
      </c>
      <c r="K109" s="37">
        <v>120</v>
      </c>
      <c r="L109" s="33">
        <f>K107:K148-J107:J148</f>
        <v>87.146999999999991</v>
      </c>
      <c r="M109" s="96">
        <f t="shared" si="25"/>
        <v>0.49279499999999998</v>
      </c>
      <c r="N109" s="96"/>
    </row>
    <row r="110" spans="2:17" x14ac:dyDescent="0.25">
      <c r="B110" t="s">
        <v>123</v>
      </c>
      <c r="C110" s="1">
        <v>4</v>
      </c>
      <c r="D110" s="33">
        <v>1000</v>
      </c>
      <c r="E110" s="33">
        <v>429</v>
      </c>
      <c r="F110">
        <f>D108:D149/C108:C149</f>
        <v>250</v>
      </c>
      <c r="G110">
        <f>E108:E149/D108:D149</f>
        <v>0.42899999999999999</v>
      </c>
      <c r="H110" s="4">
        <f>G108:G149*C108:C149</f>
        <v>1.716</v>
      </c>
      <c r="I110" s="2">
        <v>18.28</v>
      </c>
      <c r="J110">
        <f>I108:I149+H108:H149</f>
        <v>19.996000000000002</v>
      </c>
      <c r="K110" s="3">
        <v>50</v>
      </c>
      <c r="L110">
        <f>K108:K149-J108:J149</f>
        <v>30.003999999999998</v>
      </c>
      <c r="M110" s="96">
        <f t="shared" si="25"/>
        <v>0.29994000000000004</v>
      </c>
      <c r="N110" s="96"/>
    </row>
    <row r="111" spans="2:17" x14ac:dyDescent="0.25">
      <c r="B111" t="s">
        <v>124</v>
      </c>
      <c r="C111" s="1">
        <v>4</v>
      </c>
      <c r="D111" s="33">
        <v>1000</v>
      </c>
      <c r="E111" s="33">
        <v>429</v>
      </c>
      <c r="F111">
        <f>D109:D149/C109:C149</f>
        <v>250</v>
      </c>
      <c r="G111">
        <f>E109:E149/D109:D149</f>
        <v>0.42899999999999999</v>
      </c>
      <c r="H111" s="4">
        <f>G109:G149*C109:C149</f>
        <v>1.716</v>
      </c>
      <c r="I111" s="2">
        <v>29.85</v>
      </c>
      <c r="J111">
        <f>I109:I149+H109:H149</f>
        <v>31.566000000000003</v>
      </c>
      <c r="K111" s="3">
        <v>80</v>
      </c>
      <c r="L111">
        <f>K109:K149-J109:J149</f>
        <v>48.433999999999997</v>
      </c>
      <c r="M111" s="96">
        <f t="shared" si="25"/>
        <v>0.47349000000000008</v>
      </c>
      <c r="N111" s="96"/>
    </row>
    <row r="112" spans="2:17" x14ac:dyDescent="0.25">
      <c r="B112" t="s">
        <v>125</v>
      </c>
      <c r="C112" s="1">
        <v>8</v>
      </c>
      <c r="D112" s="33">
        <v>1000</v>
      </c>
      <c r="E112" s="33">
        <v>429</v>
      </c>
      <c r="F112">
        <f>D109:D150/C109:C150</f>
        <v>125</v>
      </c>
      <c r="G112">
        <f>E109:E150/D109:D150</f>
        <v>0.42899999999999999</v>
      </c>
      <c r="H112" s="4">
        <f>G109:G150*C109:C150</f>
        <v>3.4319999999999999</v>
      </c>
      <c r="I112" s="2">
        <v>26.37</v>
      </c>
      <c r="J112">
        <f>I109:I150+H109:H150</f>
        <v>29.802</v>
      </c>
      <c r="K112" s="3">
        <v>70</v>
      </c>
      <c r="L112">
        <f>K109:K150-J109:J150</f>
        <v>40.198</v>
      </c>
      <c r="M112" s="96">
        <f t="shared" si="25"/>
        <v>0.44703000000000004</v>
      </c>
      <c r="N112" s="96"/>
    </row>
    <row r="113" spans="2:14" s="15" customFormat="1" x14ac:dyDescent="0.25">
      <c r="B113" s="15" t="s">
        <v>126</v>
      </c>
      <c r="C113" s="16">
        <v>5</v>
      </c>
      <c r="D113" s="33">
        <v>1000</v>
      </c>
      <c r="E113" s="33">
        <v>429</v>
      </c>
      <c r="F113" s="15">
        <f>D110:D152/C110:C152</f>
        <v>200</v>
      </c>
      <c r="G113" s="15">
        <f>E110:E152/D110:D152</f>
        <v>0.42899999999999999</v>
      </c>
      <c r="H113" s="17">
        <f>G110:G152*C110:C152</f>
        <v>2.145</v>
      </c>
      <c r="I113" s="18">
        <v>27</v>
      </c>
      <c r="J113" s="15">
        <f>I110:I152+H110:H152</f>
        <v>29.145</v>
      </c>
      <c r="K113" s="19">
        <v>60</v>
      </c>
      <c r="L113" s="15">
        <f>K110:K152-J110:J152</f>
        <v>30.855</v>
      </c>
      <c r="M113" s="96">
        <f t="shared" si="25"/>
        <v>0.43717499999999998</v>
      </c>
      <c r="N113" s="96"/>
    </row>
    <row r="114" spans="2:14" s="25" customFormat="1" x14ac:dyDescent="0.25">
      <c r="B114" s="25" t="s">
        <v>127</v>
      </c>
      <c r="C114" s="26">
        <v>5</v>
      </c>
      <c r="D114" s="33">
        <v>1000</v>
      </c>
      <c r="E114" s="33">
        <v>429</v>
      </c>
      <c r="F114" s="25">
        <f>D111:D153/C111:C153</f>
        <v>200</v>
      </c>
      <c r="G114" s="25">
        <f>E111:E153/D111:D153</f>
        <v>0.42899999999999999</v>
      </c>
      <c r="H114" s="27">
        <f>G111:G153*C111:C153</f>
        <v>2.145</v>
      </c>
      <c r="I114" s="28">
        <v>32.32</v>
      </c>
      <c r="J114" s="25">
        <f>I111:I153+H111:H153</f>
        <v>34.465000000000003</v>
      </c>
      <c r="K114" s="29">
        <v>60</v>
      </c>
      <c r="L114" s="25">
        <f>K111:K153-J111:J153</f>
        <v>25.534999999999997</v>
      </c>
      <c r="M114" s="96">
        <f t="shared" si="25"/>
        <v>0.51697499999999996</v>
      </c>
      <c r="N114" s="96"/>
    </row>
    <row r="115" spans="2:14" s="33" customFormat="1" x14ac:dyDescent="0.25">
      <c r="B115" s="33" t="s">
        <v>128</v>
      </c>
      <c r="C115" s="34">
        <v>16</v>
      </c>
      <c r="D115" s="33">
        <v>1000</v>
      </c>
      <c r="E115" s="33">
        <v>429</v>
      </c>
      <c r="F115" s="33">
        <f>D112:D153/C112:C153</f>
        <v>62.5</v>
      </c>
      <c r="G115" s="33">
        <f>E112:E153/D112:D153</f>
        <v>0.42899999999999999</v>
      </c>
      <c r="H115" s="35">
        <f>G112:G153*C112:C153</f>
        <v>6.8639999999999999</v>
      </c>
      <c r="I115" s="36">
        <v>38.69</v>
      </c>
      <c r="J115" s="33">
        <f>I112:I153+H112:H153</f>
        <v>45.553999999999995</v>
      </c>
      <c r="K115" s="37">
        <v>150</v>
      </c>
      <c r="L115" s="33">
        <f>K112:K153-J112:J153</f>
        <v>104.446</v>
      </c>
      <c r="M115" s="96">
        <f t="shared" si="25"/>
        <v>0.68330999999999986</v>
      </c>
      <c r="N115" s="96"/>
    </row>
    <row r="116" spans="2:14" x14ac:dyDescent="0.25">
      <c r="B116" t="s">
        <v>129</v>
      </c>
      <c r="C116" s="1">
        <v>60</v>
      </c>
      <c r="D116" s="33">
        <v>1000</v>
      </c>
      <c r="E116" s="33">
        <v>429</v>
      </c>
      <c r="F116">
        <f>D112:D154/C112:C154</f>
        <v>16.666666666666668</v>
      </c>
      <c r="G116">
        <f>E112:E154/D112:D154</f>
        <v>0.42899999999999999</v>
      </c>
      <c r="H116" s="4">
        <f>G112:G154*C112:C154</f>
        <v>25.74</v>
      </c>
      <c r="I116" s="2">
        <v>22.39</v>
      </c>
      <c r="J116">
        <f>I112:I154+H112:H154</f>
        <v>48.129999999999995</v>
      </c>
      <c r="K116" s="3">
        <v>140</v>
      </c>
      <c r="L116">
        <f>K112:K154-J112:J154</f>
        <v>91.87</v>
      </c>
      <c r="M116" s="96">
        <f t="shared" si="25"/>
        <v>0.72194999999999987</v>
      </c>
      <c r="N116" s="96"/>
    </row>
    <row r="117" spans="2:14" s="33" customFormat="1" x14ac:dyDescent="0.25">
      <c r="B117" s="33" t="s">
        <v>130</v>
      </c>
      <c r="C117" s="34">
        <v>6</v>
      </c>
      <c r="D117" s="33">
        <v>1000</v>
      </c>
      <c r="E117" s="33">
        <v>429</v>
      </c>
      <c r="F117" s="33">
        <f>D113:D154/C113:C154</f>
        <v>166.66666666666666</v>
      </c>
      <c r="G117" s="33">
        <f>E113:E154/D113:D154</f>
        <v>0.42899999999999999</v>
      </c>
      <c r="H117" s="35">
        <f>G113:G154*C113:C154</f>
        <v>2.5739999999999998</v>
      </c>
      <c r="I117" s="36">
        <v>27.04</v>
      </c>
      <c r="J117" s="33">
        <f>I113:I154+H113:H154</f>
        <v>29.613999999999997</v>
      </c>
      <c r="K117" s="37">
        <v>120</v>
      </c>
      <c r="L117" s="33">
        <f>K113:K154-J113:J154</f>
        <v>90.385999999999996</v>
      </c>
      <c r="M117" s="96">
        <f t="shared" si="25"/>
        <v>0.44420999999999994</v>
      </c>
      <c r="N117" s="96"/>
    </row>
    <row r="118" spans="2:14" x14ac:dyDescent="0.25">
      <c r="B118" t="s">
        <v>131</v>
      </c>
      <c r="C118" s="1">
        <v>40</v>
      </c>
      <c r="D118" s="33">
        <v>1000</v>
      </c>
      <c r="E118" s="33">
        <v>429</v>
      </c>
      <c r="F118">
        <f>D115:D156/C115:C156</f>
        <v>25</v>
      </c>
      <c r="G118">
        <f>E115:E156/D115:D156</f>
        <v>0.42899999999999999</v>
      </c>
      <c r="H118" s="4">
        <f>G115:G156*C115:C156</f>
        <v>17.16</v>
      </c>
      <c r="I118" s="2">
        <v>27.43</v>
      </c>
      <c r="J118">
        <f>I115:I156+H115:H156</f>
        <v>44.59</v>
      </c>
      <c r="K118" s="3">
        <v>100</v>
      </c>
      <c r="L118">
        <f>K115:K156-J115:J156</f>
        <v>55.41</v>
      </c>
      <c r="M118" s="96">
        <f t="shared" si="25"/>
        <v>0.66885000000000006</v>
      </c>
      <c r="N118" s="96"/>
    </row>
    <row r="119" spans="2:14" x14ac:dyDescent="0.25">
      <c r="D119" s="33">
        <v>1000</v>
      </c>
      <c r="E119" s="33">
        <v>429</v>
      </c>
      <c r="M119" s="96">
        <f t="shared" si="25"/>
        <v>0</v>
      </c>
      <c r="N119" s="96"/>
    </row>
    <row r="120" spans="2:14" x14ac:dyDescent="0.25">
      <c r="B120" t="s">
        <v>133</v>
      </c>
      <c r="C120" s="1">
        <v>10</v>
      </c>
      <c r="D120" s="33">
        <v>1000</v>
      </c>
      <c r="E120" s="33">
        <v>429</v>
      </c>
      <c r="F120">
        <f t="shared" ref="F120:G122" si="28">D118:D159/C118:C159</f>
        <v>100</v>
      </c>
      <c r="G120">
        <f t="shared" si="28"/>
        <v>0.42899999999999999</v>
      </c>
      <c r="H120" s="4">
        <f>G118:G159*C118:C159</f>
        <v>4.29</v>
      </c>
      <c r="I120" s="2">
        <v>34.869999999999997</v>
      </c>
      <c r="J120">
        <f>I118:I159+H118:H159</f>
        <v>39.159999999999997</v>
      </c>
      <c r="K120" s="3">
        <v>120</v>
      </c>
      <c r="L120">
        <f>K118:K159-J118:J159</f>
        <v>80.84</v>
      </c>
      <c r="M120" s="96">
        <f t="shared" si="25"/>
        <v>0.58739999999999992</v>
      </c>
      <c r="N120" s="96"/>
    </row>
    <row r="121" spans="2:14" x14ac:dyDescent="0.25">
      <c r="B121" t="s">
        <v>134</v>
      </c>
      <c r="C121" s="1">
        <v>8</v>
      </c>
      <c r="D121" s="33">
        <v>1000</v>
      </c>
      <c r="E121" s="33">
        <v>429</v>
      </c>
      <c r="F121">
        <f t="shared" si="28"/>
        <v>125</v>
      </c>
      <c r="G121">
        <f t="shared" si="28"/>
        <v>0.42899999999999999</v>
      </c>
      <c r="H121" s="4">
        <f>G119:G160*C119:C160</f>
        <v>3.4319999999999999</v>
      </c>
      <c r="I121" s="2">
        <v>32.32</v>
      </c>
      <c r="J121">
        <f>I119:I160+H119:H160</f>
        <v>35.752000000000002</v>
      </c>
      <c r="K121" s="3">
        <v>80</v>
      </c>
      <c r="L121">
        <f>K119:K160-J119:J160</f>
        <v>44.247999999999998</v>
      </c>
      <c r="M121" s="96">
        <f t="shared" si="25"/>
        <v>0.53627999999999998</v>
      </c>
      <c r="N121" s="96"/>
    </row>
    <row r="122" spans="2:14" x14ac:dyDescent="0.25">
      <c r="B122" t="s">
        <v>135</v>
      </c>
      <c r="C122" s="1">
        <v>18</v>
      </c>
      <c r="D122" s="33">
        <v>1000</v>
      </c>
      <c r="E122" s="33">
        <v>429</v>
      </c>
      <c r="F122">
        <f t="shared" si="28"/>
        <v>55.555555555555557</v>
      </c>
      <c r="G122">
        <f t="shared" si="28"/>
        <v>0.42899999999999999</v>
      </c>
      <c r="H122" s="4">
        <f>G120:G161*C120:C161</f>
        <v>7.7219999999999995</v>
      </c>
      <c r="I122" s="2">
        <v>57.19</v>
      </c>
      <c r="J122">
        <f>I120:I161+H120:H161</f>
        <v>64.911999999999992</v>
      </c>
      <c r="K122" s="3">
        <v>160</v>
      </c>
      <c r="L122">
        <f>K120:K161-J120:J161</f>
        <v>95.088000000000008</v>
      </c>
      <c r="M122" s="96">
        <f t="shared" si="25"/>
        <v>0.97367999999999988</v>
      </c>
      <c r="N122" s="96"/>
    </row>
    <row r="123" spans="2:14" s="33" customFormat="1" x14ac:dyDescent="0.25">
      <c r="B123" s="33" t="s">
        <v>136</v>
      </c>
      <c r="C123" s="34">
        <v>30</v>
      </c>
      <c r="D123" s="33">
        <v>1000</v>
      </c>
      <c r="E123" s="33">
        <v>429</v>
      </c>
      <c r="F123" s="33">
        <f>D120:D162/C120:C162</f>
        <v>33.333333333333336</v>
      </c>
      <c r="G123" s="33">
        <f>E120:E162/D120:D162</f>
        <v>0.42899999999999999</v>
      </c>
      <c r="H123" s="35">
        <f>G120:G162*C120:C162</f>
        <v>12.87</v>
      </c>
      <c r="I123" s="36">
        <v>41.46</v>
      </c>
      <c r="J123" s="33">
        <f>I120:I162+H120:H162</f>
        <v>54.33</v>
      </c>
      <c r="K123" s="37">
        <v>160</v>
      </c>
      <c r="L123" s="33">
        <f>K120:K162-J120:J162</f>
        <v>105.67</v>
      </c>
      <c r="M123" s="96">
        <f t="shared" si="25"/>
        <v>0.81495000000000006</v>
      </c>
      <c r="N123" s="96"/>
    </row>
    <row r="124" spans="2:14" x14ac:dyDescent="0.25">
      <c r="B124" t="s">
        <v>137</v>
      </c>
      <c r="C124" s="1">
        <v>8</v>
      </c>
      <c r="D124" s="33">
        <v>1000</v>
      </c>
      <c r="E124" s="33">
        <v>429</v>
      </c>
      <c r="F124">
        <f t="shared" ref="F124:G125" si="29">D120:D163/C120:C163</f>
        <v>125</v>
      </c>
      <c r="G124">
        <f t="shared" si="29"/>
        <v>0.42899999999999999</v>
      </c>
      <c r="H124" s="4">
        <f>G120:G163*C120:C163</f>
        <v>3.4319999999999999</v>
      </c>
      <c r="I124" s="2">
        <v>22.96</v>
      </c>
      <c r="J124">
        <f>I120:I163+H120:H163</f>
        <v>26.391999999999999</v>
      </c>
      <c r="K124" s="3">
        <v>60</v>
      </c>
      <c r="L124">
        <f>K120:K163-J120:J163</f>
        <v>33.608000000000004</v>
      </c>
      <c r="M124" s="96">
        <f t="shared" si="25"/>
        <v>0.39588000000000001</v>
      </c>
      <c r="N124" s="96"/>
    </row>
    <row r="125" spans="2:14" s="25" customFormat="1" x14ac:dyDescent="0.25">
      <c r="B125" s="25" t="s">
        <v>138</v>
      </c>
      <c r="C125" s="26">
        <v>22</v>
      </c>
      <c r="D125" s="33">
        <v>1000</v>
      </c>
      <c r="E125" s="33">
        <v>429</v>
      </c>
      <c r="F125" s="25">
        <f t="shared" si="29"/>
        <v>45.454545454545453</v>
      </c>
      <c r="G125" s="25">
        <f t="shared" si="29"/>
        <v>0.42899999999999999</v>
      </c>
      <c r="H125" s="27">
        <f>G121:G164*C121:C164</f>
        <v>9.4380000000000006</v>
      </c>
      <c r="I125" s="28">
        <v>34.82</v>
      </c>
      <c r="J125" s="25">
        <f>I121:I164+H121:H164</f>
        <v>44.258000000000003</v>
      </c>
      <c r="K125" s="29">
        <v>80</v>
      </c>
      <c r="L125" s="25">
        <f>K121:K164-J121:J164</f>
        <v>35.741999999999997</v>
      </c>
      <c r="M125" s="96">
        <f t="shared" si="25"/>
        <v>0.66387000000000007</v>
      </c>
      <c r="N125" s="96"/>
    </row>
    <row r="126" spans="2:14" x14ac:dyDescent="0.25">
      <c r="B126" t="s">
        <v>139</v>
      </c>
      <c r="C126" s="1">
        <v>18</v>
      </c>
      <c r="D126" s="33">
        <v>1000</v>
      </c>
      <c r="E126" s="33">
        <v>429</v>
      </c>
      <c r="F126">
        <f>D122:D164/C122:C164</f>
        <v>55.555555555555557</v>
      </c>
      <c r="G126">
        <f>E122:E164/D122:D164</f>
        <v>0.42899999999999999</v>
      </c>
      <c r="H126" s="4">
        <f>G122:G164*C122:C164</f>
        <v>7.7219999999999995</v>
      </c>
      <c r="I126" s="2">
        <v>62.29</v>
      </c>
      <c r="J126">
        <f>I122:I164+H122:H164</f>
        <v>70.012</v>
      </c>
      <c r="K126" s="3">
        <v>200</v>
      </c>
      <c r="L126">
        <f>K122:K164-J122:J164</f>
        <v>129.988</v>
      </c>
      <c r="M126" s="96">
        <f t="shared" si="25"/>
        <v>1.0501799999999999</v>
      </c>
      <c r="N126" s="96"/>
    </row>
    <row r="127" spans="2:14" x14ac:dyDescent="0.25">
      <c r="B127" t="s">
        <v>143</v>
      </c>
      <c r="C127" s="1">
        <v>3</v>
      </c>
      <c r="D127" s="33">
        <v>1000</v>
      </c>
      <c r="E127" s="33">
        <v>429</v>
      </c>
      <c r="F127">
        <f>D127:D174/C127:C174</f>
        <v>333.33333333333331</v>
      </c>
      <c r="G127">
        <f>E127:E174/D127:D174</f>
        <v>0.42899999999999999</v>
      </c>
      <c r="H127" s="4">
        <f>G127:G174*C127:C174</f>
        <v>1.2869999999999999</v>
      </c>
      <c r="I127" s="2">
        <v>25.94</v>
      </c>
      <c r="J127">
        <f>I127:I174+H127:H174</f>
        <v>27.227</v>
      </c>
      <c r="K127" s="3">
        <v>70</v>
      </c>
      <c r="L127">
        <f>K127:K174-J127:J174</f>
        <v>42.772999999999996</v>
      </c>
      <c r="M127" s="96">
        <f t="shared" si="25"/>
        <v>0.40840500000000002</v>
      </c>
      <c r="N127" s="96"/>
    </row>
    <row r="128" spans="2:14" x14ac:dyDescent="0.25">
      <c r="M128" s="96">
        <f t="shared" si="25"/>
        <v>0</v>
      </c>
      <c r="N128" s="96"/>
    </row>
    <row r="129" spans="2:17" s="70" customFormat="1" x14ac:dyDescent="0.25">
      <c r="C129" s="71"/>
      <c r="H129" s="72"/>
      <c r="I129" s="73"/>
      <c r="K129" s="74"/>
      <c r="M129" s="96">
        <f t="shared" si="25"/>
        <v>0</v>
      </c>
      <c r="N129" s="96"/>
    </row>
    <row r="130" spans="2:17" s="70" customFormat="1" x14ac:dyDescent="0.25">
      <c r="B130" s="70" t="s">
        <v>144</v>
      </c>
      <c r="C130" s="71"/>
      <c r="H130" s="72"/>
      <c r="I130" s="73"/>
      <c r="K130" s="74"/>
      <c r="M130" s="96">
        <f t="shared" si="25"/>
        <v>0</v>
      </c>
      <c r="N130" s="96"/>
    </row>
    <row r="131" spans="2:17" x14ac:dyDescent="0.25">
      <c r="B131" t="s">
        <v>0</v>
      </c>
      <c r="C131" s="1" t="s">
        <v>5</v>
      </c>
      <c r="D131" t="s">
        <v>45</v>
      </c>
      <c r="E131" t="s">
        <v>47</v>
      </c>
      <c r="F131" t="s">
        <v>46</v>
      </c>
      <c r="G131" t="s">
        <v>6</v>
      </c>
      <c r="H131" s="4" t="s">
        <v>1</v>
      </c>
      <c r="I131" s="2" t="s">
        <v>67</v>
      </c>
      <c r="J131" t="s">
        <v>2</v>
      </c>
      <c r="K131" s="3" t="s">
        <v>3</v>
      </c>
      <c r="L131" t="s">
        <v>4</v>
      </c>
      <c r="M131" s="96" t="e">
        <f t="shared" ref="M131:M194" si="30">J131/100*1.5</f>
        <v>#VALUE!</v>
      </c>
      <c r="N131" s="96"/>
      <c r="Q131" t="s">
        <v>7</v>
      </c>
    </row>
    <row r="132" spans="2:17" x14ac:dyDescent="0.25">
      <c r="B132" t="s">
        <v>158</v>
      </c>
      <c r="C132" s="1">
        <v>5</v>
      </c>
      <c r="D132">
        <v>1000</v>
      </c>
      <c r="E132">
        <v>429</v>
      </c>
      <c r="F132">
        <f t="shared" ref="F132:G132" si="31">D131:D193/C131:C193</f>
        <v>200</v>
      </c>
      <c r="G132">
        <f t="shared" si="31"/>
        <v>0.42899999999999999</v>
      </c>
      <c r="H132" s="4">
        <f>G131:G193*C131:C193</f>
        <v>2.145</v>
      </c>
      <c r="I132" s="2">
        <v>10.56</v>
      </c>
      <c r="J132">
        <f>I131:I193+H131:H193</f>
        <v>12.705</v>
      </c>
      <c r="K132" s="3">
        <v>40</v>
      </c>
      <c r="L132">
        <f>K122:K172-J122:J172</f>
        <v>27.295000000000002</v>
      </c>
      <c r="M132" s="96">
        <f t="shared" si="30"/>
        <v>0.19057499999999999</v>
      </c>
      <c r="N132" s="96"/>
    </row>
    <row r="133" spans="2:17" x14ac:dyDescent="0.25">
      <c r="B133" s="50" t="s">
        <v>173</v>
      </c>
      <c r="C133" s="1">
        <v>10</v>
      </c>
      <c r="D133">
        <v>1000</v>
      </c>
      <c r="E133">
        <v>429</v>
      </c>
      <c r="F133">
        <f t="shared" ref="F133:G135" si="32">D132:D193/C132:C193</f>
        <v>100</v>
      </c>
      <c r="G133">
        <f t="shared" si="32"/>
        <v>0.42899999999999999</v>
      </c>
      <c r="H133" s="4">
        <f>G132:G193*C132:C193</f>
        <v>4.29</v>
      </c>
      <c r="I133" s="2">
        <v>16.72</v>
      </c>
      <c r="J133">
        <f>I132:I193+H132:H193</f>
        <v>21.009999999999998</v>
      </c>
      <c r="K133" s="3">
        <v>55</v>
      </c>
      <c r="L133">
        <f>K123:K173-J123:J173</f>
        <v>33.99</v>
      </c>
      <c r="M133" s="96">
        <f t="shared" si="30"/>
        <v>0.31514999999999999</v>
      </c>
      <c r="N133" s="96"/>
    </row>
    <row r="134" spans="2:17" x14ac:dyDescent="0.25">
      <c r="B134" s="50" t="s">
        <v>181</v>
      </c>
      <c r="C134" s="1">
        <v>10</v>
      </c>
      <c r="D134">
        <v>1000</v>
      </c>
      <c r="E134">
        <v>429</v>
      </c>
      <c r="F134">
        <f t="shared" si="32"/>
        <v>100</v>
      </c>
      <c r="G134">
        <f t="shared" si="32"/>
        <v>0.42899999999999999</v>
      </c>
      <c r="H134" s="4">
        <f>G133:G194*C133:C194</f>
        <v>4.29</v>
      </c>
      <c r="I134" s="2">
        <v>16.8</v>
      </c>
      <c r="J134">
        <f>I133:I194+H133:H194</f>
        <v>21.09</v>
      </c>
      <c r="K134" s="3">
        <v>55</v>
      </c>
      <c r="L134">
        <f>K124:K173-J124:J173</f>
        <v>33.909999999999997</v>
      </c>
      <c r="M134" s="96">
        <f t="shared" si="30"/>
        <v>0.31635000000000002</v>
      </c>
      <c r="N134" s="96"/>
    </row>
    <row r="135" spans="2:17" x14ac:dyDescent="0.25">
      <c r="B135" s="50" t="s">
        <v>220</v>
      </c>
      <c r="C135" s="1">
        <v>15</v>
      </c>
      <c r="D135">
        <v>1000</v>
      </c>
      <c r="E135">
        <v>429</v>
      </c>
      <c r="F135">
        <f t="shared" si="32"/>
        <v>66.666666666666671</v>
      </c>
      <c r="G135">
        <f t="shared" si="32"/>
        <v>0.42899999999999999</v>
      </c>
      <c r="H135" s="4">
        <f>G134:G195*C134:C195</f>
        <v>6.4349999999999996</v>
      </c>
      <c r="I135" s="2">
        <v>17.649999999999999</v>
      </c>
      <c r="J135">
        <f>I134:I195+H134:H195</f>
        <v>24.084999999999997</v>
      </c>
      <c r="K135" s="3">
        <v>70</v>
      </c>
      <c r="L135">
        <f>K125:K174-J125:J174</f>
        <v>45.915000000000006</v>
      </c>
      <c r="M135" s="96">
        <f t="shared" si="30"/>
        <v>0.36127499999999996</v>
      </c>
      <c r="N135" s="96"/>
    </row>
    <row r="136" spans="2:17" s="38" customFormat="1" x14ac:dyDescent="0.25">
      <c r="B136" s="38" t="s">
        <v>223</v>
      </c>
      <c r="C136" s="39">
        <v>7</v>
      </c>
      <c r="D136">
        <v>1000</v>
      </c>
      <c r="E136">
        <v>429</v>
      </c>
      <c r="F136" s="38">
        <f t="shared" ref="F136:G138" si="33">D135:D195/C135:C195</f>
        <v>142.85714285714286</v>
      </c>
      <c r="G136" s="38">
        <f t="shared" si="33"/>
        <v>0.42899999999999999</v>
      </c>
      <c r="H136" s="40">
        <f>G135:G195*C135:C195</f>
        <v>3.0030000000000001</v>
      </c>
      <c r="I136" s="41">
        <v>5.32</v>
      </c>
      <c r="J136" s="38">
        <f>I135:I195+H135:H195</f>
        <v>8.3230000000000004</v>
      </c>
      <c r="K136" s="42">
        <v>60</v>
      </c>
      <c r="L136" s="38">
        <f>K126:K175-J126:J175</f>
        <v>51.677</v>
      </c>
      <c r="M136" s="96">
        <f t="shared" si="30"/>
        <v>0.124845</v>
      </c>
      <c r="N136" s="96"/>
    </row>
    <row r="137" spans="2:17" x14ac:dyDescent="0.25">
      <c r="B137" s="50" t="s">
        <v>221</v>
      </c>
      <c r="C137" s="1">
        <v>42</v>
      </c>
      <c r="D137">
        <v>1000</v>
      </c>
      <c r="E137">
        <v>429</v>
      </c>
      <c r="F137">
        <f t="shared" si="33"/>
        <v>23.80952380952381</v>
      </c>
      <c r="G137">
        <f t="shared" si="33"/>
        <v>0.42899999999999999</v>
      </c>
      <c r="H137" s="4">
        <f>G136:G196*C136:C196</f>
        <v>18.018000000000001</v>
      </c>
      <c r="I137" s="2">
        <v>24.66</v>
      </c>
      <c r="J137">
        <f>I136:I196+H136:H196</f>
        <v>42.677999999999997</v>
      </c>
      <c r="K137" s="3">
        <v>100</v>
      </c>
      <c r="L137">
        <f>K127:K176-J127:J176</f>
        <v>57.322000000000003</v>
      </c>
      <c r="M137" s="96">
        <f t="shared" si="30"/>
        <v>0.64017000000000002</v>
      </c>
      <c r="N137" s="96"/>
    </row>
    <row r="138" spans="2:17" s="33" customFormat="1" x14ac:dyDescent="0.25">
      <c r="B138" s="33" t="s">
        <v>218</v>
      </c>
      <c r="C138" s="34">
        <v>20</v>
      </c>
      <c r="D138">
        <v>1000</v>
      </c>
      <c r="E138">
        <v>429</v>
      </c>
      <c r="F138" s="33">
        <f t="shared" si="33"/>
        <v>50</v>
      </c>
      <c r="G138" s="33">
        <f t="shared" si="33"/>
        <v>0.42899999999999999</v>
      </c>
      <c r="H138" s="35">
        <f>G137:G197*C137:C197</f>
        <v>8.58</v>
      </c>
      <c r="I138" s="36">
        <v>17.829999999999998</v>
      </c>
      <c r="J138" s="33">
        <f>I137:I197+H137:H197</f>
        <v>26.409999999999997</v>
      </c>
      <c r="K138" s="37">
        <v>110</v>
      </c>
      <c r="L138" s="33">
        <f>K127:K184-J127:J184</f>
        <v>83.59</v>
      </c>
      <c r="M138" s="96">
        <f t="shared" si="30"/>
        <v>0.39614999999999989</v>
      </c>
      <c r="N138" s="96"/>
    </row>
    <row r="139" spans="2:17" x14ac:dyDescent="0.25">
      <c r="B139" t="s">
        <v>217</v>
      </c>
      <c r="C139" s="1">
        <v>45</v>
      </c>
      <c r="D139">
        <v>1000</v>
      </c>
      <c r="E139">
        <v>429</v>
      </c>
      <c r="F139">
        <f>D138:D197/C138:C197</f>
        <v>22.222222222222221</v>
      </c>
      <c r="G139">
        <f>E138:E197/D138:D197</f>
        <v>0.42899999999999999</v>
      </c>
      <c r="H139" s="4">
        <f>G138:G197*C138:C197</f>
        <v>19.305</v>
      </c>
      <c r="I139" s="2">
        <v>24.24</v>
      </c>
      <c r="J139">
        <f>I138:I197+H138:H197</f>
        <v>43.545000000000002</v>
      </c>
      <c r="K139" s="3">
        <v>100</v>
      </c>
      <c r="L139">
        <f>K127:K185-J127:J185</f>
        <v>56.454999999999998</v>
      </c>
      <c r="M139" s="96">
        <f t="shared" si="30"/>
        <v>0.65317500000000006</v>
      </c>
      <c r="N139" s="96"/>
    </row>
    <row r="140" spans="2:17" s="33" customFormat="1" x14ac:dyDescent="0.25">
      <c r="B140" s="48" t="s">
        <v>219</v>
      </c>
      <c r="C140" s="34">
        <v>25</v>
      </c>
      <c r="D140">
        <v>1000</v>
      </c>
      <c r="E140">
        <v>429</v>
      </c>
      <c r="F140" s="33">
        <f t="shared" ref="F140:G145" si="34">D139:D199/C139:C199</f>
        <v>40</v>
      </c>
      <c r="G140" s="33">
        <f t="shared" si="34"/>
        <v>0.42899999999999999</v>
      </c>
      <c r="H140" s="35">
        <f t="shared" ref="H140:H145" si="35">G139:G199*C139:C199</f>
        <v>10.725</v>
      </c>
      <c r="I140" s="36">
        <v>17.43</v>
      </c>
      <c r="J140" s="33">
        <f t="shared" ref="J140:J145" si="36">I139:I199+H139:H199</f>
        <v>28.155000000000001</v>
      </c>
      <c r="K140" s="37">
        <v>100</v>
      </c>
      <c r="L140" s="33">
        <f>K128:K186-J128:J186</f>
        <v>71.844999999999999</v>
      </c>
      <c r="M140" s="96">
        <f t="shared" si="30"/>
        <v>0.42232500000000006</v>
      </c>
      <c r="N140" s="96"/>
    </row>
    <row r="141" spans="2:17" s="33" customFormat="1" x14ac:dyDescent="0.25">
      <c r="B141" s="33" t="s">
        <v>259</v>
      </c>
      <c r="C141" s="34">
        <v>24.29</v>
      </c>
      <c r="D141">
        <v>1000</v>
      </c>
      <c r="E141">
        <v>429</v>
      </c>
      <c r="F141" s="33">
        <f t="shared" si="34"/>
        <v>41.169205434335119</v>
      </c>
      <c r="G141" s="33">
        <f t="shared" si="34"/>
        <v>0.42899999999999999</v>
      </c>
      <c r="H141" s="35">
        <f t="shared" si="35"/>
        <v>10.420409999999999</v>
      </c>
      <c r="I141" s="36">
        <v>38.380000000000003</v>
      </c>
      <c r="J141" s="33">
        <f t="shared" si="36"/>
        <v>48.800409999999999</v>
      </c>
      <c r="K141" s="37">
        <v>150</v>
      </c>
      <c r="L141" s="33">
        <f>K129:K187-J129:J187</f>
        <v>101.19959</v>
      </c>
      <c r="M141" s="96">
        <f t="shared" si="30"/>
        <v>0.73200615000000002</v>
      </c>
      <c r="N141" s="96"/>
    </row>
    <row r="142" spans="2:17" s="33" customFormat="1" x14ac:dyDescent="0.25">
      <c r="B142" s="33" t="s">
        <v>260</v>
      </c>
      <c r="C142" s="34">
        <v>30</v>
      </c>
      <c r="D142">
        <v>1000</v>
      </c>
      <c r="E142">
        <v>429</v>
      </c>
      <c r="F142" s="33">
        <f t="shared" si="34"/>
        <v>33.333333333333336</v>
      </c>
      <c r="G142" s="33">
        <f t="shared" si="34"/>
        <v>0.42899999999999999</v>
      </c>
      <c r="H142" s="35">
        <f t="shared" si="35"/>
        <v>12.87</v>
      </c>
      <c r="I142" s="36">
        <v>29.85</v>
      </c>
      <c r="J142" s="33">
        <f t="shared" si="36"/>
        <v>42.72</v>
      </c>
      <c r="K142" s="37">
        <v>130</v>
      </c>
      <c r="L142" s="33">
        <f>K130:K188-J130:J188</f>
        <v>87.28</v>
      </c>
      <c r="M142" s="96">
        <f t="shared" si="30"/>
        <v>0.64079999999999993</v>
      </c>
      <c r="N142" s="96"/>
    </row>
    <row r="143" spans="2:17" x14ac:dyDescent="0.25">
      <c r="B143" t="s">
        <v>141</v>
      </c>
      <c r="C143" s="1">
        <v>24</v>
      </c>
      <c r="D143">
        <v>1000</v>
      </c>
      <c r="E143">
        <v>429</v>
      </c>
      <c r="F143">
        <f t="shared" si="34"/>
        <v>41.666666666666664</v>
      </c>
      <c r="G143">
        <f t="shared" si="34"/>
        <v>0.42899999999999999</v>
      </c>
      <c r="H143" s="4">
        <f t="shared" si="35"/>
        <v>10.295999999999999</v>
      </c>
      <c r="I143" s="2">
        <v>37.409999999999997</v>
      </c>
      <c r="J143">
        <f t="shared" si="36"/>
        <v>47.705999999999996</v>
      </c>
      <c r="K143" s="3">
        <v>130</v>
      </c>
      <c r="L143">
        <f>K131:K189-J131:J189</f>
        <v>82.294000000000011</v>
      </c>
      <c r="M143" s="96">
        <f t="shared" si="30"/>
        <v>0.71558999999999995</v>
      </c>
      <c r="N143" s="96"/>
    </row>
    <row r="144" spans="2:17" x14ac:dyDescent="0.25">
      <c r="B144" s="50" t="s">
        <v>190</v>
      </c>
      <c r="C144" s="1">
        <v>20</v>
      </c>
      <c r="D144">
        <v>1000</v>
      </c>
      <c r="E144">
        <v>429</v>
      </c>
      <c r="F144">
        <f t="shared" si="34"/>
        <v>50</v>
      </c>
      <c r="G144">
        <f t="shared" si="34"/>
        <v>0.42899999999999999</v>
      </c>
      <c r="H144" s="4">
        <f t="shared" si="35"/>
        <v>8.58</v>
      </c>
      <c r="I144" s="2">
        <v>17.010000000000002</v>
      </c>
      <c r="J144">
        <f t="shared" si="36"/>
        <v>25.590000000000003</v>
      </c>
      <c r="K144" s="3">
        <v>80</v>
      </c>
      <c r="L144">
        <f>K132:K189-J132:J189</f>
        <v>54.41</v>
      </c>
      <c r="M144" s="96">
        <f t="shared" si="30"/>
        <v>0.38385000000000002</v>
      </c>
      <c r="N144" s="96"/>
    </row>
    <row r="145" spans="2:14" x14ac:dyDescent="0.25">
      <c r="B145" s="50" t="s">
        <v>182</v>
      </c>
      <c r="C145" s="1">
        <v>60</v>
      </c>
      <c r="D145">
        <v>1000</v>
      </c>
      <c r="E145">
        <v>429</v>
      </c>
      <c r="F145">
        <f t="shared" si="34"/>
        <v>16.666666666666668</v>
      </c>
      <c r="G145">
        <f t="shared" si="34"/>
        <v>0.42899999999999999</v>
      </c>
      <c r="H145" s="4">
        <f t="shared" si="35"/>
        <v>25.74</v>
      </c>
      <c r="I145" s="2">
        <v>16.260000000000002</v>
      </c>
      <c r="J145">
        <f t="shared" si="36"/>
        <v>42</v>
      </c>
      <c r="K145" s="3">
        <v>100</v>
      </c>
      <c r="L145">
        <f>K133:K190-J133:J190</f>
        <v>58</v>
      </c>
      <c r="M145" s="96">
        <f t="shared" si="30"/>
        <v>0.63</v>
      </c>
      <c r="N145" s="96"/>
    </row>
    <row r="146" spans="2:14" s="55" customFormat="1" x14ac:dyDescent="0.25">
      <c r="C146" s="54"/>
      <c r="D146">
        <v>1000</v>
      </c>
      <c r="E146">
        <v>429</v>
      </c>
      <c r="H146" s="56"/>
      <c r="I146" s="57"/>
      <c r="K146" s="58"/>
      <c r="M146" s="96">
        <f t="shared" si="30"/>
        <v>0</v>
      </c>
      <c r="N146" s="96"/>
    </row>
    <row r="147" spans="2:14" x14ac:dyDescent="0.25">
      <c r="B147" t="s">
        <v>146</v>
      </c>
      <c r="C147" s="1">
        <v>28</v>
      </c>
      <c r="D147">
        <v>1000</v>
      </c>
      <c r="E147">
        <v>429</v>
      </c>
      <c r="F147">
        <f>D127:D174/C127:C174</f>
        <v>35.714285714285715</v>
      </c>
      <c r="G147">
        <f>E127:E174/D127:D174</f>
        <v>0.42899999999999999</v>
      </c>
      <c r="H147" s="4">
        <f>G127:G174*C127:C174</f>
        <v>12.012</v>
      </c>
      <c r="I147" s="2">
        <v>22.32</v>
      </c>
      <c r="J147">
        <f>I127:I174+H127:H174</f>
        <v>34.332000000000001</v>
      </c>
      <c r="K147" s="3">
        <v>80</v>
      </c>
      <c r="L147">
        <f>K127:K174-J127:J174</f>
        <v>45.667999999999999</v>
      </c>
      <c r="M147" s="96">
        <f t="shared" si="30"/>
        <v>0.51497999999999999</v>
      </c>
      <c r="N147" s="96"/>
    </row>
    <row r="148" spans="2:14" x14ac:dyDescent="0.25">
      <c r="B148" t="s">
        <v>156</v>
      </c>
      <c r="C148" s="1">
        <v>78</v>
      </c>
      <c r="D148">
        <v>1000</v>
      </c>
      <c r="E148">
        <v>429</v>
      </c>
      <c r="F148">
        <f>D127:D175/C127:C175</f>
        <v>12.820512820512821</v>
      </c>
      <c r="G148">
        <f>E127:E175/D127:D175</f>
        <v>0.42899999999999999</v>
      </c>
      <c r="H148" s="4">
        <f>G127:G175*C127:C175</f>
        <v>33.461999999999996</v>
      </c>
      <c r="I148" s="2">
        <v>23.17</v>
      </c>
      <c r="J148">
        <f>I127:I175+H127:H175</f>
        <v>56.631999999999998</v>
      </c>
      <c r="K148" s="3">
        <v>120</v>
      </c>
      <c r="L148">
        <f>K127:K175-J127:J175</f>
        <v>63.368000000000002</v>
      </c>
      <c r="M148" s="96">
        <f t="shared" si="30"/>
        <v>0.8494799999999999</v>
      </c>
      <c r="N148" s="96"/>
    </row>
    <row r="149" spans="2:14" x14ac:dyDescent="0.25">
      <c r="B149" t="s">
        <v>149</v>
      </c>
      <c r="C149" s="1">
        <v>19</v>
      </c>
      <c r="D149">
        <v>1000</v>
      </c>
      <c r="E149">
        <v>429</v>
      </c>
      <c r="F149">
        <f>D127:D184/C127:C184</f>
        <v>52.631578947368418</v>
      </c>
      <c r="G149">
        <f>E127:E184/D127:D184</f>
        <v>0.42899999999999999</v>
      </c>
      <c r="H149" s="4">
        <f>G127:G184*C127:C184</f>
        <v>8.1509999999999998</v>
      </c>
      <c r="I149" s="2">
        <v>7.44</v>
      </c>
      <c r="J149">
        <f>I127:I184+H127:H184</f>
        <v>15.591000000000001</v>
      </c>
      <c r="K149" s="3">
        <v>35</v>
      </c>
      <c r="L149">
        <f>K127:K184-J127:J184</f>
        <v>19.408999999999999</v>
      </c>
      <c r="M149" s="96">
        <f t="shared" si="30"/>
        <v>0.23386500000000005</v>
      </c>
      <c r="N149" s="96"/>
    </row>
    <row r="150" spans="2:14" x14ac:dyDescent="0.25">
      <c r="B150" t="s">
        <v>151</v>
      </c>
      <c r="C150" s="1">
        <v>45</v>
      </c>
      <c r="D150">
        <v>1000</v>
      </c>
      <c r="E150">
        <v>429</v>
      </c>
      <c r="F150">
        <f t="shared" ref="F150:G152" si="37">D129:D186/C129:C186</f>
        <v>22.222222222222221</v>
      </c>
      <c r="G150">
        <f t="shared" si="37"/>
        <v>0.42899999999999999</v>
      </c>
      <c r="H150" s="4">
        <f>G129:G186*C129:C186</f>
        <v>19.305</v>
      </c>
      <c r="I150" s="2">
        <v>11.06</v>
      </c>
      <c r="J150">
        <f>I129:I186+H129:H186</f>
        <v>30.365000000000002</v>
      </c>
      <c r="K150" s="3">
        <v>65</v>
      </c>
      <c r="L150">
        <f>K129:K186-J129:J186</f>
        <v>34.634999999999998</v>
      </c>
      <c r="M150" s="96">
        <f t="shared" si="30"/>
        <v>0.45547500000000007</v>
      </c>
      <c r="N150" s="96"/>
    </row>
    <row r="151" spans="2:14" x14ac:dyDescent="0.25">
      <c r="B151" t="s">
        <v>154</v>
      </c>
      <c r="C151" s="1">
        <v>25</v>
      </c>
      <c r="D151">
        <v>1000</v>
      </c>
      <c r="E151">
        <v>429</v>
      </c>
      <c r="F151">
        <f t="shared" si="37"/>
        <v>40</v>
      </c>
      <c r="G151">
        <f t="shared" si="37"/>
        <v>0.42899999999999999</v>
      </c>
      <c r="H151" s="4">
        <f>G130:G187*C130:C187</f>
        <v>10.725</v>
      </c>
      <c r="I151" s="2">
        <v>33.17</v>
      </c>
      <c r="J151">
        <f>I130:I187+H130:H187</f>
        <v>43.895000000000003</v>
      </c>
      <c r="K151" s="3">
        <v>90</v>
      </c>
      <c r="L151">
        <f>K130:K187-J130:J187</f>
        <v>46.104999999999997</v>
      </c>
      <c r="M151" s="96">
        <f t="shared" si="30"/>
        <v>0.65842500000000004</v>
      </c>
      <c r="N151" s="96"/>
    </row>
    <row r="152" spans="2:14" x14ac:dyDescent="0.25">
      <c r="B152" t="s">
        <v>155</v>
      </c>
      <c r="C152" s="1">
        <v>60</v>
      </c>
      <c r="D152">
        <v>1000</v>
      </c>
      <c r="E152">
        <v>429</v>
      </c>
      <c r="F152">
        <f t="shared" si="37"/>
        <v>16.666666666666668</v>
      </c>
      <c r="G152">
        <f t="shared" si="37"/>
        <v>0.42899999999999999</v>
      </c>
      <c r="H152" s="4">
        <f>G131:G188*C131:C188</f>
        <v>25.74</v>
      </c>
      <c r="I152" s="2">
        <v>23.17</v>
      </c>
      <c r="J152">
        <f>I131:I188+H131:H188</f>
        <v>48.91</v>
      </c>
      <c r="K152" s="3">
        <v>120</v>
      </c>
      <c r="L152">
        <f>K131:K188-J131:J188</f>
        <v>71.09</v>
      </c>
      <c r="M152" s="96">
        <f t="shared" si="30"/>
        <v>0.73364999999999991</v>
      </c>
      <c r="N152" s="96"/>
    </row>
    <row r="153" spans="2:14" x14ac:dyDescent="0.25">
      <c r="B153" t="s">
        <v>157</v>
      </c>
      <c r="C153" s="1">
        <v>5</v>
      </c>
      <c r="D153">
        <v>1000</v>
      </c>
      <c r="E153">
        <v>429</v>
      </c>
      <c r="F153">
        <f>D147:D189/C147:C189</f>
        <v>200</v>
      </c>
      <c r="G153">
        <f>E147:E189/D147:D189</f>
        <v>0.42899999999999999</v>
      </c>
      <c r="H153" s="4">
        <f>G147:G189*C147:C189</f>
        <v>2.145</v>
      </c>
      <c r="I153" s="2">
        <v>7.02</v>
      </c>
      <c r="J153">
        <f>I147:I189+H147:H189</f>
        <v>9.1649999999999991</v>
      </c>
      <c r="K153" s="3">
        <v>30</v>
      </c>
      <c r="L153">
        <f>K147:K189-J147:J189</f>
        <v>20.835000000000001</v>
      </c>
      <c r="M153" s="96">
        <f t="shared" si="30"/>
        <v>0.13747499999999999</v>
      </c>
      <c r="N153" s="96"/>
    </row>
    <row r="154" spans="2:14" x14ac:dyDescent="0.25">
      <c r="B154" s="50" t="s">
        <v>161</v>
      </c>
      <c r="C154" s="1">
        <v>20</v>
      </c>
      <c r="D154">
        <v>1000</v>
      </c>
      <c r="E154">
        <v>429</v>
      </c>
      <c r="F154">
        <f>D138:D190/C138:C190</f>
        <v>50</v>
      </c>
      <c r="G154">
        <f>E138:E190/D138:D190</f>
        <v>0.42899999999999999</v>
      </c>
      <c r="H154" s="4">
        <f>G138:G190*C138:C190</f>
        <v>8.58</v>
      </c>
      <c r="I154" s="2">
        <v>16.28</v>
      </c>
      <c r="J154">
        <f>I138:I190+H138:H190</f>
        <v>24.86</v>
      </c>
      <c r="K154" s="3">
        <v>55</v>
      </c>
      <c r="L154">
        <f>K138:K190-J138:J190</f>
        <v>30.14</v>
      </c>
      <c r="M154" s="96">
        <f t="shared" si="30"/>
        <v>0.37290000000000001</v>
      </c>
      <c r="N154" s="96"/>
    </row>
    <row r="155" spans="2:14" s="15" customFormat="1" x14ac:dyDescent="0.25">
      <c r="B155" s="51" t="s">
        <v>163</v>
      </c>
      <c r="C155" s="16">
        <v>11</v>
      </c>
      <c r="D155">
        <v>1000</v>
      </c>
      <c r="E155">
        <v>429</v>
      </c>
      <c r="F155" s="15">
        <f>D139:D191/C139:C191</f>
        <v>90.909090909090907</v>
      </c>
      <c r="G155" s="15">
        <f>E139:E191/D139:D191</f>
        <v>0.42899999999999999</v>
      </c>
      <c r="H155" s="17">
        <f>G139:G191*C139:C191</f>
        <v>4.7190000000000003</v>
      </c>
      <c r="I155" s="18">
        <v>18.5</v>
      </c>
      <c r="J155" s="15">
        <f>I139:I191+H139:H191</f>
        <v>23.219000000000001</v>
      </c>
      <c r="K155" s="19">
        <v>50</v>
      </c>
      <c r="L155" s="15">
        <f>K139:K191-J139:J191</f>
        <v>26.780999999999999</v>
      </c>
      <c r="M155" s="96">
        <f t="shared" si="30"/>
        <v>0.34828500000000001</v>
      </c>
      <c r="N155" s="96"/>
    </row>
    <row r="156" spans="2:14" s="15" customFormat="1" x14ac:dyDescent="0.25">
      <c r="B156" s="51" t="s">
        <v>164</v>
      </c>
      <c r="C156" s="16">
        <v>15</v>
      </c>
      <c r="D156">
        <v>1000</v>
      </c>
      <c r="E156">
        <v>429</v>
      </c>
      <c r="F156" s="15">
        <f>D150:D191/C150:C191</f>
        <v>66.666666666666671</v>
      </c>
      <c r="G156" s="15">
        <f>E150:E191/D150:D191</f>
        <v>0.42899999999999999</v>
      </c>
      <c r="H156" s="17">
        <f>G150:G191*C150:C191</f>
        <v>6.4349999999999996</v>
      </c>
      <c r="I156" s="18">
        <v>14.46</v>
      </c>
      <c r="J156" s="15">
        <f>I150:I191+H150:H191</f>
        <v>20.895</v>
      </c>
      <c r="K156" s="19">
        <v>50</v>
      </c>
      <c r="L156" s="15">
        <f>K150:K191-J150:J191</f>
        <v>29.105</v>
      </c>
      <c r="M156" s="96">
        <f t="shared" si="30"/>
        <v>0.31342500000000001</v>
      </c>
      <c r="N156" s="96"/>
    </row>
    <row r="157" spans="2:14" x14ac:dyDescent="0.25">
      <c r="B157" s="50" t="s">
        <v>165</v>
      </c>
      <c r="C157" s="1">
        <v>10</v>
      </c>
      <c r="D157">
        <v>1000</v>
      </c>
      <c r="E157">
        <v>429</v>
      </c>
      <c r="F157">
        <f t="shared" ref="F157:G159" si="38">D151:D191/C151:C191</f>
        <v>100</v>
      </c>
      <c r="G157">
        <f t="shared" si="38"/>
        <v>0.42899999999999999</v>
      </c>
      <c r="H157" s="4">
        <f>G151:G191*C151:C191</f>
        <v>4.29</v>
      </c>
      <c r="I157" s="2">
        <v>11.27</v>
      </c>
      <c r="J157">
        <f>I151:I191+H151:H191</f>
        <v>15.559999999999999</v>
      </c>
      <c r="K157" s="3">
        <v>40</v>
      </c>
      <c r="L157">
        <f>K151:K191-J151:J191</f>
        <v>24.44</v>
      </c>
      <c r="M157" s="96">
        <f t="shared" si="30"/>
        <v>0.2334</v>
      </c>
      <c r="N157" s="96"/>
    </row>
    <row r="158" spans="2:14" s="25" customFormat="1" x14ac:dyDescent="0.25">
      <c r="B158" s="30" t="s">
        <v>168</v>
      </c>
      <c r="C158" s="26">
        <v>7</v>
      </c>
      <c r="D158">
        <v>1000</v>
      </c>
      <c r="E158">
        <v>429</v>
      </c>
      <c r="F158" s="25">
        <f t="shared" si="38"/>
        <v>142.85714285714286</v>
      </c>
      <c r="G158" s="25">
        <f t="shared" si="38"/>
        <v>0.42899999999999999</v>
      </c>
      <c r="H158" s="27">
        <f>G152:G192*C152:C192</f>
        <v>3.0030000000000001</v>
      </c>
      <c r="I158" s="28">
        <v>10.119999999999999</v>
      </c>
      <c r="J158" s="25">
        <f>I152:I192+H152:H192</f>
        <v>13.122999999999999</v>
      </c>
      <c r="K158" s="29">
        <v>30</v>
      </c>
      <c r="L158" s="25">
        <f>K152:K192-J152:J192</f>
        <v>16.877000000000002</v>
      </c>
      <c r="M158" s="96">
        <f t="shared" si="30"/>
        <v>0.19684499999999999</v>
      </c>
      <c r="N158" s="96"/>
    </row>
    <row r="159" spans="2:14" x14ac:dyDescent="0.25">
      <c r="B159" t="s">
        <v>172</v>
      </c>
      <c r="C159" s="1">
        <v>15</v>
      </c>
      <c r="D159">
        <v>1000</v>
      </c>
      <c r="E159">
        <v>429</v>
      </c>
      <c r="F159">
        <f t="shared" si="38"/>
        <v>66.666666666666671</v>
      </c>
      <c r="G159">
        <f t="shared" si="38"/>
        <v>0.42899999999999999</v>
      </c>
      <c r="H159" s="4">
        <f>G153:G193*C153:C193</f>
        <v>6.4349999999999996</v>
      </c>
      <c r="I159" s="2">
        <v>18.07</v>
      </c>
      <c r="J159">
        <f>I153:I193+H153:H193</f>
        <v>24.504999999999999</v>
      </c>
      <c r="K159" s="3">
        <v>65</v>
      </c>
      <c r="L159">
        <f>K153:K193-J153:J193</f>
        <v>40.495000000000005</v>
      </c>
      <c r="M159" s="96">
        <f t="shared" si="30"/>
        <v>0.36757499999999999</v>
      </c>
      <c r="N159" s="96"/>
    </row>
    <row r="160" spans="2:14" s="33" customFormat="1" x14ac:dyDescent="0.25">
      <c r="B160" s="48" t="s">
        <v>174</v>
      </c>
      <c r="C160" s="34">
        <v>3</v>
      </c>
      <c r="D160">
        <v>1000</v>
      </c>
      <c r="E160">
        <v>429</v>
      </c>
      <c r="F160" s="33">
        <f>D154:D194/C154:C194</f>
        <v>333.33333333333331</v>
      </c>
      <c r="G160" s="33">
        <f>E154:E194/D154:D194</f>
        <v>0.42899999999999999</v>
      </c>
      <c r="H160" s="35">
        <f>G154:G194*C154:C194</f>
        <v>1.2869999999999999</v>
      </c>
      <c r="I160" s="36">
        <v>7.23</v>
      </c>
      <c r="J160" s="33">
        <f>I154:I194+H154:H194</f>
        <v>8.5169999999999995</v>
      </c>
      <c r="K160" s="37">
        <v>35</v>
      </c>
      <c r="L160" s="33">
        <f>K154:K194-J154:J194</f>
        <v>26.483000000000001</v>
      </c>
      <c r="M160" s="96">
        <f t="shared" si="30"/>
        <v>0.12775500000000001</v>
      </c>
      <c r="N160" s="96"/>
    </row>
    <row r="161" spans="2:17" s="15" customFormat="1" x14ac:dyDescent="0.25">
      <c r="B161" s="51" t="s">
        <v>175</v>
      </c>
      <c r="C161" s="16">
        <v>8</v>
      </c>
      <c r="D161">
        <v>1000</v>
      </c>
      <c r="E161">
        <v>429</v>
      </c>
      <c r="F161" s="15">
        <f>D140:D195/C140:C195</f>
        <v>125</v>
      </c>
      <c r="G161" s="15">
        <f>E140:E195/D140:D195</f>
        <v>0.42899999999999999</v>
      </c>
      <c r="H161" s="17">
        <f>G140:G195*C140:C195</f>
        <v>3.4319999999999999</v>
      </c>
      <c r="I161" s="18">
        <v>11.69</v>
      </c>
      <c r="J161" s="15">
        <f>I140:I195+H140:H195</f>
        <v>15.122</v>
      </c>
      <c r="K161" s="19">
        <v>35</v>
      </c>
      <c r="L161" s="15">
        <f>K140:K195-J140:J195</f>
        <v>19.878</v>
      </c>
      <c r="M161" s="96">
        <f t="shared" si="30"/>
        <v>0.22682999999999998</v>
      </c>
      <c r="N161" s="96"/>
    </row>
    <row r="162" spans="2:17" x14ac:dyDescent="0.25">
      <c r="B162" s="50" t="s">
        <v>176</v>
      </c>
      <c r="C162" s="1">
        <v>6</v>
      </c>
      <c r="D162">
        <v>1000</v>
      </c>
      <c r="E162">
        <v>429</v>
      </c>
      <c r="F162">
        <f t="shared" ref="F162:G164" si="39">D155:D195/C155:C195</f>
        <v>166.66666666666666</v>
      </c>
      <c r="G162">
        <f t="shared" si="39"/>
        <v>0.42899999999999999</v>
      </c>
      <c r="H162" s="4">
        <f>G155:G195*C155:C195</f>
        <v>2.5739999999999998</v>
      </c>
      <c r="I162" s="2">
        <v>10.84</v>
      </c>
      <c r="J162">
        <f>I155:I195+H155:H195</f>
        <v>13.414</v>
      </c>
      <c r="K162" s="3">
        <v>35</v>
      </c>
      <c r="L162">
        <f>K155:K195-J155:J195</f>
        <v>21.585999999999999</v>
      </c>
      <c r="M162" s="96">
        <f t="shared" si="30"/>
        <v>0.20121</v>
      </c>
      <c r="N162" s="96"/>
    </row>
    <row r="163" spans="2:17" s="15" customFormat="1" x14ac:dyDescent="0.25">
      <c r="B163" s="51" t="s">
        <v>177</v>
      </c>
      <c r="C163" s="16">
        <v>8</v>
      </c>
      <c r="D163">
        <v>1000</v>
      </c>
      <c r="E163">
        <v>429</v>
      </c>
      <c r="F163" s="15">
        <f t="shared" si="39"/>
        <v>125</v>
      </c>
      <c r="G163" s="15">
        <f t="shared" si="39"/>
        <v>0.42899999999999999</v>
      </c>
      <c r="H163" s="17">
        <f>G156:G196*C156:C196</f>
        <v>3.4319999999999999</v>
      </c>
      <c r="I163" s="18">
        <v>12.33</v>
      </c>
      <c r="J163" s="15">
        <f>I156:I196+H156:H196</f>
        <v>15.762</v>
      </c>
      <c r="K163" s="19">
        <v>35</v>
      </c>
      <c r="L163" s="15">
        <f>K156:K196-J156:J196</f>
        <v>19.238</v>
      </c>
      <c r="M163" s="96">
        <f t="shared" si="30"/>
        <v>0.23643000000000003</v>
      </c>
      <c r="N163" s="96"/>
    </row>
    <row r="164" spans="2:17" s="20" customFormat="1" x14ac:dyDescent="0.25">
      <c r="B164" s="53" t="s">
        <v>178</v>
      </c>
      <c r="C164" s="21">
        <v>31</v>
      </c>
      <c r="D164">
        <v>1000</v>
      </c>
      <c r="E164">
        <v>429</v>
      </c>
      <c r="F164" s="20">
        <f t="shared" si="39"/>
        <v>32.258064516129032</v>
      </c>
      <c r="G164" s="20">
        <f t="shared" si="39"/>
        <v>0.42899999999999999</v>
      </c>
      <c r="H164" s="22">
        <f>G157:G197*C157:C197</f>
        <v>13.298999999999999</v>
      </c>
      <c r="I164" s="23">
        <v>20.62</v>
      </c>
      <c r="J164" s="20">
        <f>I157:I197+H157:H197</f>
        <v>33.918999999999997</v>
      </c>
      <c r="K164" s="24">
        <v>50</v>
      </c>
      <c r="L164" s="20">
        <f>K157:K197-J157:J197</f>
        <v>16.081000000000003</v>
      </c>
      <c r="M164" s="96">
        <f t="shared" si="30"/>
        <v>0.50878500000000004</v>
      </c>
      <c r="N164" s="96"/>
    </row>
    <row r="165" spans="2:17" x14ac:dyDescent="0.25">
      <c r="B165" s="50" t="s">
        <v>179</v>
      </c>
      <c r="C165" s="1">
        <v>10</v>
      </c>
      <c r="D165">
        <v>1000</v>
      </c>
      <c r="E165">
        <v>429</v>
      </c>
      <c r="F165">
        <f>D133:D200/C133:C200</f>
        <v>100</v>
      </c>
      <c r="G165">
        <f>E133:E200/D133:D200</f>
        <v>0.42899999999999999</v>
      </c>
      <c r="H165" s="4">
        <f>G133:G200*C133:C200</f>
        <v>4.29</v>
      </c>
      <c r="I165" s="2">
        <v>7.65</v>
      </c>
      <c r="J165">
        <f>I133:I200+H133:H200</f>
        <v>11.940000000000001</v>
      </c>
      <c r="K165" s="3">
        <v>35</v>
      </c>
      <c r="L165">
        <f>K133:K200-J133:J200</f>
        <v>23.06</v>
      </c>
      <c r="M165" s="96">
        <f t="shared" si="30"/>
        <v>0.17910000000000001</v>
      </c>
      <c r="N165" s="96"/>
    </row>
    <row r="166" spans="2:17" x14ac:dyDescent="0.25">
      <c r="B166" s="50" t="s">
        <v>180</v>
      </c>
      <c r="C166" s="1">
        <v>14</v>
      </c>
      <c r="D166">
        <v>1000</v>
      </c>
      <c r="E166">
        <v>429</v>
      </c>
      <c r="F166">
        <f>D160:D201/C160:C201</f>
        <v>71.428571428571431</v>
      </c>
      <c r="G166">
        <f>E160:E201/D160:D201</f>
        <v>0.42899999999999999</v>
      </c>
      <c r="H166" s="4">
        <f>G160:G201*C160:C201</f>
        <v>6.0060000000000002</v>
      </c>
      <c r="I166" s="2">
        <v>8.08</v>
      </c>
      <c r="J166">
        <f>I160:I201+H160:H201</f>
        <v>14.086</v>
      </c>
      <c r="K166" s="3">
        <v>40</v>
      </c>
      <c r="L166">
        <f>K160:K201-J160:J201</f>
        <v>25.914000000000001</v>
      </c>
      <c r="M166" s="96">
        <f t="shared" si="30"/>
        <v>0.21129000000000003</v>
      </c>
      <c r="N166" s="96"/>
    </row>
    <row r="167" spans="2:17" s="15" customFormat="1" x14ac:dyDescent="0.25">
      <c r="B167" s="51" t="s">
        <v>183</v>
      </c>
      <c r="C167" s="16">
        <v>15</v>
      </c>
      <c r="D167">
        <v>1000</v>
      </c>
      <c r="E167">
        <v>429</v>
      </c>
      <c r="F167" s="15">
        <f>D164:D218/C164:C218</f>
        <v>66.666666666666671</v>
      </c>
      <c r="G167" s="15">
        <f>E164:E218/D164:D218</f>
        <v>0.42899999999999999</v>
      </c>
      <c r="H167" s="17">
        <f>G164:G218*C164:C218</f>
        <v>6.4349999999999996</v>
      </c>
      <c r="I167" s="18">
        <v>16.8</v>
      </c>
      <c r="J167" s="15">
        <f>I164:I218+H164:H218</f>
        <v>23.234999999999999</v>
      </c>
      <c r="K167" s="19">
        <v>55</v>
      </c>
      <c r="L167" s="15">
        <f>K164:K218-J164:J218</f>
        <v>31.765000000000001</v>
      </c>
      <c r="M167" s="96">
        <f t="shared" si="30"/>
        <v>0.34852499999999997</v>
      </c>
      <c r="N167" s="96"/>
    </row>
    <row r="168" spans="2:17" x14ac:dyDescent="0.25">
      <c r="B168" s="50" t="s">
        <v>185</v>
      </c>
      <c r="C168" s="1">
        <v>19</v>
      </c>
      <c r="D168">
        <v>1000</v>
      </c>
      <c r="E168">
        <v>429</v>
      </c>
      <c r="F168">
        <f>D165:D220/C165:C220</f>
        <v>52.631578947368418</v>
      </c>
      <c r="G168">
        <f>E165:E220/D165:D220</f>
        <v>0.42899999999999999</v>
      </c>
      <c r="H168" s="4">
        <f>G165:G220*C165:C220</f>
        <v>8.1509999999999998</v>
      </c>
      <c r="I168" s="2">
        <v>9.7799999999999994</v>
      </c>
      <c r="J168">
        <f>I165:I220+H165:H220</f>
        <v>17.930999999999997</v>
      </c>
      <c r="K168" s="3">
        <v>40</v>
      </c>
      <c r="L168">
        <f>K165:K220-J165:J220</f>
        <v>22.069000000000003</v>
      </c>
      <c r="M168" s="96">
        <f t="shared" si="30"/>
        <v>0.26896499999999995</v>
      </c>
      <c r="N168" s="96"/>
    </row>
    <row r="169" spans="2:17" s="25" customFormat="1" x14ac:dyDescent="0.25">
      <c r="B169" s="25" t="s">
        <v>186</v>
      </c>
      <c r="C169" s="26">
        <v>7</v>
      </c>
      <c r="D169">
        <v>1000</v>
      </c>
      <c r="E169">
        <v>429</v>
      </c>
      <c r="F169" s="25">
        <f>D165:D220/C165:C220</f>
        <v>142.85714285714286</v>
      </c>
      <c r="G169" s="25">
        <f>E165:E220/D165:D220</f>
        <v>0.42899999999999999</v>
      </c>
      <c r="H169" s="27">
        <f>G165:G220*C165:C220</f>
        <v>3.0030000000000001</v>
      </c>
      <c r="I169" s="28">
        <v>8.7899999999999991</v>
      </c>
      <c r="J169" s="25">
        <f>I165:I220+H165:H220</f>
        <v>11.792999999999999</v>
      </c>
      <c r="K169" s="29">
        <v>25</v>
      </c>
      <c r="L169" s="25">
        <f>K165:K220-J165:J220</f>
        <v>13.207000000000001</v>
      </c>
      <c r="M169" s="96">
        <f t="shared" si="30"/>
        <v>0.176895</v>
      </c>
      <c r="N169" s="96"/>
    </row>
    <row r="170" spans="2:17" s="25" customFormat="1" x14ac:dyDescent="0.25">
      <c r="B170" s="30" t="s">
        <v>187</v>
      </c>
      <c r="C170" s="26">
        <v>5</v>
      </c>
      <c r="D170">
        <v>1000</v>
      </c>
      <c r="E170">
        <v>429</v>
      </c>
      <c r="F170" s="25">
        <f>D165:D221/C165:C221</f>
        <v>200</v>
      </c>
      <c r="G170" s="25">
        <f>E165:E221/D165:D221</f>
        <v>0.42899999999999999</v>
      </c>
      <c r="H170" s="27">
        <f>G165:G221*C165:C221</f>
        <v>2.145</v>
      </c>
      <c r="I170" s="28">
        <v>8.0299999999999994</v>
      </c>
      <c r="J170" s="25">
        <f>I165:I221+H165:H221</f>
        <v>10.174999999999999</v>
      </c>
      <c r="K170" s="29">
        <v>20</v>
      </c>
      <c r="L170" s="25">
        <f>K165:K221-J165:J221</f>
        <v>9.8250000000000011</v>
      </c>
      <c r="M170" s="96">
        <f t="shared" si="30"/>
        <v>0.15262499999999998</v>
      </c>
      <c r="N170" s="96"/>
    </row>
    <row r="171" spans="2:17" s="15" customFormat="1" x14ac:dyDescent="0.25">
      <c r="B171" s="51" t="s">
        <v>188</v>
      </c>
      <c r="C171" s="16">
        <v>13</v>
      </c>
      <c r="D171">
        <v>1000</v>
      </c>
      <c r="E171">
        <v>429</v>
      </c>
      <c r="F171" s="15">
        <f>D134:D222/C134:C222</f>
        <v>76.92307692307692</v>
      </c>
      <c r="G171" s="15">
        <f>E134:E222/D134:D222</f>
        <v>0.42899999999999999</v>
      </c>
      <c r="H171" s="17">
        <f>G134:G222*C134:C222</f>
        <v>5.577</v>
      </c>
      <c r="I171" s="18">
        <v>11.69</v>
      </c>
      <c r="J171" s="15">
        <f>I134:I222+H134:H222</f>
        <v>17.266999999999999</v>
      </c>
      <c r="K171" s="19">
        <v>40</v>
      </c>
      <c r="L171" s="15">
        <f>K134:K222-J134:J222</f>
        <v>22.733000000000001</v>
      </c>
      <c r="M171" s="96">
        <f t="shared" si="30"/>
        <v>0.25900499999999999</v>
      </c>
      <c r="N171" s="96"/>
    </row>
    <row r="172" spans="2:17" s="33" customFormat="1" x14ac:dyDescent="0.25">
      <c r="B172" s="48" t="s">
        <v>189</v>
      </c>
      <c r="C172" s="34">
        <v>3</v>
      </c>
      <c r="D172">
        <v>1000</v>
      </c>
      <c r="E172">
        <v>429</v>
      </c>
      <c r="F172" s="33">
        <f>D135:D223/C135:C223</f>
        <v>333.33333333333331</v>
      </c>
      <c r="G172" s="33">
        <f>E135:E223/D135:D223</f>
        <v>0.42899999999999999</v>
      </c>
      <c r="H172" s="35">
        <f>G135:G223*C135:C223</f>
        <v>1.2869999999999999</v>
      </c>
      <c r="I172" s="36">
        <v>6.8</v>
      </c>
      <c r="J172" s="33">
        <f>I135:I223+H135:H223</f>
        <v>8.0869999999999997</v>
      </c>
      <c r="K172" s="37">
        <v>30</v>
      </c>
      <c r="L172" s="33">
        <f>K135:K223-J135:J223</f>
        <v>21.913</v>
      </c>
      <c r="M172" s="96">
        <f t="shared" si="30"/>
        <v>0.121305</v>
      </c>
      <c r="N172" s="96"/>
    </row>
    <row r="173" spans="2:17" x14ac:dyDescent="0.25">
      <c r="B173" s="50" t="s">
        <v>191</v>
      </c>
      <c r="C173" s="1">
        <v>31</v>
      </c>
      <c r="D173">
        <v>1000</v>
      </c>
      <c r="E173">
        <v>429</v>
      </c>
      <c r="F173">
        <f>D168:D226/C168:C226</f>
        <v>32.258064516129032</v>
      </c>
      <c r="G173">
        <f>E168:E226/D168:D226</f>
        <v>0.42899999999999999</v>
      </c>
      <c r="H173" s="4">
        <f>G168:G226*C168:C226</f>
        <v>13.298999999999999</v>
      </c>
      <c r="I173" s="2">
        <v>12.33</v>
      </c>
      <c r="J173">
        <f>I168:I226+H168:H226</f>
        <v>25.628999999999998</v>
      </c>
      <c r="K173" s="3">
        <v>55</v>
      </c>
      <c r="L173">
        <f>K168:K226-J168:J226</f>
        <v>29.371000000000002</v>
      </c>
      <c r="M173" s="96">
        <f t="shared" si="30"/>
        <v>0.38443499999999997</v>
      </c>
      <c r="N173" s="96"/>
    </row>
    <row r="174" spans="2:17" s="70" customFormat="1" x14ac:dyDescent="0.25">
      <c r="C174" s="71"/>
      <c r="H174" s="72"/>
      <c r="I174" s="73"/>
      <c r="K174" s="74"/>
      <c r="M174" s="96">
        <f t="shared" si="30"/>
        <v>0</v>
      </c>
      <c r="N174" s="96"/>
    </row>
    <row r="175" spans="2:17" s="70" customFormat="1" x14ac:dyDescent="0.25">
      <c r="B175" s="70" t="s">
        <v>145</v>
      </c>
      <c r="C175" s="71"/>
      <c r="H175" s="72"/>
      <c r="I175" s="73"/>
      <c r="K175" s="74"/>
      <c r="M175" s="96">
        <f t="shared" si="30"/>
        <v>0</v>
      </c>
      <c r="N175" s="96"/>
    </row>
    <row r="176" spans="2:17" x14ac:dyDescent="0.25">
      <c r="B176" t="s">
        <v>0</v>
      </c>
      <c r="C176" s="1" t="s">
        <v>5</v>
      </c>
      <c r="D176" t="s">
        <v>45</v>
      </c>
      <c r="E176" t="s">
        <v>47</v>
      </c>
      <c r="F176" t="s">
        <v>46</v>
      </c>
      <c r="G176" t="s">
        <v>6</v>
      </c>
      <c r="H176" s="4" t="s">
        <v>1</v>
      </c>
      <c r="I176" s="2" t="s">
        <v>67</v>
      </c>
      <c r="J176" t="s">
        <v>2</v>
      </c>
      <c r="K176" s="3" t="s">
        <v>3</v>
      </c>
      <c r="L176" t="s">
        <v>4</v>
      </c>
      <c r="M176" s="96" t="e">
        <f t="shared" si="30"/>
        <v>#VALUE!</v>
      </c>
      <c r="N176" s="96"/>
      <c r="Q176" t="s">
        <v>7</v>
      </c>
    </row>
    <row r="177" spans="2:17" s="25" customFormat="1" x14ac:dyDescent="0.25">
      <c r="B177" s="25" t="s">
        <v>153</v>
      </c>
      <c r="C177" s="26">
        <v>130</v>
      </c>
      <c r="D177" s="25">
        <v>1000</v>
      </c>
      <c r="E177" s="25">
        <v>428.77</v>
      </c>
      <c r="F177" s="25">
        <f>D173:D231/C173:C231</f>
        <v>7.6923076923076925</v>
      </c>
      <c r="G177" s="25">
        <f>E173:E231/D173:D231</f>
        <v>0.42876999999999998</v>
      </c>
      <c r="H177" s="27">
        <f>G173:G231*C173:C231</f>
        <v>55.740099999999998</v>
      </c>
      <c r="I177" s="28">
        <v>24.85</v>
      </c>
      <c r="J177" s="25">
        <f>I173:I231+H173:H231</f>
        <v>80.590100000000007</v>
      </c>
      <c r="K177" s="29">
        <v>140</v>
      </c>
      <c r="L177" s="25">
        <f>K173:K231-J173:J231</f>
        <v>59.409899999999993</v>
      </c>
      <c r="M177" s="96">
        <f t="shared" si="30"/>
        <v>1.2088515000000002</v>
      </c>
      <c r="N177" s="96"/>
    </row>
    <row r="178" spans="2:17" s="10" customFormat="1" x14ac:dyDescent="0.25">
      <c r="B178" s="10" t="s">
        <v>162</v>
      </c>
      <c r="C178" s="11">
        <v>100</v>
      </c>
      <c r="D178" s="25">
        <v>1000</v>
      </c>
      <c r="E178" s="25">
        <v>428.77</v>
      </c>
      <c r="F178" s="10">
        <f>D173:D232/C173:C232</f>
        <v>10</v>
      </c>
      <c r="G178" s="10">
        <f>E173:E232/D173:D232</f>
        <v>0.42876999999999998</v>
      </c>
      <c r="H178" s="12">
        <f>G173:G232*C173:C232</f>
        <v>42.876999999999995</v>
      </c>
      <c r="I178" s="13">
        <v>14.18</v>
      </c>
      <c r="J178" s="10">
        <f>I173:I232+H173:H232</f>
        <v>57.056999999999995</v>
      </c>
      <c r="K178" s="14">
        <v>130</v>
      </c>
      <c r="L178" s="10">
        <f>K173:K232-J173:J232</f>
        <v>72.943000000000012</v>
      </c>
      <c r="M178" s="96">
        <f t="shared" si="30"/>
        <v>0.85585499999999981</v>
      </c>
      <c r="N178" s="96"/>
    </row>
    <row r="179" spans="2:17" s="25" customFormat="1" x14ac:dyDescent="0.25">
      <c r="B179" s="25" t="s">
        <v>267</v>
      </c>
      <c r="C179" s="26">
        <v>140</v>
      </c>
      <c r="D179" s="25">
        <v>1000</v>
      </c>
      <c r="E179" s="25">
        <v>428.77</v>
      </c>
      <c r="F179" s="25">
        <f>D174:D233/C174:C233</f>
        <v>7.1428571428571432</v>
      </c>
      <c r="G179" s="25">
        <f>E174:E233/D174:D233</f>
        <v>0.42876999999999998</v>
      </c>
      <c r="H179" s="27">
        <f>G174:G233*C174:C233</f>
        <v>60.027799999999999</v>
      </c>
      <c r="I179" s="28">
        <v>27.51</v>
      </c>
      <c r="J179" s="25">
        <f>I174:I233+H174:H233</f>
        <v>87.537800000000004</v>
      </c>
      <c r="K179" s="29">
        <v>160</v>
      </c>
      <c r="L179" s="25">
        <f>K174:K233-J174:J233</f>
        <v>72.462199999999996</v>
      </c>
      <c r="M179" s="96">
        <f t="shared" si="30"/>
        <v>1.313067</v>
      </c>
      <c r="N179" s="96"/>
    </row>
    <row r="180" spans="2:17" s="15" customFormat="1" x14ac:dyDescent="0.25">
      <c r="B180" s="51" t="s">
        <v>265</v>
      </c>
      <c r="C180" s="16">
        <v>140</v>
      </c>
      <c r="D180" s="25">
        <v>1000</v>
      </c>
      <c r="E180" s="25">
        <v>428.77</v>
      </c>
      <c r="F180" s="15">
        <f t="shared" ref="F180:G182" si="40">D174:D234/C174:C234</f>
        <v>7.1428571428571432</v>
      </c>
      <c r="G180" s="15">
        <f t="shared" si="40"/>
        <v>0.42876999999999998</v>
      </c>
      <c r="H180" s="17">
        <f>G174:G234*C174:C234</f>
        <v>60.027799999999999</v>
      </c>
      <c r="I180" s="18">
        <v>22</v>
      </c>
      <c r="J180" s="15">
        <f>I174:I234+H174:H234</f>
        <v>82.027799999999999</v>
      </c>
      <c r="K180" s="19">
        <v>150</v>
      </c>
      <c r="L180" s="15">
        <f>K174:K234-J174:J234</f>
        <v>67.972200000000001</v>
      </c>
      <c r="M180" s="96">
        <f t="shared" si="30"/>
        <v>1.2304169999999999</v>
      </c>
      <c r="N180" s="96"/>
    </row>
    <row r="181" spans="2:17" s="15" customFormat="1" x14ac:dyDescent="0.25">
      <c r="B181" s="15" t="s">
        <v>272</v>
      </c>
      <c r="C181" s="16">
        <v>140</v>
      </c>
      <c r="D181" s="25">
        <v>1000</v>
      </c>
      <c r="E181" s="25">
        <v>428.77</v>
      </c>
      <c r="F181" s="15">
        <f t="shared" si="40"/>
        <v>7.1428571428571432</v>
      </c>
      <c r="G181" s="15">
        <f t="shared" si="40"/>
        <v>0.42876999999999998</v>
      </c>
      <c r="H181" s="17">
        <f>G175:G235*C175:C235</f>
        <v>60.027799999999999</v>
      </c>
      <c r="I181" s="18">
        <v>22.49</v>
      </c>
      <c r="J181" s="15">
        <f>I175:I235+H175:H235</f>
        <v>82.517799999999994</v>
      </c>
      <c r="K181" s="19">
        <v>140</v>
      </c>
      <c r="L181" s="15">
        <f>K175:K235-J175:J235</f>
        <v>57.482200000000006</v>
      </c>
      <c r="M181" s="96">
        <f t="shared" si="30"/>
        <v>1.2377669999999998</v>
      </c>
      <c r="N181" s="96"/>
    </row>
    <row r="182" spans="2:17" s="10" customFormat="1" x14ac:dyDescent="0.25">
      <c r="B182" s="52" t="s">
        <v>271</v>
      </c>
      <c r="C182" s="11">
        <v>110</v>
      </c>
      <c r="D182" s="25">
        <v>1000</v>
      </c>
      <c r="E182" s="25">
        <v>428.77</v>
      </c>
      <c r="F182" s="10">
        <f t="shared" si="40"/>
        <v>9.0909090909090917</v>
      </c>
      <c r="G182" s="10">
        <f t="shared" si="40"/>
        <v>0.42876999999999998</v>
      </c>
      <c r="H182" s="12">
        <f>G176:G236*C176:C236</f>
        <v>47.164699999999996</v>
      </c>
      <c r="I182" s="13">
        <v>18.5</v>
      </c>
      <c r="J182" s="10">
        <f>I176:I236+H176:H236</f>
        <v>65.664699999999996</v>
      </c>
      <c r="K182" s="14">
        <v>140</v>
      </c>
      <c r="L182" s="10">
        <f>K176:K236-J176:J236</f>
        <v>74.335300000000004</v>
      </c>
      <c r="M182" s="96">
        <f t="shared" si="30"/>
        <v>0.98497049999999997</v>
      </c>
      <c r="N182" s="96"/>
    </row>
    <row r="183" spans="2:17" s="55" customFormat="1" x14ac:dyDescent="0.25">
      <c r="C183" s="54"/>
      <c r="D183" s="25">
        <v>1000</v>
      </c>
      <c r="E183" s="25">
        <v>428.77</v>
      </c>
      <c r="H183" s="56"/>
      <c r="I183" s="57"/>
      <c r="K183" s="58"/>
      <c r="M183" s="96">
        <f t="shared" si="30"/>
        <v>0</v>
      </c>
      <c r="N183" s="96"/>
    </row>
    <row r="184" spans="2:17" s="82" customFormat="1" x14ac:dyDescent="0.25">
      <c r="B184" s="82" t="s">
        <v>170</v>
      </c>
      <c r="C184" s="83">
        <v>100</v>
      </c>
      <c r="D184" s="82">
        <v>1000</v>
      </c>
      <c r="E184" s="82">
        <v>428.77</v>
      </c>
      <c r="F184" s="82">
        <f>D168:D226/C168:C226</f>
        <v>10</v>
      </c>
      <c r="G184" s="82">
        <f>E168:E226/D168:D226</f>
        <v>0.42876999999999998</v>
      </c>
      <c r="H184" s="93">
        <f>G168:G226*C168:C226</f>
        <v>42.876999999999995</v>
      </c>
      <c r="I184" s="94">
        <v>16.14</v>
      </c>
      <c r="J184" s="82">
        <f>I168:I226+H168:H226</f>
        <v>59.016999999999996</v>
      </c>
      <c r="K184" s="84">
        <v>120</v>
      </c>
      <c r="L184" s="82">
        <f>K168:K226-J168:J226</f>
        <v>60.983000000000004</v>
      </c>
      <c r="M184" s="96">
        <f t="shared" si="30"/>
        <v>0.8852549999999999</v>
      </c>
      <c r="N184" s="96"/>
    </row>
    <row r="185" spans="2:17" s="25" customFormat="1" x14ac:dyDescent="0.25">
      <c r="B185" s="25" t="s">
        <v>171</v>
      </c>
      <c r="C185" s="26">
        <v>180</v>
      </c>
      <c r="D185" s="25">
        <v>1000</v>
      </c>
      <c r="E185" s="25">
        <v>428.77</v>
      </c>
      <c r="F185" s="25">
        <f>D169:D226/C169:C226</f>
        <v>5.5555555555555554</v>
      </c>
      <c r="G185" s="25">
        <f>E169:E226/D169:D226</f>
        <v>0.42876999999999998</v>
      </c>
      <c r="H185" s="27">
        <f>G169:G226*C169:C226</f>
        <v>77.178600000000003</v>
      </c>
      <c r="I185" s="28">
        <v>28.85</v>
      </c>
      <c r="J185" s="25">
        <f>I169:I226+H169:H226</f>
        <v>106.02860000000001</v>
      </c>
      <c r="K185" s="29">
        <v>170</v>
      </c>
      <c r="L185" s="25">
        <f>K169:K226-J169:J226</f>
        <v>63.971399999999988</v>
      </c>
      <c r="M185" s="96">
        <f t="shared" si="30"/>
        <v>1.5904290000000001</v>
      </c>
      <c r="N185" s="96"/>
      <c r="Q185" s="25" t="s">
        <v>192</v>
      </c>
    </row>
    <row r="186" spans="2:17" s="15" customFormat="1" x14ac:dyDescent="0.25">
      <c r="B186" s="51" t="s">
        <v>147</v>
      </c>
      <c r="C186" s="16">
        <v>130</v>
      </c>
      <c r="D186" s="15">
        <v>1000</v>
      </c>
      <c r="E186" s="15">
        <v>428.77</v>
      </c>
      <c r="F186" s="15">
        <f>D170:D227/C170:C227</f>
        <v>7.6923076923076925</v>
      </c>
      <c r="G186" s="15">
        <f>E170:E227/D170:D227</f>
        <v>0.42876999999999998</v>
      </c>
      <c r="H186" s="17">
        <f>G170:G227*C170:C227</f>
        <v>55.740099999999998</v>
      </c>
      <c r="I186" s="18">
        <v>19.07</v>
      </c>
      <c r="J186" s="15">
        <f>I170:I227+H170:H227</f>
        <v>74.810100000000006</v>
      </c>
      <c r="K186" s="19">
        <v>140</v>
      </c>
      <c r="L186" s="15">
        <f>K170:K227-J170:J227</f>
        <v>65.189899999999994</v>
      </c>
      <c r="M186" s="96">
        <f t="shared" si="30"/>
        <v>1.1221515</v>
      </c>
      <c r="N186" s="96"/>
    </row>
    <row r="187" spans="2:17" s="5" customFormat="1" x14ac:dyDescent="0.25">
      <c r="B187" s="5" t="s">
        <v>148</v>
      </c>
      <c r="C187" s="6">
        <v>250</v>
      </c>
      <c r="D187" s="25">
        <v>1000</v>
      </c>
      <c r="E187" s="25">
        <v>428.77</v>
      </c>
      <c r="F187" s="5">
        <f>D137:D228/C137:C228</f>
        <v>4</v>
      </c>
      <c r="G187" s="5">
        <f>E137:E228/D137:D228</f>
        <v>0.42876999999999998</v>
      </c>
      <c r="H187" s="7">
        <f>G137:G228*C137:C228</f>
        <v>107.1925</v>
      </c>
      <c r="I187" s="8">
        <v>39.61</v>
      </c>
      <c r="J187" s="5">
        <f>I137:I228+H137:H228</f>
        <v>146.80250000000001</v>
      </c>
      <c r="K187" s="9">
        <v>230</v>
      </c>
      <c r="L187" s="5">
        <f>K137:K228-J137:J228</f>
        <v>83.197499999999991</v>
      </c>
      <c r="M187" s="96">
        <f t="shared" si="30"/>
        <v>2.2020375000000003</v>
      </c>
      <c r="N187" s="96"/>
    </row>
    <row r="188" spans="2:17" x14ac:dyDescent="0.25">
      <c r="B188" t="s">
        <v>150</v>
      </c>
      <c r="C188" s="1">
        <v>78</v>
      </c>
      <c r="D188" s="25">
        <v>1000</v>
      </c>
      <c r="E188" s="25">
        <v>428.77</v>
      </c>
      <c r="F188">
        <f>D171:D229/C171:C229</f>
        <v>12.820512820512821</v>
      </c>
      <c r="G188">
        <f>E171:E229/D171:D229</f>
        <v>0.42876999999999998</v>
      </c>
      <c r="H188" s="4">
        <f>G171:G229*C171:C229</f>
        <v>33.44406</v>
      </c>
      <c r="I188" s="2">
        <v>35.21</v>
      </c>
      <c r="J188">
        <f>I171:I229+H171:H229</f>
        <v>68.654060000000001</v>
      </c>
      <c r="K188" s="3">
        <v>180</v>
      </c>
      <c r="L188">
        <f>K171:K229-J171:J229</f>
        <v>111.34594</v>
      </c>
      <c r="M188" s="96">
        <f t="shared" si="30"/>
        <v>1.0298109000000002</v>
      </c>
      <c r="N188" s="96"/>
    </row>
    <row r="189" spans="2:17" x14ac:dyDescent="0.25">
      <c r="B189" t="s">
        <v>152</v>
      </c>
      <c r="C189" s="1">
        <v>100</v>
      </c>
      <c r="D189" s="25">
        <v>1000</v>
      </c>
      <c r="E189" s="25">
        <v>428.77</v>
      </c>
      <c r="F189">
        <f>D172:D230/C172:C230</f>
        <v>10</v>
      </c>
      <c r="G189">
        <f>E172:E230/D172:D230</f>
        <v>0.42876999999999998</v>
      </c>
      <c r="H189" s="4">
        <f>G172:G230*C172:C230</f>
        <v>42.876999999999995</v>
      </c>
      <c r="I189" s="2">
        <v>38.729999999999997</v>
      </c>
      <c r="J189">
        <f>I172:I230+H172:H230</f>
        <v>81.606999999999999</v>
      </c>
      <c r="K189" s="3">
        <v>180</v>
      </c>
      <c r="L189">
        <f>K172:K230-J172:J230</f>
        <v>98.393000000000001</v>
      </c>
      <c r="M189" s="96">
        <f t="shared" si="30"/>
        <v>1.224105</v>
      </c>
      <c r="N189" s="96"/>
    </row>
    <row r="190" spans="2:17" s="82" customFormat="1" x14ac:dyDescent="0.25">
      <c r="B190" s="82" t="s">
        <v>159</v>
      </c>
      <c r="C190" s="83">
        <v>130</v>
      </c>
      <c r="D190" s="82">
        <v>1000</v>
      </c>
      <c r="E190" s="82">
        <v>428.77</v>
      </c>
      <c r="F190" s="82">
        <f>D144:D232/C144:C232</f>
        <v>7.6923076923076925</v>
      </c>
      <c r="G190" s="82">
        <f>E144:E232/D144:D232</f>
        <v>0.42876999999999998</v>
      </c>
      <c r="H190" s="93">
        <f>G144:G232*C144:C232</f>
        <v>55.740099999999998</v>
      </c>
      <c r="I190" s="94">
        <v>22.98</v>
      </c>
      <c r="J190" s="82">
        <f>I144:I232+H144:H232</f>
        <v>78.720100000000002</v>
      </c>
      <c r="K190" s="84">
        <v>160</v>
      </c>
      <c r="L190" s="82">
        <f>K144:K232-J144:J232</f>
        <v>81.279899999999998</v>
      </c>
      <c r="M190" s="96">
        <f t="shared" si="30"/>
        <v>1.1808015000000001</v>
      </c>
      <c r="N190" s="96"/>
    </row>
    <row r="191" spans="2:17" s="15" customFormat="1" x14ac:dyDescent="0.25">
      <c r="B191" s="15" t="s">
        <v>160</v>
      </c>
      <c r="C191" s="16">
        <v>132</v>
      </c>
      <c r="D191" s="25">
        <v>1000</v>
      </c>
      <c r="E191" s="25">
        <v>428.77</v>
      </c>
      <c r="F191" s="15">
        <f>D173:D232/C173:C232</f>
        <v>7.5757575757575761</v>
      </c>
      <c r="G191" s="15">
        <f>E173:E232/D173:D232</f>
        <v>0.42876999999999998</v>
      </c>
      <c r="H191" s="17">
        <f>G173:G232*C173:C232</f>
        <v>56.597639999999998</v>
      </c>
      <c r="I191" s="18">
        <v>54.64</v>
      </c>
      <c r="J191" s="15">
        <f>I173:I232+H173:H232</f>
        <v>111.23764</v>
      </c>
      <c r="K191" s="19">
        <v>210</v>
      </c>
      <c r="L191" s="15">
        <f>K173:K232-J173:J232</f>
        <v>98.762360000000001</v>
      </c>
      <c r="M191" s="96">
        <f t="shared" si="30"/>
        <v>1.6685646000000001</v>
      </c>
      <c r="N191" s="96"/>
    </row>
    <row r="192" spans="2:17" s="15" customFormat="1" x14ac:dyDescent="0.25">
      <c r="B192" s="15" t="s">
        <v>166</v>
      </c>
      <c r="C192" s="16">
        <v>130</v>
      </c>
      <c r="D192" s="25">
        <v>1000</v>
      </c>
      <c r="E192" s="25">
        <v>428.77</v>
      </c>
      <c r="F192" s="15">
        <f>D176:D234/C176:C234</f>
        <v>7.6923076923076925</v>
      </c>
      <c r="G192" s="15">
        <f>E176:E234/D176:D234</f>
        <v>0.42876999999999998</v>
      </c>
      <c r="H192" s="17">
        <f>G176:G234*C176:C234</f>
        <v>55.740099999999998</v>
      </c>
      <c r="I192" s="18">
        <v>27.87</v>
      </c>
      <c r="J192" s="15">
        <f>I176:I234+H176:H234</f>
        <v>83.610100000000003</v>
      </c>
      <c r="K192" s="19">
        <v>160</v>
      </c>
      <c r="L192" s="15">
        <f>K176:K234-J176:J234</f>
        <v>76.389899999999997</v>
      </c>
      <c r="M192" s="96">
        <f t="shared" si="30"/>
        <v>1.2541514999999999</v>
      </c>
      <c r="N192" s="96"/>
    </row>
    <row r="193" spans="2:17" s="25" customFormat="1" x14ac:dyDescent="0.25">
      <c r="B193" s="25" t="s">
        <v>266</v>
      </c>
      <c r="C193" s="26">
        <v>148</v>
      </c>
      <c r="D193" s="25">
        <v>1000</v>
      </c>
      <c r="E193" s="25">
        <v>428.77</v>
      </c>
      <c r="F193" s="25">
        <f>D184:D235/C184:C235</f>
        <v>6.756756756756757</v>
      </c>
      <c r="G193" s="25">
        <f>E184:E235/D184:D235</f>
        <v>0.42876999999999998</v>
      </c>
      <c r="H193" s="27">
        <f>G184:G235*C184:C235</f>
        <v>63.45796</v>
      </c>
      <c r="I193" s="28">
        <v>33.17</v>
      </c>
      <c r="J193" s="25">
        <f>I184:I235+H184:H235</f>
        <v>96.627960000000002</v>
      </c>
      <c r="K193" s="29">
        <v>180</v>
      </c>
      <c r="L193" s="25">
        <f>K184:K235-J184:J235</f>
        <v>83.372039999999998</v>
      </c>
      <c r="M193" s="96">
        <f t="shared" si="30"/>
        <v>1.4494194</v>
      </c>
      <c r="N193" s="96"/>
    </row>
    <row r="194" spans="2:17" x14ac:dyDescent="0.25">
      <c r="B194" t="s">
        <v>167</v>
      </c>
      <c r="C194" s="1">
        <v>120</v>
      </c>
      <c r="D194" s="25">
        <v>1000</v>
      </c>
      <c r="E194" s="25">
        <v>428.77</v>
      </c>
      <c r="F194">
        <f>D186:D235/C186:C235</f>
        <v>8.3333333333333339</v>
      </c>
      <c r="G194">
        <f>E186:E235/D186:D235</f>
        <v>0.42876999999999998</v>
      </c>
      <c r="H194" s="4">
        <f>G186:G235*C186:C235</f>
        <v>51.452399999999997</v>
      </c>
      <c r="I194" s="2">
        <v>14.67</v>
      </c>
      <c r="J194">
        <f>I186:I235+H186:H235</f>
        <v>66.122399999999999</v>
      </c>
      <c r="K194" s="3">
        <v>140</v>
      </c>
      <c r="L194">
        <f>K186:K235-J186:J235</f>
        <v>73.877600000000001</v>
      </c>
      <c r="M194" s="96">
        <f t="shared" si="30"/>
        <v>0.99183600000000005</v>
      </c>
      <c r="N194" s="96"/>
    </row>
    <row r="195" spans="2:17" s="20" customFormat="1" x14ac:dyDescent="0.25">
      <c r="B195" s="20" t="s">
        <v>169</v>
      </c>
      <c r="C195" s="21">
        <v>250</v>
      </c>
      <c r="D195" s="25">
        <v>1000</v>
      </c>
      <c r="E195" s="25">
        <v>428.77</v>
      </c>
      <c r="F195" s="20">
        <f>D187:D235/C187:C235</f>
        <v>4</v>
      </c>
      <c r="G195" s="20">
        <f>E187:E235/D187:D235</f>
        <v>0.42876999999999998</v>
      </c>
      <c r="H195" s="22">
        <f>G187:G235*C187:C235</f>
        <v>107.1925</v>
      </c>
      <c r="I195" s="23">
        <v>16.63</v>
      </c>
      <c r="J195" s="20">
        <f>I187:I235+H187:H235</f>
        <v>123.82249999999999</v>
      </c>
      <c r="K195" s="24">
        <v>150</v>
      </c>
      <c r="L195" s="20">
        <f>K187:K235-J187:J235</f>
        <v>26.177500000000009</v>
      </c>
      <c r="M195" s="96">
        <f t="shared" ref="M195:M273" si="41">J195/100*1.5</f>
        <v>1.8573374999999999</v>
      </c>
      <c r="N195" s="96"/>
    </row>
    <row r="196" spans="2:17" x14ac:dyDescent="0.25">
      <c r="B196" t="s">
        <v>184</v>
      </c>
      <c r="C196" s="1">
        <v>90</v>
      </c>
      <c r="D196" s="25">
        <v>1000</v>
      </c>
      <c r="E196" s="25">
        <v>428.77</v>
      </c>
      <c r="F196">
        <f>D189:D236/C189:C236</f>
        <v>11.111111111111111</v>
      </c>
      <c r="G196">
        <f>E189:E236/D189:D236</f>
        <v>0.42876999999999998</v>
      </c>
      <c r="H196" s="4">
        <f>G189:G236*C189:C236</f>
        <v>38.589300000000001</v>
      </c>
      <c r="I196" s="2">
        <v>33.799999999999997</v>
      </c>
      <c r="J196">
        <f>I189:I236+H189:H236</f>
        <v>72.389299999999992</v>
      </c>
      <c r="K196" s="3">
        <v>160</v>
      </c>
      <c r="L196">
        <f>K189:K236-J189:J236</f>
        <v>87.610700000000008</v>
      </c>
      <c r="M196" s="96">
        <f t="shared" si="41"/>
        <v>1.0858394999999998</v>
      </c>
      <c r="N196" s="96"/>
    </row>
    <row r="197" spans="2:17" s="15" customFormat="1" x14ac:dyDescent="0.25">
      <c r="B197" s="15" t="s">
        <v>377</v>
      </c>
      <c r="C197" s="16">
        <v>120</v>
      </c>
      <c r="D197" s="25">
        <v>1000</v>
      </c>
      <c r="E197" s="25">
        <v>428.77</v>
      </c>
      <c r="F197" s="15">
        <f>D177:D237/C177:C237</f>
        <v>8.3333333333333339</v>
      </c>
      <c r="G197" s="15">
        <f>E177:E237/D177:D237</f>
        <v>0.42876999999999998</v>
      </c>
      <c r="H197" s="17">
        <f>G177:G237*C177:C237</f>
        <v>51.452399999999997</v>
      </c>
      <c r="I197" s="18">
        <v>27.38</v>
      </c>
      <c r="J197" s="15">
        <f>I177:I237+H177:H237</f>
        <v>78.832399999999993</v>
      </c>
      <c r="K197" s="19">
        <v>160</v>
      </c>
      <c r="L197" s="15">
        <f>K177:K237-J177:J237</f>
        <v>81.167600000000007</v>
      </c>
      <c r="M197" s="96">
        <f t="shared" si="41"/>
        <v>1.1824859999999999</v>
      </c>
      <c r="N197" s="96"/>
    </row>
    <row r="198" spans="2:17" x14ac:dyDescent="0.25">
      <c r="M198" s="96">
        <f t="shared" si="41"/>
        <v>0</v>
      </c>
      <c r="N198" s="96"/>
    </row>
    <row r="199" spans="2:17" x14ac:dyDescent="0.25">
      <c r="M199" s="96">
        <f t="shared" si="41"/>
        <v>0</v>
      </c>
      <c r="N199" s="96"/>
    </row>
    <row r="200" spans="2:17" s="70" customFormat="1" x14ac:dyDescent="0.25">
      <c r="B200" s="70" t="s">
        <v>193</v>
      </c>
      <c r="C200" s="71"/>
      <c r="H200" s="72"/>
      <c r="I200" s="73"/>
      <c r="K200" s="74"/>
      <c r="M200" s="96">
        <f t="shared" si="41"/>
        <v>0</v>
      </c>
      <c r="N200" s="96"/>
    </row>
    <row r="201" spans="2:17" x14ac:dyDescent="0.25">
      <c r="B201" t="s">
        <v>0</v>
      </c>
      <c r="C201" s="1" t="s">
        <v>5</v>
      </c>
      <c r="D201" t="s">
        <v>45</v>
      </c>
      <c r="E201" t="s">
        <v>47</v>
      </c>
      <c r="F201" t="s">
        <v>46</v>
      </c>
      <c r="G201" t="s">
        <v>6</v>
      </c>
      <c r="H201" s="4" t="s">
        <v>1</v>
      </c>
      <c r="I201" s="2" t="s">
        <v>67</v>
      </c>
      <c r="J201" t="s">
        <v>2</v>
      </c>
      <c r="K201" s="3" t="s">
        <v>3</v>
      </c>
      <c r="L201" t="s">
        <v>4</v>
      </c>
      <c r="M201" s="96" t="e">
        <f t="shared" si="41"/>
        <v>#VALUE!</v>
      </c>
      <c r="N201" s="96"/>
      <c r="Q201" t="s">
        <v>7</v>
      </c>
    </row>
    <row r="202" spans="2:17" s="38" customFormat="1" x14ac:dyDescent="0.25">
      <c r="B202" s="38" t="s">
        <v>250</v>
      </c>
      <c r="C202" s="39">
        <v>5</v>
      </c>
      <c r="D202" s="38">
        <v>1000</v>
      </c>
      <c r="E202" s="38">
        <v>429</v>
      </c>
      <c r="F202" s="38">
        <f>D190:D237/C190:C237</f>
        <v>200</v>
      </c>
      <c r="G202" s="38">
        <f>E190:E237/D190:D237</f>
        <v>0.42899999999999999</v>
      </c>
      <c r="H202" s="40">
        <f>G190:G237*C190:C237</f>
        <v>2.145</v>
      </c>
      <c r="I202" s="41">
        <v>3.96</v>
      </c>
      <c r="J202" s="38">
        <f>I190:I237+H190:H237</f>
        <v>6.1050000000000004</v>
      </c>
      <c r="K202" s="42">
        <v>40</v>
      </c>
      <c r="L202" s="38">
        <f>K190:K237-J190:J237</f>
        <v>33.894999999999996</v>
      </c>
      <c r="M202" s="96">
        <f t="shared" si="41"/>
        <v>9.1575000000000017E-2</v>
      </c>
      <c r="N202" s="96"/>
    </row>
    <row r="203" spans="2:17" s="60" customFormat="1" x14ac:dyDescent="0.25">
      <c r="B203" s="60" t="s">
        <v>251</v>
      </c>
      <c r="C203" s="61">
        <v>6</v>
      </c>
      <c r="D203" s="38">
        <v>1000</v>
      </c>
      <c r="E203" s="38">
        <v>429</v>
      </c>
      <c r="F203" s="60">
        <f>D178:D238/C178:C238</f>
        <v>166.66666666666666</v>
      </c>
      <c r="G203" s="60">
        <f>E178:E238/D178:D238</f>
        <v>0.42899999999999999</v>
      </c>
      <c r="H203" s="62">
        <f>G178:G238*C178:C238</f>
        <v>2.5739999999999998</v>
      </c>
      <c r="I203" s="63">
        <v>4.25</v>
      </c>
      <c r="J203" s="60">
        <f>I178:I238+H178:H238</f>
        <v>6.8239999999999998</v>
      </c>
      <c r="K203" s="64">
        <v>50</v>
      </c>
      <c r="L203" s="60">
        <f>K178:K238-J178:J238</f>
        <v>43.176000000000002</v>
      </c>
      <c r="M203" s="96">
        <f t="shared" si="41"/>
        <v>0.10235999999999999</v>
      </c>
      <c r="N203" s="96"/>
    </row>
    <row r="204" spans="2:17" s="60" customFormat="1" x14ac:dyDescent="0.25">
      <c r="B204" s="60" t="s">
        <v>252</v>
      </c>
      <c r="C204" s="61">
        <v>1</v>
      </c>
      <c r="D204" s="38">
        <v>1000</v>
      </c>
      <c r="E204" s="38">
        <v>429</v>
      </c>
      <c r="F204" s="60">
        <f>D190:D237/C190:C237</f>
        <v>1000</v>
      </c>
      <c r="G204" s="60">
        <f>E190:E237/D190:D237</f>
        <v>0.42899999999999999</v>
      </c>
      <c r="H204" s="62">
        <f>G190:G237*C190:C237</f>
        <v>0.42899999999999999</v>
      </c>
      <c r="I204" s="63">
        <v>2.98</v>
      </c>
      <c r="J204" s="60">
        <f>I190:I237+H190:H237</f>
        <v>3.4089999999999998</v>
      </c>
      <c r="K204" s="64">
        <v>25</v>
      </c>
      <c r="L204" s="60">
        <f>K190:K237-J190:J237</f>
        <v>21.591000000000001</v>
      </c>
      <c r="M204" s="96">
        <f t="shared" si="41"/>
        <v>5.1134999999999993E-2</v>
      </c>
      <c r="N204" s="96"/>
    </row>
    <row r="205" spans="2:17" s="10" customFormat="1" x14ac:dyDescent="0.25">
      <c r="B205" s="10" t="s">
        <v>288</v>
      </c>
      <c r="C205" s="11">
        <v>2</v>
      </c>
      <c r="D205" s="38">
        <v>1000</v>
      </c>
      <c r="E205" s="38">
        <v>429</v>
      </c>
      <c r="F205" s="60">
        <f>D191:D238/C191:C238</f>
        <v>500</v>
      </c>
      <c r="G205" s="60">
        <f>E191:E238/D191:D238</f>
        <v>0.42899999999999999</v>
      </c>
      <c r="H205" s="62">
        <f>G191:G238*C191:C238</f>
        <v>0.85799999999999998</v>
      </c>
      <c r="I205" s="13">
        <v>13.89</v>
      </c>
      <c r="J205" s="60">
        <f>I191:I238+H191:H238</f>
        <v>14.748000000000001</v>
      </c>
      <c r="K205" s="14">
        <v>100</v>
      </c>
      <c r="L205" s="60">
        <f>K191:K238-J191:J238</f>
        <v>85.251999999999995</v>
      </c>
      <c r="M205" s="96">
        <f t="shared" si="41"/>
        <v>0.22122</v>
      </c>
      <c r="N205" s="96"/>
      <c r="O205" s="60"/>
      <c r="P205" s="60"/>
    </row>
    <row r="206" spans="2:17" x14ac:dyDescent="0.25">
      <c r="B206" t="s">
        <v>290</v>
      </c>
      <c r="C206" s="1">
        <v>7</v>
      </c>
      <c r="D206" s="38">
        <v>1000</v>
      </c>
      <c r="E206" s="38">
        <v>429</v>
      </c>
      <c r="I206" s="2">
        <v>14.1</v>
      </c>
      <c r="K206" s="3">
        <v>60</v>
      </c>
      <c r="M206" s="96">
        <f t="shared" si="41"/>
        <v>0</v>
      </c>
      <c r="N206" s="96"/>
    </row>
    <row r="207" spans="2:17" s="10" customFormat="1" x14ac:dyDescent="0.25">
      <c r="C207" s="11"/>
      <c r="D207" s="38">
        <v>1000</v>
      </c>
      <c r="E207" s="38">
        <v>429</v>
      </c>
      <c r="F207" s="60" t="e">
        <f>D193:D255/C193:C255</f>
        <v>#DIV/0!</v>
      </c>
      <c r="G207" s="60">
        <f>E193:E255/D193:D255</f>
        <v>0.42899999999999999</v>
      </c>
      <c r="H207" s="62">
        <f>G193:G255*C193:C255</f>
        <v>0</v>
      </c>
      <c r="I207" s="13"/>
      <c r="J207" s="60">
        <f>I193:I255+H193:H255</f>
        <v>0</v>
      </c>
      <c r="K207" s="14"/>
      <c r="L207" s="60">
        <f>K193:K255-J193:J255</f>
        <v>0</v>
      </c>
      <c r="M207" s="96">
        <f t="shared" si="41"/>
        <v>0</v>
      </c>
      <c r="N207" s="96"/>
      <c r="O207" s="60"/>
      <c r="P207" s="60"/>
    </row>
    <row r="208" spans="2:17" s="60" customFormat="1" x14ac:dyDescent="0.25">
      <c r="B208" s="60" t="s">
        <v>253</v>
      </c>
      <c r="C208" s="61">
        <v>7</v>
      </c>
      <c r="D208" s="38">
        <v>1000</v>
      </c>
      <c r="E208" s="38">
        <v>429</v>
      </c>
      <c r="F208" s="60">
        <f>D192:D239/C192:C239</f>
        <v>142.85714285714286</v>
      </c>
      <c r="G208" s="60">
        <f>E192:E239/D192:D239</f>
        <v>0.42899999999999999</v>
      </c>
      <c r="H208" s="62">
        <f>G192:G239*C192:C239</f>
        <v>3.0030000000000001</v>
      </c>
      <c r="I208" s="63">
        <v>4.8899999999999997</v>
      </c>
      <c r="J208" s="60">
        <f>I192:I239+H192:H239</f>
        <v>7.8929999999999998</v>
      </c>
      <c r="K208" s="64">
        <v>60</v>
      </c>
      <c r="L208" s="60">
        <f>K192:K239-J192:J239</f>
        <v>52.106999999999999</v>
      </c>
      <c r="M208" s="96">
        <f t="shared" si="41"/>
        <v>0.118395</v>
      </c>
      <c r="N208" s="96"/>
    </row>
    <row r="209" spans="2:16" s="38" customFormat="1" x14ac:dyDescent="0.25">
      <c r="B209" s="38" t="s">
        <v>254</v>
      </c>
      <c r="C209" s="39">
        <v>5</v>
      </c>
      <c r="D209" s="38">
        <v>1000</v>
      </c>
      <c r="E209" s="38">
        <v>429</v>
      </c>
      <c r="F209" s="38">
        <f>D191:D237/C191:C237</f>
        <v>200</v>
      </c>
      <c r="G209" s="38">
        <f>E191:E237/D191:D237</f>
        <v>0.42899999999999999</v>
      </c>
      <c r="H209" s="40">
        <f>G191:G237*C191:C237</f>
        <v>2.145</v>
      </c>
      <c r="I209" s="41">
        <v>6.38</v>
      </c>
      <c r="J209" s="38">
        <f>I191:I237+H191:H237</f>
        <v>8.5250000000000004</v>
      </c>
      <c r="K209" s="42">
        <v>40</v>
      </c>
      <c r="L209" s="38">
        <f>K191:K237-J191:J237</f>
        <v>31.475000000000001</v>
      </c>
      <c r="M209" s="96">
        <f t="shared" si="41"/>
        <v>0.12787500000000002</v>
      </c>
      <c r="N209" s="96"/>
    </row>
    <row r="210" spans="2:16" s="59" customFormat="1" x14ac:dyDescent="0.25">
      <c r="B210" s="59" t="s">
        <v>213</v>
      </c>
      <c r="C210" s="59">
        <v>3</v>
      </c>
      <c r="D210" s="38">
        <v>1000</v>
      </c>
      <c r="E210" s="38">
        <v>429</v>
      </c>
      <c r="F210" s="38">
        <f>D181:D238/C181:C238</f>
        <v>333.33333333333331</v>
      </c>
      <c r="G210" s="38">
        <f>E181:E238/D181:D238</f>
        <v>0.42899999999999999</v>
      </c>
      <c r="H210" s="40">
        <f>G208:G287*C208:C287</f>
        <v>1.2869999999999999</v>
      </c>
      <c r="I210" s="59">
        <v>5.95</v>
      </c>
      <c r="J210" s="38">
        <f>I181:I238+H181:H238</f>
        <v>7.2370000000000001</v>
      </c>
      <c r="K210" s="59">
        <v>35</v>
      </c>
      <c r="L210" s="38">
        <f>K181:K238-J181:J238</f>
        <v>27.762999999999998</v>
      </c>
      <c r="M210" s="96">
        <f t="shared" si="41"/>
        <v>0.10855500000000001</v>
      </c>
      <c r="N210" s="96"/>
      <c r="O210" s="38"/>
      <c r="P210" s="38"/>
    </row>
    <row r="211" spans="2:16" s="38" customFormat="1" x14ac:dyDescent="0.25">
      <c r="B211" s="38" t="s">
        <v>255</v>
      </c>
      <c r="C211" s="39">
        <v>5</v>
      </c>
      <c r="D211" s="38">
        <v>1000</v>
      </c>
      <c r="E211" s="38">
        <v>429</v>
      </c>
      <c r="F211" s="38">
        <f>D192:D239/C192:C239</f>
        <v>200</v>
      </c>
      <c r="G211" s="38">
        <f>E192:E239/D192:D239</f>
        <v>0.42899999999999999</v>
      </c>
      <c r="H211" s="40">
        <f>G209:G287*C209:C287</f>
        <v>2.145</v>
      </c>
      <c r="I211" s="41">
        <v>7.09</v>
      </c>
      <c r="J211" s="38">
        <f>I192:I239+H192:H239</f>
        <v>9.2349999999999994</v>
      </c>
      <c r="K211" s="42">
        <v>40</v>
      </c>
      <c r="L211" s="38">
        <f>K194:K257-J194:J257</f>
        <v>30.765000000000001</v>
      </c>
      <c r="M211" s="96">
        <f t="shared" si="41"/>
        <v>0.13852499999999998</v>
      </c>
      <c r="N211" s="96"/>
    </row>
    <row r="212" spans="2:16" s="38" customFormat="1" x14ac:dyDescent="0.25">
      <c r="B212" s="38" t="s">
        <v>256</v>
      </c>
      <c r="C212" s="39">
        <v>5</v>
      </c>
      <c r="D212" s="38">
        <v>1000</v>
      </c>
      <c r="E212" s="38">
        <v>429</v>
      </c>
      <c r="F212" s="38">
        <f>D182:D277/C182:C277</f>
        <v>200</v>
      </c>
      <c r="G212" s="38">
        <f>E182:E277/D182:D277</f>
        <v>0.42899999999999999</v>
      </c>
      <c r="H212" s="40">
        <f>G182:G277*C182:C277</f>
        <v>2.145</v>
      </c>
      <c r="I212" s="41">
        <v>6.59</v>
      </c>
      <c r="J212" s="38">
        <f>I182:I277+H182:H277</f>
        <v>8.7349999999999994</v>
      </c>
      <c r="K212" s="42">
        <v>50</v>
      </c>
      <c r="L212" s="38">
        <f>K182:K277-J182:J277</f>
        <v>41.265000000000001</v>
      </c>
      <c r="M212" s="96">
        <f t="shared" si="41"/>
        <v>0.131025</v>
      </c>
      <c r="N212" s="96"/>
    </row>
    <row r="213" spans="2:16" s="10" customFormat="1" x14ac:dyDescent="0.25">
      <c r="B213" s="10" t="s">
        <v>257</v>
      </c>
      <c r="C213" s="11">
        <v>5</v>
      </c>
      <c r="D213" s="38">
        <v>1000</v>
      </c>
      <c r="E213" s="38">
        <v>429</v>
      </c>
      <c r="F213" s="10">
        <f>D199:D278/C199:C278</f>
        <v>200</v>
      </c>
      <c r="G213" s="10">
        <f>E199:E278/D199:D278</f>
        <v>0.42899999999999999</v>
      </c>
      <c r="H213" s="12">
        <f>G199:G278*C199:C278</f>
        <v>2.145</v>
      </c>
      <c r="I213" s="13">
        <v>4.8899999999999997</v>
      </c>
      <c r="J213" s="10">
        <f>I199:I278+H199:H278</f>
        <v>7.0350000000000001</v>
      </c>
      <c r="K213" s="14">
        <v>25</v>
      </c>
      <c r="L213" s="10">
        <f>K199:K278-J199:J278</f>
        <v>17.965</v>
      </c>
      <c r="M213" s="96">
        <f t="shared" si="41"/>
        <v>0.10552499999999999</v>
      </c>
      <c r="N213" s="96"/>
    </row>
    <row r="214" spans="2:16" s="10" customFormat="1" x14ac:dyDescent="0.25">
      <c r="B214" s="10" t="s">
        <v>258</v>
      </c>
      <c r="C214" s="11">
        <v>5</v>
      </c>
      <c r="D214" s="38">
        <v>1000</v>
      </c>
      <c r="E214" s="38">
        <v>429</v>
      </c>
      <c r="F214" s="10">
        <f>D200:D279/C200:C279</f>
        <v>200</v>
      </c>
      <c r="G214" s="10">
        <f>E208:E287/D208:D287</f>
        <v>0.42899999999999999</v>
      </c>
      <c r="H214" s="12">
        <f>G208:G287*C208:C287</f>
        <v>2.145</v>
      </c>
      <c r="I214" s="13">
        <v>7.87</v>
      </c>
      <c r="J214" s="10">
        <f>I208:I287+H208:H287</f>
        <v>10.015000000000001</v>
      </c>
      <c r="K214" s="14">
        <v>25</v>
      </c>
      <c r="L214" s="10">
        <f>K208:K287-J208:J287</f>
        <v>14.984999999999999</v>
      </c>
      <c r="M214" s="96">
        <f t="shared" si="41"/>
        <v>0.150225</v>
      </c>
      <c r="N214" s="96"/>
    </row>
    <row r="215" spans="2:16" s="33" customFormat="1" x14ac:dyDescent="0.25">
      <c r="B215" s="33" t="s">
        <v>211</v>
      </c>
      <c r="C215" s="34">
        <v>4</v>
      </c>
      <c r="D215" s="38">
        <v>1000</v>
      </c>
      <c r="E215" s="38">
        <v>429</v>
      </c>
      <c r="F215" s="33">
        <f>D201:D280/C201:C280</f>
        <v>250</v>
      </c>
      <c r="G215" s="33">
        <f>E209:E287/D209:D287</f>
        <v>0.42899999999999999</v>
      </c>
      <c r="H215" s="35">
        <f>G209:G287*C209:C287</f>
        <v>1.716</v>
      </c>
      <c r="I215" s="36">
        <v>10.84</v>
      </c>
      <c r="J215" s="33">
        <f>I209:I287+H209:H287</f>
        <v>12.555999999999999</v>
      </c>
      <c r="K215" s="37">
        <v>45</v>
      </c>
      <c r="L215" s="33">
        <f>K209:K287-J209:J287</f>
        <v>32.444000000000003</v>
      </c>
      <c r="M215" s="96">
        <f t="shared" si="41"/>
        <v>0.18834000000000001</v>
      </c>
      <c r="N215" s="96"/>
    </row>
    <row r="216" spans="2:16" s="33" customFormat="1" x14ac:dyDescent="0.25">
      <c r="B216" s="33" t="s">
        <v>216</v>
      </c>
      <c r="C216" s="34">
        <v>5</v>
      </c>
      <c r="D216" s="38">
        <v>1000</v>
      </c>
      <c r="E216" s="38">
        <v>429</v>
      </c>
      <c r="F216" s="33">
        <f>D203:D282/C203:C282</f>
        <v>200</v>
      </c>
      <c r="G216" s="33">
        <f>E210:E287/D210:D287</f>
        <v>0.42899999999999999</v>
      </c>
      <c r="H216" s="35">
        <f>G210:G287*C210:C287</f>
        <v>2.145</v>
      </c>
      <c r="I216" s="36">
        <v>6.38</v>
      </c>
      <c r="J216" s="33">
        <f>I210:I287+H210:H287</f>
        <v>8.5250000000000004</v>
      </c>
      <c r="K216" s="37">
        <v>35</v>
      </c>
      <c r="L216" s="33">
        <f>K210:K287-J210:J287</f>
        <v>26.475000000000001</v>
      </c>
      <c r="M216" s="96">
        <f t="shared" si="41"/>
        <v>0.12787500000000002</v>
      </c>
      <c r="N216" s="96"/>
    </row>
    <row r="217" spans="2:16" s="33" customFormat="1" x14ac:dyDescent="0.25">
      <c r="B217" s="33" t="s">
        <v>132</v>
      </c>
      <c r="C217" s="34">
        <v>10</v>
      </c>
      <c r="D217" s="38">
        <v>1000</v>
      </c>
      <c r="E217" s="38">
        <v>429</v>
      </c>
      <c r="F217" s="33">
        <f>D204:D282/C204:C282</f>
        <v>100</v>
      </c>
      <c r="G217" s="33">
        <f>E210:E287/D210:D287</f>
        <v>0.42899999999999999</v>
      </c>
      <c r="H217" s="35">
        <f>G210:G287*C210:C287</f>
        <v>4.29</v>
      </c>
      <c r="I217" s="36">
        <v>6.38</v>
      </c>
      <c r="J217" s="33">
        <f>I210:I287+H210:H287</f>
        <v>10.67</v>
      </c>
      <c r="K217" s="37">
        <v>50</v>
      </c>
      <c r="L217" s="33">
        <f>K210:K287-J210:J287</f>
        <v>39.33</v>
      </c>
      <c r="M217" s="96">
        <f t="shared" si="41"/>
        <v>0.16005</v>
      </c>
      <c r="N217" s="96"/>
    </row>
    <row r="218" spans="2:16" s="55" customFormat="1" x14ac:dyDescent="0.25">
      <c r="C218" s="54"/>
      <c r="D218" s="38">
        <v>1000</v>
      </c>
      <c r="E218" s="38">
        <v>429</v>
      </c>
      <c r="H218" s="56"/>
      <c r="I218" s="57"/>
      <c r="K218" s="58"/>
      <c r="M218" s="96">
        <f t="shared" si="41"/>
        <v>0</v>
      </c>
      <c r="N218" s="96"/>
    </row>
    <row r="219" spans="2:16" s="33" customFormat="1" x14ac:dyDescent="0.25">
      <c r="B219" s="33" t="s">
        <v>210</v>
      </c>
      <c r="C219" s="34">
        <v>4</v>
      </c>
      <c r="D219" s="38">
        <v>1000</v>
      </c>
      <c r="E219" s="38">
        <v>429</v>
      </c>
      <c r="F219" s="33" t="e">
        <f>D223:D287/C223:C287</f>
        <v>#VALUE!</v>
      </c>
      <c r="G219" s="33" t="e">
        <f>E223:E287/D223:D287</f>
        <v>#VALUE!</v>
      </c>
      <c r="H219" s="35" t="e">
        <f>G223:G287*C223:C287</f>
        <v>#VALUE!</v>
      </c>
      <c r="I219" s="36">
        <v>8.1</v>
      </c>
      <c r="J219" s="33" t="e">
        <f>I223:I287+H223:H287</f>
        <v>#VALUE!</v>
      </c>
      <c r="K219" s="37">
        <v>35</v>
      </c>
      <c r="L219" s="33" t="e">
        <f>K223:K287-J223:J287</f>
        <v>#VALUE!</v>
      </c>
      <c r="M219" s="96" t="e">
        <f t="shared" si="41"/>
        <v>#VALUE!</v>
      </c>
      <c r="N219" s="96"/>
    </row>
    <row r="220" spans="2:16" s="33" customFormat="1" x14ac:dyDescent="0.25">
      <c r="B220" s="33" t="s">
        <v>194</v>
      </c>
      <c r="C220" s="34">
        <v>3</v>
      </c>
      <c r="D220" s="38">
        <v>1000</v>
      </c>
      <c r="E220" s="38">
        <v>429</v>
      </c>
      <c r="F220" s="33">
        <f>D181:D239/C181:C239</f>
        <v>333.33333333333331</v>
      </c>
      <c r="G220" s="33">
        <f>E181:E239/D181:D239</f>
        <v>0.42899999999999999</v>
      </c>
      <c r="H220" s="35">
        <f>G181:G239*C181:C239</f>
        <v>1.2869999999999999</v>
      </c>
      <c r="I220" s="36">
        <v>2.76</v>
      </c>
      <c r="J220" s="33">
        <f>I181:I239+H181:H239</f>
        <v>4.0469999999999997</v>
      </c>
      <c r="K220" s="37">
        <v>20</v>
      </c>
      <c r="L220" s="33">
        <f>K181:K239-J181:J239</f>
        <v>15.952999999999999</v>
      </c>
      <c r="M220" s="96">
        <f t="shared" si="41"/>
        <v>6.0704999999999995E-2</v>
      </c>
      <c r="N220" s="96"/>
    </row>
    <row r="221" spans="2:16" s="33" customFormat="1" x14ac:dyDescent="0.25">
      <c r="B221" s="33" t="s">
        <v>195</v>
      </c>
      <c r="C221" s="34">
        <v>8</v>
      </c>
      <c r="D221" s="38">
        <v>1000</v>
      </c>
      <c r="E221" s="38">
        <v>429</v>
      </c>
      <c r="F221" s="33">
        <f>D193:D255/C193:C255</f>
        <v>125</v>
      </c>
      <c r="G221" s="33">
        <f>E193:E255/D193:D255</f>
        <v>0.42899999999999999</v>
      </c>
      <c r="H221" s="35">
        <f>G193:G255*C193:C255</f>
        <v>3.4319999999999999</v>
      </c>
      <c r="I221" s="36">
        <v>6.14</v>
      </c>
      <c r="J221" s="33">
        <f>I193:I255+H193:H255</f>
        <v>9.5719999999999992</v>
      </c>
      <c r="K221" s="37">
        <v>40</v>
      </c>
      <c r="L221" s="33">
        <f>K193:K255-J193:J255</f>
        <v>30.428000000000001</v>
      </c>
      <c r="M221" s="96">
        <f t="shared" si="41"/>
        <v>0.14357999999999999</v>
      </c>
      <c r="N221" s="96"/>
    </row>
    <row r="222" spans="2:16" s="10" customFormat="1" x14ac:dyDescent="0.25">
      <c r="B222" s="10" t="s">
        <v>196</v>
      </c>
      <c r="C222" s="11">
        <v>13</v>
      </c>
      <c r="D222" s="38">
        <v>1000</v>
      </c>
      <c r="E222" s="38">
        <v>429</v>
      </c>
      <c r="F222" s="10">
        <f>D194:D256/C194:C256</f>
        <v>76.92307692307692</v>
      </c>
      <c r="G222" s="10">
        <f>E194:E256/D194:D256</f>
        <v>0.42899999999999999</v>
      </c>
      <c r="H222" s="12">
        <f>G194:G256*C194:C256</f>
        <v>5.577</v>
      </c>
      <c r="I222" s="13">
        <v>5.53</v>
      </c>
      <c r="J222" s="10">
        <f>I194:I256+H194:H256</f>
        <v>11.106999999999999</v>
      </c>
      <c r="K222" s="14">
        <v>45</v>
      </c>
      <c r="L222" s="10">
        <f>K194:K256-J194:J256</f>
        <v>33.893000000000001</v>
      </c>
      <c r="M222" s="96">
        <f t="shared" si="41"/>
        <v>0.16660499999999998</v>
      </c>
      <c r="N222" s="96"/>
    </row>
    <row r="223" spans="2:16" s="10" customFormat="1" x14ac:dyDescent="0.25">
      <c r="B223" s="10" t="s">
        <v>197</v>
      </c>
      <c r="C223" s="11">
        <v>8</v>
      </c>
      <c r="D223" s="38">
        <v>1000</v>
      </c>
      <c r="E223" s="38">
        <v>429</v>
      </c>
      <c r="F223" s="10">
        <f>D195:D258/C195:C258</f>
        <v>125</v>
      </c>
      <c r="G223" s="10">
        <f>E195:E258/D195:D258</f>
        <v>0.42899999999999999</v>
      </c>
      <c r="H223" s="12">
        <f>G195:G258*C195:C258</f>
        <v>3.4319999999999999</v>
      </c>
      <c r="I223" s="13">
        <v>7.65</v>
      </c>
      <c r="J223" s="10">
        <f>I195:I258+H195:H258</f>
        <v>11.082000000000001</v>
      </c>
      <c r="K223" s="14">
        <v>40</v>
      </c>
      <c r="L223" s="10">
        <f>K195:K258-J195:J258</f>
        <v>28.917999999999999</v>
      </c>
      <c r="M223" s="96">
        <f t="shared" si="41"/>
        <v>0.16622999999999999</v>
      </c>
      <c r="N223" s="96"/>
    </row>
    <row r="224" spans="2:16" s="10" customFormat="1" x14ac:dyDescent="0.25">
      <c r="B224" s="10" t="s">
        <v>198</v>
      </c>
      <c r="C224" s="11">
        <v>6</v>
      </c>
      <c r="D224" s="38">
        <v>1000</v>
      </c>
      <c r="E224" s="38">
        <v>429</v>
      </c>
      <c r="F224" s="10">
        <f>D180:D287/C180:C287</f>
        <v>166.66666666666666</v>
      </c>
      <c r="G224" s="10">
        <f>E180:E287/D180:D287</f>
        <v>0.42899999999999999</v>
      </c>
      <c r="H224" s="12">
        <f>G180:G287*C180:C287</f>
        <v>2.5739999999999998</v>
      </c>
      <c r="I224" s="13">
        <v>4.8899999999999997</v>
      </c>
      <c r="J224" s="10">
        <f>I180:I287+H180:H287</f>
        <v>7.4639999999999995</v>
      </c>
      <c r="K224" s="14">
        <v>30</v>
      </c>
      <c r="L224" s="10">
        <f>K180:K287-J180:J287</f>
        <v>22.536000000000001</v>
      </c>
      <c r="M224" s="96">
        <f t="shared" si="41"/>
        <v>0.11196</v>
      </c>
      <c r="N224" s="96"/>
    </row>
    <row r="225" spans="2:14" s="10" customFormat="1" x14ac:dyDescent="0.25">
      <c r="B225" s="52" t="s">
        <v>199</v>
      </c>
      <c r="C225" s="11">
        <v>14</v>
      </c>
      <c r="D225" s="38">
        <v>1000</v>
      </c>
      <c r="E225" s="38">
        <v>429</v>
      </c>
      <c r="F225" s="10">
        <f>D196:D276/C196:C276</f>
        <v>71.428571428571431</v>
      </c>
      <c r="G225" s="10">
        <f>E196:E276/D196:D276</f>
        <v>0.42899999999999999</v>
      </c>
      <c r="H225" s="12">
        <f>G196:G276*C196:C276</f>
        <v>6.0060000000000002</v>
      </c>
      <c r="I225" s="13">
        <v>7.02</v>
      </c>
      <c r="J225" s="10">
        <f>I196:I276+H196:H276</f>
        <v>13.026</v>
      </c>
      <c r="K225" s="14">
        <v>45</v>
      </c>
      <c r="L225" s="10">
        <f>K196:K276-J196:J276</f>
        <v>31.974</v>
      </c>
      <c r="M225" s="96">
        <f t="shared" si="41"/>
        <v>0.19538999999999998</v>
      </c>
      <c r="N225" s="96"/>
    </row>
    <row r="226" spans="2:14" x14ac:dyDescent="0.25">
      <c r="B226" t="s">
        <v>200</v>
      </c>
      <c r="C226" s="1">
        <v>8</v>
      </c>
      <c r="D226" s="38">
        <v>1000</v>
      </c>
      <c r="E226" s="38">
        <v>429</v>
      </c>
      <c r="F226">
        <f>D197:D276/C197:C276</f>
        <v>125</v>
      </c>
      <c r="G226">
        <f>E197:E276/D197:D276</f>
        <v>0.42899999999999999</v>
      </c>
      <c r="H226" s="4">
        <f>G197:G276*C197:C276</f>
        <v>3.4319999999999999</v>
      </c>
      <c r="I226" s="2">
        <v>14.67</v>
      </c>
      <c r="J226">
        <f>I197:I276+H197:H276</f>
        <v>18.102</v>
      </c>
      <c r="K226" s="3">
        <v>40</v>
      </c>
      <c r="L226">
        <f>K197:K276-J197:J276</f>
        <v>21.898</v>
      </c>
      <c r="M226" s="96">
        <f t="shared" si="41"/>
        <v>0.27153000000000005</v>
      </c>
      <c r="N226" s="96"/>
    </row>
    <row r="227" spans="2:14" s="38" customFormat="1" x14ac:dyDescent="0.25">
      <c r="B227" s="38" t="s">
        <v>201</v>
      </c>
      <c r="C227" s="39">
        <v>5</v>
      </c>
      <c r="D227" s="38">
        <v>1000</v>
      </c>
      <c r="E227" s="38">
        <v>429</v>
      </c>
      <c r="F227" s="38">
        <f>D199:D277/C199:C277</f>
        <v>200</v>
      </c>
      <c r="G227" s="38">
        <f>E199:E277/D199:D277</f>
        <v>0.42899999999999999</v>
      </c>
      <c r="H227" s="40">
        <f>G199:G277*C199:C277</f>
        <v>2.145</v>
      </c>
      <c r="I227" s="41">
        <v>3.6</v>
      </c>
      <c r="J227" s="38">
        <f>I199:I277+H199:H277</f>
        <v>5.7450000000000001</v>
      </c>
      <c r="K227" s="42">
        <v>30</v>
      </c>
      <c r="L227" s="38">
        <f>K199:K277-J199:J277</f>
        <v>24.254999999999999</v>
      </c>
      <c r="M227" s="96">
        <f t="shared" si="41"/>
        <v>8.6175000000000002E-2</v>
      </c>
      <c r="N227" s="96"/>
    </row>
    <row r="228" spans="2:14" s="10" customFormat="1" x14ac:dyDescent="0.25">
      <c r="B228" s="10" t="s">
        <v>202</v>
      </c>
      <c r="C228" s="11">
        <v>6</v>
      </c>
      <c r="D228" s="38">
        <v>1000</v>
      </c>
      <c r="E228" s="38">
        <v>429</v>
      </c>
      <c r="F228" s="10">
        <f>D200:D284/C200:C284</f>
        <v>166.66666666666666</v>
      </c>
      <c r="G228" s="10">
        <f>E200:E284/D200:D284</f>
        <v>0.42899999999999999</v>
      </c>
      <c r="H228" s="12">
        <f>G200:G284*C200:C284</f>
        <v>2.5739999999999998</v>
      </c>
      <c r="I228" s="13">
        <v>8.7200000000000006</v>
      </c>
      <c r="J228" s="10">
        <f>I200:I284+H200:H284</f>
        <v>11.294</v>
      </c>
      <c r="K228" s="14">
        <v>35</v>
      </c>
      <c r="L228" s="10">
        <f>K200:K284-J200:J284</f>
        <v>23.706</v>
      </c>
      <c r="M228" s="96">
        <f t="shared" si="41"/>
        <v>0.16941000000000001</v>
      </c>
      <c r="N228" s="96"/>
    </row>
    <row r="229" spans="2:14" s="33" customFormat="1" x14ac:dyDescent="0.25">
      <c r="B229" s="33" t="s">
        <v>203</v>
      </c>
      <c r="C229" s="34">
        <v>6</v>
      </c>
      <c r="D229" s="38">
        <v>1000</v>
      </c>
      <c r="E229" s="38">
        <v>429</v>
      </c>
      <c r="F229" s="33">
        <f>D201:D284/C201:C284</f>
        <v>166.66666666666666</v>
      </c>
      <c r="G229" s="33">
        <f>E201:E284/D201:D284</f>
        <v>0.42899999999999999</v>
      </c>
      <c r="H229" s="35">
        <f>G201:G284*C201:C284</f>
        <v>2.5739999999999998</v>
      </c>
      <c r="I229" s="36">
        <v>2.98</v>
      </c>
      <c r="J229" s="33">
        <f>I201:I284+H201:H284</f>
        <v>5.5540000000000003</v>
      </c>
      <c r="K229" s="37">
        <v>25</v>
      </c>
      <c r="L229" s="33">
        <f>K201:K284-J201:J284</f>
        <v>19.445999999999998</v>
      </c>
      <c r="M229" s="96">
        <f t="shared" si="41"/>
        <v>8.3310000000000009E-2</v>
      </c>
      <c r="N229" s="96"/>
    </row>
    <row r="230" spans="2:14" s="33" customFormat="1" x14ac:dyDescent="0.25">
      <c r="B230" s="33" t="s">
        <v>204</v>
      </c>
      <c r="C230" s="34">
        <v>10</v>
      </c>
      <c r="D230" s="38">
        <v>1000</v>
      </c>
      <c r="E230" s="38">
        <v>429</v>
      </c>
      <c r="F230" s="33">
        <f>D204:D284/C204:C284</f>
        <v>100</v>
      </c>
      <c r="G230" s="33">
        <f>E204:E284/D204:D284</f>
        <v>0.42899999999999999</v>
      </c>
      <c r="H230" s="35">
        <f>G204:G284*C204:C284</f>
        <v>4.29</v>
      </c>
      <c r="I230" s="36">
        <v>5.32</v>
      </c>
      <c r="J230" s="33">
        <f>I204:I284+H204:H284</f>
        <v>9.61</v>
      </c>
      <c r="K230" s="37">
        <v>40</v>
      </c>
      <c r="L230" s="33">
        <f>K204:K284-J204:J284</f>
        <v>30.39</v>
      </c>
      <c r="M230" s="96">
        <f t="shared" si="41"/>
        <v>0.14415</v>
      </c>
      <c r="N230" s="96"/>
    </row>
    <row r="231" spans="2:14" s="33" customFormat="1" x14ac:dyDescent="0.25">
      <c r="B231" s="33" t="s">
        <v>205</v>
      </c>
      <c r="C231" s="34">
        <v>11</v>
      </c>
      <c r="D231" s="38">
        <v>1000</v>
      </c>
      <c r="E231" s="38">
        <v>429</v>
      </c>
      <c r="F231" s="33">
        <f>D209:D284/C209:C284</f>
        <v>90.909090909090907</v>
      </c>
      <c r="G231" s="33">
        <f>E209:E284/D209:D284</f>
        <v>0.42899999999999999</v>
      </c>
      <c r="H231" s="35">
        <f>G209:G284*C209:C284</f>
        <v>4.7190000000000003</v>
      </c>
      <c r="I231" s="36">
        <v>6.38</v>
      </c>
      <c r="J231" s="33">
        <f>I209:I284+H209:H284</f>
        <v>11.099</v>
      </c>
      <c r="K231" s="37">
        <v>45</v>
      </c>
      <c r="L231" s="33">
        <f>K209:K284-J209:J284</f>
        <v>33.900999999999996</v>
      </c>
      <c r="M231" s="96">
        <f t="shared" si="41"/>
        <v>0.16648499999999999</v>
      </c>
      <c r="N231" s="96"/>
    </row>
    <row r="232" spans="2:14" s="33" customFormat="1" x14ac:dyDescent="0.25">
      <c r="B232" s="33" t="s">
        <v>206</v>
      </c>
      <c r="C232" s="34">
        <v>7</v>
      </c>
      <c r="D232" s="38">
        <v>1000</v>
      </c>
      <c r="E232" s="38">
        <v>429</v>
      </c>
      <c r="F232" s="33">
        <f>D219:D284/C219:C284</f>
        <v>142.85714285714286</v>
      </c>
      <c r="G232" s="33">
        <f>E219:E284/D219:D284</f>
        <v>0.42899999999999999</v>
      </c>
      <c r="H232" s="35">
        <f>G219:G284*C219:C284</f>
        <v>3.0030000000000001</v>
      </c>
      <c r="I232" s="36">
        <v>2.34</v>
      </c>
      <c r="J232" s="33">
        <f>I219:I284+H219:H284</f>
        <v>5.343</v>
      </c>
      <c r="K232" s="37">
        <v>30</v>
      </c>
      <c r="L232" s="33">
        <f>K219:K284-J219:J284</f>
        <v>24.657</v>
      </c>
      <c r="M232" s="96">
        <f t="shared" si="41"/>
        <v>8.0144999999999994E-2</v>
      </c>
      <c r="N232" s="96"/>
    </row>
    <row r="233" spans="2:14" s="33" customFormat="1" x14ac:dyDescent="0.25">
      <c r="B233" s="33" t="s">
        <v>207</v>
      </c>
      <c r="C233" s="34">
        <v>7</v>
      </c>
      <c r="D233" s="38">
        <v>1000</v>
      </c>
      <c r="E233" s="38">
        <v>429</v>
      </c>
      <c r="F233" s="33">
        <f>D220:D287/C220:C287</f>
        <v>142.85714285714286</v>
      </c>
      <c r="G233" s="33">
        <f>E220:E287/D220:D287</f>
        <v>0.42899999999999999</v>
      </c>
      <c r="H233" s="35">
        <f>G220:G287*C220:C287</f>
        <v>3.0030000000000001</v>
      </c>
      <c r="I233" s="36">
        <v>6.8</v>
      </c>
      <c r="J233" s="33">
        <f>I220:I287+H220:H287</f>
        <v>9.8030000000000008</v>
      </c>
      <c r="K233" s="37">
        <v>40</v>
      </c>
      <c r="L233" s="33">
        <f>K220:K287-J220:J287</f>
        <v>30.196999999999999</v>
      </c>
      <c r="M233" s="96">
        <f t="shared" si="41"/>
        <v>0.14704500000000001</v>
      </c>
      <c r="N233" s="96"/>
    </row>
    <row r="234" spans="2:14" x14ac:dyDescent="0.25">
      <c r="B234" t="s">
        <v>208</v>
      </c>
      <c r="C234" s="1">
        <v>5</v>
      </c>
      <c r="D234" s="38">
        <v>1000</v>
      </c>
      <c r="E234" s="38">
        <v>429</v>
      </c>
      <c r="F234">
        <f>D221:D287/C221:C287</f>
        <v>200</v>
      </c>
      <c r="G234">
        <f>E221:E287/D221:D287</f>
        <v>0.42899999999999999</v>
      </c>
      <c r="H234" s="4">
        <f>G221:G287*C221:C287</f>
        <v>2.145</v>
      </c>
      <c r="I234" s="2">
        <v>7.87</v>
      </c>
      <c r="J234">
        <f>I221:I287+H221:H287</f>
        <v>10.015000000000001</v>
      </c>
      <c r="K234" s="3">
        <v>25</v>
      </c>
      <c r="L234">
        <f>K221:K287-J221:J287</f>
        <v>14.984999999999999</v>
      </c>
      <c r="M234" s="96">
        <f t="shared" si="41"/>
        <v>0.150225</v>
      </c>
      <c r="N234" s="96"/>
    </row>
    <row r="235" spans="2:14" x14ac:dyDescent="0.25">
      <c r="B235" t="s">
        <v>209</v>
      </c>
      <c r="C235" s="1">
        <v>5</v>
      </c>
      <c r="D235" s="38">
        <v>1000</v>
      </c>
      <c r="E235" s="38">
        <v>429</v>
      </c>
      <c r="F235">
        <f>D211:D287/C211:C287</f>
        <v>200</v>
      </c>
      <c r="G235">
        <f>E211:E287/D211:D287</f>
        <v>0.42899999999999999</v>
      </c>
      <c r="H235" s="4">
        <f>G211:G287*C211:C287</f>
        <v>2.145</v>
      </c>
      <c r="I235" s="2">
        <v>5.95</v>
      </c>
      <c r="J235">
        <f>I211:I287+H211:H287</f>
        <v>8.0950000000000006</v>
      </c>
      <c r="K235" s="3">
        <v>25</v>
      </c>
      <c r="L235">
        <f>K211:K287-J211:J287</f>
        <v>16.905000000000001</v>
      </c>
      <c r="M235" s="96">
        <f t="shared" si="41"/>
        <v>0.12142500000000001</v>
      </c>
      <c r="N235" s="96"/>
    </row>
    <row r="236" spans="2:14" s="33" customFormat="1" x14ac:dyDescent="0.25">
      <c r="B236" s="33" t="s">
        <v>212</v>
      </c>
      <c r="C236" s="34">
        <v>17</v>
      </c>
      <c r="D236" s="38">
        <v>1000</v>
      </c>
      <c r="E236" s="38">
        <v>429</v>
      </c>
      <c r="F236" s="33">
        <f>D226:D305/C226:C305</f>
        <v>58.823529411764703</v>
      </c>
      <c r="G236" s="33">
        <f>E226:E305/D226:D305</f>
        <v>0.42899999999999999</v>
      </c>
      <c r="H236" s="35">
        <f>G226:G305*C226:C305</f>
        <v>7.2930000000000001</v>
      </c>
      <c r="I236" s="36">
        <v>5.0999999999999996</v>
      </c>
      <c r="J236" s="33">
        <f>I226:I305+H226:H305</f>
        <v>12.393000000000001</v>
      </c>
      <c r="K236" s="37">
        <v>50</v>
      </c>
      <c r="L236" s="33">
        <f>K226:K305-J226:J305</f>
        <v>37.606999999999999</v>
      </c>
      <c r="M236" s="96">
        <f t="shared" si="41"/>
        <v>0.18589500000000003</v>
      </c>
      <c r="N236" s="96"/>
    </row>
    <row r="237" spans="2:14" s="38" customFormat="1" x14ac:dyDescent="0.25">
      <c r="B237" s="38" t="s">
        <v>340</v>
      </c>
      <c r="C237" s="39">
        <v>1</v>
      </c>
      <c r="D237" s="38">
        <v>1000</v>
      </c>
      <c r="E237" s="38">
        <v>429</v>
      </c>
      <c r="F237" s="38">
        <f>D227:D307/C227:C307</f>
        <v>1000</v>
      </c>
      <c r="G237" s="38">
        <f>E227:E307/D227:D307</f>
        <v>0.42899999999999999</v>
      </c>
      <c r="H237" s="40">
        <f>G227:G307*C227:C307</f>
        <v>0.42899999999999999</v>
      </c>
      <c r="I237" s="41">
        <v>1.49</v>
      </c>
      <c r="J237" s="38">
        <f>I227:I307+H227:H307</f>
        <v>1.919</v>
      </c>
      <c r="K237" s="42">
        <v>15</v>
      </c>
      <c r="L237" s="38">
        <f>K227:K307-J227:J307</f>
        <v>13.081</v>
      </c>
      <c r="M237" s="96">
        <f t="shared" si="41"/>
        <v>2.8784999999999998E-2</v>
      </c>
      <c r="N237" s="96"/>
    </row>
    <row r="238" spans="2:14" x14ac:dyDescent="0.25">
      <c r="B238" t="s">
        <v>214</v>
      </c>
      <c r="C238" s="1">
        <v>5</v>
      </c>
      <c r="D238" s="38">
        <v>1000</v>
      </c>
      <c r="E238" s="38">
        <v>429</v>
      </c>
      <c r="F238">
        <f>D230:D311/C230:C311</f>
        <v>200</v>
      </c>
      <c r="G238">
        <f>E230:E311/D230:D311</f>
        <v>0.42899999999999999</v>
      </c>
      <c r="H238" s="4">
        <f>G230:G311*C230:C311</f>
        <v>2.145</v>
      </c>
      <c r="I238" s="2">
        <v>12.76</v>
      </c>
      <c r="J238">
        <f>I230:I311+H230:H311</f>
        <v>14.904999999999999</v>
      </c>
      <c r="K238" s="3">
        <v>35</v>
      </c>
      <c r="L238">
        <f>K230:K311-J230:J311</f>
        <v>20.094999999999999</v>
      </c>
      <c r="M238" s="96">
        <f t="shared" si="41"/>
        <v>0.22357499999999997</v>
      </c>
      <c r="N238" s="96"/>
    </row>
    <row r="239" spans="2:14" s="15" customFormat="1" x14ac:dyDescent="0.25">
      <c r="B239" s="15" t="s">
        <v>215</v>
      </c>
      <c r="C239" s="16">
        <v>5</v>
      </c>
      <c r="D239" s="38">
        <v>1000</v>
      </c>
      <c r="E239" s="38">
        <v>429</v>
      </c>
      <c r="F239" s="15">
        <f t="shared" ref="F239:F248" si="42">D232:D312/C232:C312</f>
        <v>200</v>
      </c>
      <c r="G239" s="15">
        <f t="shared" ref="G239:G248" si="43">E232:E312/D232:D312</f>
        <v>0.42899999999999999</v>
      </c>
      <c r="H239" s="17">
        <f t="shared" ref="H239:H248" si="44">G232:G312*C232:C312</f>
        <v>2.145</v>
      </c>
      <c r="I239" s="18">
        <v>0</v>
      </c>
      <c r="J239" s="15">
        <f t="shared" ref="J239:J248" si="45">I232:I312+H232:H312</f>
        <v>2.145</v>
      </c>
      <c r="K239" s="19">
        <v>40</v>
      </c>
      <c r="L239" s="15">
        <f t="shared" ref="L239:L248" si="46">K232:K312-J232:J312</f>
        <v>37.854999999999997</v>
      </c>
      <c r="M239" s="96">
        <f t="shared" si="41"/>
        <v>3.2175000000000002E-2</v>
      </c>
      <c r="N239" s="96"/>
    </row>
    <row r="240" spans="2:14" s="15" customFormat="1" x14ac:dyDescent="0.25">
      <c r="B240" s="15" t="s">
        <v>403</v>
      </c>
      <c r="C240" s="16"/>
      <c r="D240" s="38">
        <v>1000</v>
      </c>
      <c r="E240" s="38">
        <v>429</v>
      </c>
      <c r="F240" s="15" t="e">
        <f t="shared" si="42"/>
        <v>#DIV/0!</v>
      </c>
      <c r="G240" s="15">
        <f t="shared" si="43"/>
        <v>0.42899999999999999</v>
      </c>
      <c r="H240" s="17">
        <f t="shared" si="44"/>
        <v>0</v>
      </c>
      <c r="I240" s="18">
        <v>5.76</v>
      </c>
      <c r="J240" s="15">
        <f t="shared" si="45"/>
        <v>5.76</v>
      </c>
      <c r="K240" s="19">
        <v>25</v>
      </c>
      <c r="L240" s="15">
        <f t="shared" si="46"/>
        <v>19.240000000000002</v>
      </c>
      <c r="M240" s="96"/>
      <c r="N240" s="96"/>
    </row>
    <row r="241" spans="2:14" s="15" customFormat="1" x14ac:dyDescent="0.25">
      <c r="B241" s="15" t="s">
        <v>404</v>
      </c>
      <c r="C241" s="16"/>
      <c r="D241" s="38">
        <v>1000</v>
      </c>
      <c r="E241" s="38">
        <v>429</v>
      </c>
      <c r="F241" s="15" t="e">
        <f t="shared" si="42"/>
        <v>#DIV/0!</v>
      </c>
      <c r="G241" s="15">
        <f t="shared" si="43"/>
        <v>0.42899999999999999</v>
      </c>
      <c r="H241" s="17">
        <f t="shared" si="44"/>
        <v>0</v>
      </c>
      <c r="I241" s="18">
        <v>0</v>
      </c>
      <c r="J241" s="15">
        <f t="shared" si="45"/>
        <v>0</v>
      </c>
      <c r="K241" s="19">
        <v>25</v>
      </c>
      <c r="L241" s="15">
        <f t="shared" si="46"/>
        <v>25</v>
      </c>
      <c r="M241" s="96"/>
      <c r="N241" s="96"/>
    </row>
    <row r="242" spans="2:14" s="15" customFormat="1" x14ac:dyDescent="0.25">
      <c r="B242" s="15" t="s">
        <v>405</v>
      </c>
      <c r="C242" s="16">
        <v>7</v>
      </c>
      <c r="D242" s="38">
        <v>1000</v>
      </c>
      <c r="E242" s="38">
        <v>429</v>
      </c>
      <c r="F242" s="15">
        <f t="shared" si="42"/>
        <v>142.85714285714286</v>
      </c>
      <c r="G242" s="15">
        <f t="shared" si="43"/>
        <v>0.42899999999999999</v>
      </c>
      <c r="H242" s="17">
        <f t="shared" si="44"/>
        <v>3.0030000000000001</v>
      </c>
      <c r="I242" s="18">
        <v>6.58</v>
      </c>
      <c r="J242" s="15">
        <f t="shared" si="45"/>
        <v>9.5830000000000002</v>
      </c>
      <c r="K242" s="19">
        <v>25</v>
      </c>
      <c r="L242" s="15">
        <f t="shared" si="46"/>
        <v>15.417</v>
      </c>
      <c r="M242" s="96"/>
      <c r="N242" s="96"/>
    </row>
    <row r="243" spans="2:14" s="15" customFormat="1" x14ac:dyDescent="0.25">
      <c r="B243" s="15" t="s">
        <v>406</v>
      </c>
      <c r="C243" s="16"/>
      <c r="D243" s="38">
        <v>1000</v>
      </c>
      <c r="E243" s="38">
        <v>429</v>
      </c>
      <c r="F243" s="15" t="e">
        <f t="shared" si="42"/>
        <v>#DIV/0!</v>
      </c>
      <c r="G243" s="15">
        <f t="shared" si="43"/>
        <v>0.42899999999999999</v>
      </c>
      <c r="H243" s="17">
        <f t="shared" si="44"/>
        <v>0</v>
      </c>
      <c r="I243" s="18">
        <v>0</v>
      </c>
      <c r="J243" s="15">
        <f t="shared" si="45"/>
        <v>0</v>
      </c>
      <c r="K243" s="19">
        <v>25</v>
      </c>
      <c r="L243" s="15">
        <f t="shared" si="46"/>
        <v>25</v>
      </c>
      <c r="M243" s="96"/>
      <c r="N243" s="96"/>
    </row>
    <row r="244" spans="2:14" s="15" customFormat="1" x14ac:dyDescent="0.25">
      <c r="B244" s="15" t="s">
        <v>407</v>
      </c>
      <c r="C244" s="16"/>
      <c r="D244" s="38">
        <v>1000</v>
      </c>
      <c r="E244" s="38">
        <v>429</v>
      </c>
      <c r="F244" s="15" t="e">
        <f t="shared" si="42"/>
        <v>#DIV/0!</v>
      </c>
      <c r="G244" s="15">
        <f t="shared" si="43"/>
        <v>0.42899999999999999</v>
      </c>
      <c r="H244" s="17">
        <f t="shared" si="44"/>
        <v>0</v>
      </c>
      <c r="I244" s="18">
        <v>0</v>
      </c>
      <c r="J244" s="15">
        <f t="shared" si="45"/>
        <v>0</v>
      </c>
      <c r="K244" s="19">
        <v>25</v>
      </c>
      <c r="L244" s="15">
        <f t="shared" si="46"/>
        <v>25</v>
      </c>
      <c r="M244" s="96"/>
      <c r="N244" s="96"/>
    </row>
    <row r="245" spans="2:14" s="15" customFormat="1" x14ac:dyDescent="0.25">
      <c r="B245" s="15" t="s">
        <v>408</v>
      </c>
      <c r="C245" s="16">
        <v>6</v>
      </c>
      <c r="D245" s="38">
        <v>1000</v>
      </c>
      <c r="E245" s="38">
        <v>429</v>
      </c>
      <c r="F245" s="15">
        <f t="shared" si="42"/>
        <v>166.66666666666666</v>
      </c>
      <c r="G245" s="15">
        <f t="shared" si="43"/>
        <v>0.42899999999999999</v>
      </c>
      <c r="H245" s="17">
        <f t="shared" si="44"/>
        <v>2.5739999999999998</v>
      </c>
      <c r="I245" s="18">
        <v>8.43</v>
      </c>
      <c r="J245" s="15">
        <f t="shared" si="45"/>
        <v>11.004</v>
      </c>
      <c r="K245" s="19">
        <v>25</v>
      </c>
      <c r="L245" s="15">
        <f t="shared" si="46"/>
        <v>13.996</v>
      </c>
      <c r="M245" s="96"/>
      <c r="N245" s="96"/>
    </row>
    <row r="246" spans="2:14" s="15" customFormat="1" x14ac:dyDescent="0.25">
      <c r="B246" s="15" t="s">
        <v>409</v>
      </c>
      <c r="C246" s="16"/>
      <c r="D246" s="38">
        <v>1000</v>
      </c>
      <c r="E246" s="38">
        <v>429</v>
      </c>
      <c r="F246" s="15" t="e">
        <f t="shared" si="42"/>
        <v>#DIV/0!</v>
      </c>
      <c r="G246" s="15">
        <f t="shared" si="43"/>
        <v>0.42899999999999999</v>
      </c>
      <c r="H246" s="17">
        <f t="shared" si="44"/>
        <v>0</v>
      </c>
      <c r="I246" s="18">
        <v>0</v>
      </c>
      <c r="J246" s="15">
        <f t="shared" si="45"/>
        <v>0</v>
      </c>
      <c r="K246" s="19">
        <v>25</v>
      </c>
      <c r="L246" s="15">
        <f t="shared" si="46"/>
        <v>25</v>
      </c>
      <c r="M246" s="96"/>
      <c r="N246" s="96"/>
    </row>
    <row r="247" spans="2:14" s="15" customFormat="1" x14ac:dyDescent="0.25">
      <c r="B247" s="15" t="s">
        <v>411</v>
      </c>
      <c r="C247" s="16">
        <v>7</v>
      </c>
      <c r="D247" s="38">
        <v>1000</v>
      </c>
      <c r="E247" s="38">
        <v>429</v>
      </c>
      <c r="F247" s="15">
        <f t="shared" si="42"/>
        <v>142.85714285714286</v>
      </c>
      <c r="G247" s="15">
        <f t="shared" si="43"/>
        <v>0.42899999999999999</v>
      </c>
      <c r="H247" s="17">
        <f t="shared" si="44"/>
        <v>3.0030000000000001</v>
      </c>
      <c r="I247" s="18">
        <v>7.61</v>
      </c>
      <c r="J247" s="15">
        <f t="shared" si="45"/>
        <v>10.613</v>
      </c>
      <c r="K247" s="19">
        <v>25</v>
      </c>
      <c r="L247" s="15">
        <f t="shared" si="46"/>
        <v>14.387</v>
      </c>
      <c r="M247" s="96"/>
      <c r="N247" s="96"/>
    </row>
    <row r="248" spans="2:14" s="15" customFormat="1" x14ac:dyDescent="0.25">
      <c r="B248" s="15" t="s">
        <v>422</v>
      </c>
      <c r="C248" s="16">
        <v>30</v>
      </c>
      <c r="D248" s="38">
        <v>1000</v>
      </c>
      <c r="E248" s="38">
        <v>429</v>
      </c>
      <c r="F248" s="15">
        <f t="shared" si="42"/>
        <v>33.333333333333336</v>
      </c>
      <c r="G248" s="15">
        <f t="shared" si="43"/>
        <v>0.42899999999999999</v>
      </c>
      <c r="H248" s="17">
        <f t="shared" si="44"/>
        <v>12.87</v>
      </c>
      <c r="I248" s="18">
        <v>35.979999999999997</v>
      </c>
      <c r="J248" s="15">
        <f t="shared" si="45"/>
        <v>48.849999999999994</v>
      </c>
      <c r="K248" s="19">
        <v>100</v>
      </c>
      <c r="L248" s="15">
        <f t="shared" si="46"/>
        <v>51.150000000000006</v>
      </c>
      <c r="M248" s="96"/>
      <c r="N248" s="96"/>
    </row>
    <row r="249" spans="2:14" s="15" customFormat="1" x14ac:dyDescent="0.25">
      <c r="B249" s="15" t="s">
        <v>423</v>
      </c>
      <c r="C249" s="16">
        <v>117</v>
      </c>
      <c r="D249" s="38">
        <v>1000</v>
      </c>
      <c r="E249" s="38">
        <v>429</v>
      </c>
      <c r="F249" s="15">
        <f t="shared" ref="F249:G252" si="47">D243:D323/C243:C323</f>
        <v>8.5470085470085468</v>
      </c>
      <c r="G249" s="15">
        <f t="shared" si="47"/>
        <v>0.42899999999999999</v>
      </c>
      <c r="H249" s="17">
        <f>G243:G323*C243:C323</f>
        <v>50.192999999999998</v>
      </c>
      <c r="I249" s="18">
        <v>14.39</v>
      </c>
      <c r="J249" s="15">
        <f>I243:I323+H243:H323</f>
        <v>64.582999999999998</v>
      </c>
      <c r="K249" s="19">
        <v>120</v>
      </c>
      <c r="L249" s="15">
        <f>K243:K323-J243:J323</f>
        <v>55.417000000000002</v>
      </c>
      <c r="M249" s="96"/>
      <c r="N249" s="96"/>
    </row>
    <row r="250" spans="2:14" s="15" customFormat="1" x14ac:dyDescent="0.25">
      <c r="B250" s="15" t="s">
        <v>424</v>
      </c>
      <c r="C250" s="16">
        <v>12</v>
      </c>
      <c r="D250" s="38">
        <v>1000</v>
      </c>
      <c r="E250" s="38">
        <v>429</v>
      </c>
      <c r="F250" s="15">
        <f t="shared" si="47"/>
        <v>83.333333333333329</v>
      </c>
      <c r="G250" s="15">
        <f t="shared" si="47"/>
        <v>0.42899999999999999</v>
      </c>
      <c r="H250" s="17">
        <f>G244:G324*C244:C324</f>
        <v>5.1479999999999997</v>
      </c>
      <c r="I250" s="18">
        <v>24.26</v>
      </c>
      <c r="J250" s="15">
        <f>I244:I324+H244:H324</f>
        <v>29.408000000000001</v>
      </c>
      <c r="K250" s="19">
        <v>60</v>
      </c>
      <c r="L250" s="15">
        <f>K244:K324-J244:J324</f>
        <v>30.591999999999999</v>
      </c>
      <c r="M250" s="96"/>
      <c r="N250" s="96"/>
    </row>
    <row r="251" spans="2:14" s="15" customFormat="1" x14ac:dyDescent="0.25">
      <c r="C251" s="16"/>
      <c r="D251" s="38">
        <v>1000</v>
      </c>
      <c r="E251" s="38">
        <v>429</v>
      </c>
      <c r="F251" s="15" t="e">
        <f t="shared" si="47"/>
        <v>#DIV/0!</v>
      </c>
      <c r="G251" s="15">
        <f t="shared" si="47"/>
        <v>0.42899999999999999</v>
      </c>
      <c r="H251" s="17">
        <f>G245:G325*C245:C325</f>
        <v>0</v>
      </c>
      <c r="I251" s="18"/>
      <c r="J251" s="15">
        <f>I245:I325+H245:H325</f>
        <v>0</v>
      </c>
      <c r="K251" s="19"/>
      <c r="L251" s="15">
        <f>K245:K325-J245:J325</f>
        <v>0</v>
      </c>
      <c r="M251" s="96"/>
      <c r="N251" s="96"/>
    </row>
    <row r="252" spans="2:14" s="15" customFormat="1" x14ac:dyDescent="0.25">
      <c r="C252" s="16"/>
      <c r="D252" s="38">
        <v>1000</v>
      </c>
      <c r="E252" s="38">
        <v>429</v>
      </c>
      <c r="F252" s="15" t="e">
        <f t="shared" si="47"/>
        <v>#DIV/0!</v>
      </c>
      <c r="G252" s="15">
        <f t="shared" si="47"/>
        <v>0.42899999999999999</v>
      </c>
      <c r="H252" s="17">
        <f>G246:G326*C246:C326</f>
        <v>0</v>
      </c>
      <c r="I252" s="18"/>
      <c r="J252" s="15">
        <f>I246:I326+H246:H326</f>
        <v>0</v>
      </c>
      <c r="K252" s="19"/>
      <c r="L252" s="15">
        <f>K246:K326-J246:J326</f>
        <v>0</v>
      </c>
      <c r="M252" s="96"/>
      <c r="N252" s="96"/>
    </row>
    <row r="253" spans="2:14" s="15" customFormat="1" x14ac:dyDescent="0.25">
      <c r="C253" s="16"/>
      <c r="D253" s="38"/>
      <c r="E253" s="38"/>
      <c r="H253" s="17"/>
      <c r="I253" s="18"/>
      <c r="K253" s="19"/>
      <c r="M253" s="96"/>
      <c r="N253" s="96"/>
    </row>
    <row r="254" spans="2:14" s="15" customFormat="1" x14ac:dyDescent="0.25">
      <c r="C254" s="16"/>
      <c r="D254" s="38"/>
      <c r="E254" s="38"/>
      <c r="H254" s="17"/>
      <c r="I254" s="18"/>
      <c r="K254" s="19"/>
      <c r="M254" s="96"/>
      <c r="N254" s="96"/>
    </row>
    <row r="255" spans="2:14" x14ac:dyDescent="0.25">
      <c r="M255" s="96">
        <f t="shared" si="41"/>
        <v>0</v>
      </c>
      <c r="N255" s="96"/>
    </row>
    <row r="256" spans="2:14" s="70" customFormat="1" x14ac:dyDescent="0.25">
      <c r="C256" s="71"/>
      <c r="H256" s="72"/>
      <c r="I256" s="73"/>
      <c r="K256" s="74"/>
      <c r="M256" s="96">
        <f t="shared" si="41"/>
        <v>0</v>
      </c>
      <c r="N256" s="96"/>
    </row>
    <row r="257" spans="2:17" s="70" customFormat="1" x14ac:dyDescent="0.25">
      <c r="B257" s="70" t="s">
        <v>236</v>
      </c>
      <c r="C257" s="71"/>
      <c r="H257" s="72"/>
      <c r="I257" s="73"/>
      <c r="K257" s="74"/>
      <c r="M257" s="96">
        <f t="shared" si="41"/>
        <v>0</v>
      </c>
      <c r="N257" s="96"/>
    </row>
    <row r="258" spans="2:17" x14ac:dyDescent="0.25">
      <c r="B258" t="s">
        <v>0</v>
      </c>
      <c r="C258" s="1" t="s">
        <v>5</v>
      </c>
      <c r="D258" t="s">
        <v>45</v>
      </c>
      <c r="E258" t="s">
        <v>47</v>
      </c>
      <c r="F258" t="s">
        <v>46</v>
      </c>
      <c r="G258" t="s">
        <v>6</v>
      </c>
      <c r="H258" s="4" t="s">
        <v>1</v>
      </c>
      <c r="I258" s="2" t="s">
        <v>67</v>
      </c>
      <c r="J258" t="s">
        <v>2</v>
      </c>
      <c r="K258" s="3" t="s">
        <v>3</v>
      </c>
      <c r="L258" t="s">
        <v>4</v>
      </c>
      <c r="M258" s="96" t="e">
        <f t="shared" si="41"/>
        <v>#VALUE!</v>
      </c>
      <c r="N258" s="96"/>
      <c r="Q258" t="s">
        <v>7</v>
      </c>
    </row>
    <row r="259" spans="2:17" s="33" customFormat="1" x14ac:dyDescent="0.25">
      <c r="B259" s="33" t="s">
        <v>248</v>
      </c>
      <c r="C259" s="34">
        <v>19</v>
      </c>
      <c r="D259" s="33">
        <v>1000</v>
      </c>
      <c r="E259" s="33">
        <v>429</v>
      </c>
      <c r="F259" s="33">
        <f t="shared" ref="F259:F264" si="48">D232:D312/C232:C312</f>
        <v>52.631578947368418</v>
      </c>
      <c r="G259" s="33">
        <f>E237:E324/D237:D324</f>
        <v>0.42899999999999999</v>
      </c>
      <c r="H259" s="35">
        <f>G237:G324*C237:C324</f>
        <v>8.1509999999999998</v>
      </c>
      <c r="I259" s="36">
        <v>39.76</v>
      </c>
      <c r="J259" s="33">
        <f>I237:I324+H237:H324</f>
        <v>47.911000000000001</v>
      </c>
      <c r="K259" s="37">
        <v>150</v>
      </c>
      <c r="L259" s="33">
        <f>K237:K324-J237:J324</f>
        <v>102.089</v>
      </c>
      <c r="M259" s="96">
        <f t="shared" si="41"/>
        <v>0.71866500000000011</v>
      </c>
      <c r="N259" s="96"/>
    </row>
    <row r="260" spans="2:17" s="65" customFormat="1" x14ac:dyDescent="0.25">
      <c r="B260" s="65" t="s">
        <v>239</v>
      </c>
      <c r="C260" s="66">
        <v>3</v>
      </c>
      <c r="D260" s="33">
        <v>1000</v>
      </c>
      <c r="E260" s="33">
        <v>429</v>
      </c>
      <c r="F260" s="33">
        <f t="shared" si="48"/>
        <v>333.33333333333331</v>
      </c>
      <c r="G260" s="65">
        <f>E210:E313/D210:D313</f>
        <v>0.42899999999999999</v>
      </c>
      <c r="H260" s="67">
        <f>G210:G313*C210:C313</f>
        <v>1.2869999999999999</v>
      </c>
      <c r="I260" s="68">
        <v>5.74</v>
      </c>
      <c r="J260" s="65">
        <f>I210:I313+H210:H313</f>
        <v>7.0270000000000001</v>
      </c>
      <c r="K260" s="69">
        <v>70</v>
      </c>
      <c r="L260" s="65">
        <f>K210:K313-J210:J313</f>
        <v>62.972999999999999</v>
      </c>
      <c r="M260" s="96">
        <f t="shared" si="41"/>
        <v>0.105405</v>
      </c>
      <c r="N260" s="96"/>
    </row>
    <row r="261" spans="2:17" s="65" customFormat="1" x14ac:dyDescent="0.25">
      <c r="B261" s="65" t="s">
        <v>222</v>
      </c>
      <c r="C261" s="66">
        <v>6</v>
      </c>
      <c r="D261" s="33">
        <v>1000</v>
      </c>
      <c r="E261" s="33">
        <v>429</v>
      </c>
      <c r="F261" s="33">
        <f t="shared" si="48"/>
        <v>166.66666666666666</v>
      </c>
      <c r="G261" s="65">
        <f>E233:E314/D233:D314</f>
        <v>0.42899999999999999</v>
      </c>
      <c r="H261" s="67">
        <f>G233:G314*C233:C314</f>
        <v>2.5739999999999998</v>
      </c>
      <c r="I261" s="68">
        <v>25.09</v>
      </c>
      <c r="J261" s="65">
        <f>I233:I314+H233:H314</f>
        <v>27.664000000000001</v>
      </c>
      <c r="K261" s="69">
        <v>150</v>
      </c>
      <c r="L261" s="65">
        <f>K233:K314-J233:J314</f>
        <v>122.336</v>
      </c>
      <c r="M261" s="96">
        <f t="shared" si="41"/>
        <v>0.41496</v>
      </c>
      <c r="N261" s="96"/>
    </row>
    <row r="262" spans="2:17" s="33" customFormat="1" x14ac:dyDescent="0.25">
      <c r="B262" s="33" t="s">
        <v>281</v>
      </c>
      <c r="C262" s="34">
        <v>36</v>
      </c>
      <c r="D262" s="33">
        <v>1000</v>
      </c>
      <c r="E262" s="33">
        <v>429</v>
      </c>
      <c r="F262" s="33">
        <f t="shared" si="48"/>
        <v>27.777777777777779</v>
      </c>
      <c r="G262" s="33">
        <f>E234:E315/D234:D315</f>
        <v>0.42899999999999999</v>
      </c>
      <c r="H262" s="35">
        <f>G234:G315*C234:C315</f>
        <v>15.443999999999999</v>
      </c>
      <c r="I262" s="36">
        <v>27.5</v>
      </c>
      <c r="J262" s="33">
        <f>I234:I315+H234:H315</f>
        <v>42.944000000000003</v>
      </c>
      <c r="K262" s="37">
        <v>130</v>
      </c>
      <c r="L262" s="33">
        <f>K234:K315-J234:J315</f>
        <v>87.055999999999997</v>
      </c>
      <c r="M262" s="96">
        <f t="shared" si="41"/>
        <v>0.64416000000000007</v>
      </c>
      <c r="N262" s="96"/>
    </row>
    <row r="263" spans="2:17" s="10" customFormat="1" x14ac:dyDescent="0.25">
      <c r="B263" s="10" t="s">
        <v>282</v>
      </c>
      <c r="C263" s="11">
        <v>55</v>
      </c>
      <c r="D263" s="33">
        <v>1000</v>
      </c>
      <c r="E263" s="33">
        <v>429</v>
      </c>
      <c r="F263" s="33">
        <f t="shared" si="48"/>
        <v>18.181818181818183</v>
      </c>
      <c r="G263" s="10">
        <f>E235:E316/D235:D316</f>
        <v>0.42899999999999999</v>
      </c>
      <c r="H263" s="12">
        <f>G235:G316*C235:C316</f>
        <v>23.594999999999999</v>
      </c>
      <c r="I263" s="13">
        <v>38.5</v>
      </c>
      <c r="J263" s="10">
        <f>I235:I316+H235:H316</f>
        <v>62.094999999999999</v>
      </c>
      <c r="K263" s="14">
        <v>150</v>
      </c>
      <c r="L263" s="10">
        <f>K235:K316-J235:J316</f>
        <v>87.905000000000001</v>
      </c>
      <c r="M263" s="96">
        <f t="shared" si="41"/>
        <v>0.93142499999999995</v>
      </c>
      <c r="N263" s="96"/>
    </row>
    <row r="264" spans="2:17" s="10" customFormat="1" x14ac:dyDescent="0.25">
      <c r="B264" s="10" t="s">
        <v>283</v>
      </c>
      <c r="C264" s="11">
        <v>40</v>
      </c>
      <c r="D264" s="33">
        <v>1000</v>
      </c>
      <c r="E264" s="33">
        <v>429</v>
      </c>
      <c r="F264" s="33">
        <f t="shared" si="48"/>
        <v>25</v>
      </c>
      <c r="G264" s="10">
        <f>E236:E317/D236:D317</f>
        <v>0.42899999999999999</v>
      </c>
      <c r="H264" s="12">
        <f>G236:G317*C236:C317</f>
        <v>17.16</v>
      </c>
      <c r="I264" s="13">
        <v>44.01</v>
      </c>
      <c r="J264" s="10">
        <f>I236:I317+H236:H317</f>
        <v>61.17</v>
      </c>
      <c r="K264" s="14">
        <v>160</v>
      </c>
      <c r="L264" s="10">
        <f>K236:K317-J236:J317</f>
        <v>98.83</v>
      </c>
      <c r="M264" s="96">
        <f t="shared" si="41"/>
        <v>0.91755000000000009</v>
      </c>
      <c r="N264" s="96"/>
    </row>
    <row r="265" spans="2:17" s="33" customFormat="1" x14ac:dyDescent="0.25">
      <c r="B265" s="33" t="s">
        <v>121</v>
      </c>
      <c r="C265" s="34">
        <v>18</v>
      </c>
      <c r="D265" s="33">
        <v>1000</v>
      </c>
      <c r="E265" s="33">
        <v>429</v>
      </c>
      <c r="F265" s="33">
        <f>D237:D318/C237:C318</f>
        <v>55.555555555555557</v>
      </c>
      <c r="G265" s="33">
        <f>E237:E318/D237:D318</f>
        <v>0.42899999999999999</v>
      </c>
      <c r="H265" s="35">
        <f>G237:G318*C237:C318</f>
        <v>7.7219999999999995</v>
      </c>
      <c r="I265" s="36">
        <v>44.77</v>
      </c>
      <c r="J265" s="33">
        <f>I237:I318+H237:H318</f>
        <v>52.492000000000004</v>
      </c>
      <c r="K265" s="37">
        <v>160</v>
      </c>
      <c r="L265" s="33">
        <f>K237:K318-J237:J318</f>
        <v>107.508</v>
      </c>
      <c r="M265" s="96">
        <f t="shared" si="41"/>
        <v>0.78738000000000008</v>
      </c>
      <c r="N265" s="96"/>
    </row>
    <row r="266" spans="2:17" x14ac:dyDescent="0.25">
      <c r="B266" t="s">
        <v>117</v>
      </c>
      <c r="C266" s="1">
        <v>20</v>
      </c>
      <c r="D266" s="33">
        <v>1000</v>
      </c>
      <c r="E266" s="33">
        <v>429</v>
      </c>
      <c r="F266" s="33">
        <f>D238:D319/C238:C319</f>
        <v>50</v>
      </c>
      <c r="G266" s="10">
        <f>E237:E319/D237:D319</f>
        <v>0.42899999999999999</v>
      </c>
      <c r="H266" s="12">
        <f>G237:G319*C237:C319</f>
        <v>8.58</v>
      </c>
      <c r="I266" s="2">
        <v>64.42</v>
      </c>
      <c r="J266" s="10">
        <f>I237:I319+H237:H319</f>
        <v>73</v>
      </c>
      <c r="K266" s="3">
        <v>160</v>
      </c>
      <c r="L266" s="10">
        <f>K237:K319-J237:J319</f>
        <v>87</v>
      </c>
      <c r="M266" s="96">
        <f t="shared" si="41"/>
        <v>1.095</v>
      </c>
      <c r="N266" s="96"/>
      <c r="O266" s="10"/>
      <c r="P266" s="10"/>
    </row>
    <row r="267" spans="2:17" s="10" customFormat="1" x14ac:dyDescent="0.25">
      <c r="B267" s="10" t="s">
        <v>284</v>
      </c>
      <c r="C267" s="11">
        <v>10</v>
      </c>
      <c r="D267" s="33">
        <v>1000</v>
      </c>
      <c r="E267" s="33">
        <v>429</v>
      </c>
      <c r="F267" s="33">
        <f>D239:D320/C239:C320</f>
        <v>100</v>
      </c>
      <c r="G267" s="10">
        <f>E238:E320/D238:D320</f>
        <v>0.42899999999999999</v>
      </c>
      <c r="H267" s="12">
        <f>G238:G320*C238:C320</f>
        <v>4.29</v>
      </c>
      <c r="I267" s="13">
        <v>29.92</v>
      </c>
      <c r="J267" s="10">
        <f>I238:I320+H238:H320</f>
        <v>34.21</v>
      </c>
      <c r="K267" s="14">
        <v>100</v>
      </c>
      <c r="L267" s="10">
        <f>K238:K320-J238:J320</f>
        <v>65.789999999999992</v>
      </c>
      <c r="M267" s="96">
        <f t="shared" si="41"/>
        <v>0.51315</v>
      </c>
      <c r="N267" s="96"/>
    </row>
    <row r="268" spans="2:17" s="10" customFormat="1" x14ac:dyDescent="0.25">
      <c r="B268" s="10" t="s">
        <v>280</v>
      </c>
      <c r="C268" s="11">
        <v>10</v>
      </c>
      <c r="D268" s="33">
        <v>1000</v>
      </c>
      <c r="E268" s="33">
        <v>429</v>
      </c>
      <c r="F268" s="33">
        <f t="shared" ref="F268:F271" si="49">D255:D321/C255:C321</f>
        <v>100</v>
      </c>
      <c r="G268" s="10">
        <f>E239:E321/D239:D321</f>
        <v>0.42899999999999999</v>
      </c>
      <c r="H268" s="12">
        <f>G239:G321*C239:C321</f>
        <v>4.29</v>
      </c>
      <c r="I268" s="13">
        <v>35.049999999999997</v>
      </c>
      <c r="J268" s="10">
        <f>I239:I321+H239:H321</f>
        <v>39.339999999999996</v>
      </c>
      <c r="K268" s="14">
        <v>100</v>
      </c>
      <c r="L268" s="10">
        <f>K239:K321-J239:J321</f>
        <v>60.660000000000004</v>
      </c>
      <c r="M268" s="96">
        <f t="shared" si="41"/>
        <v>0.59009999999999996</v>
      </c>
      <c r="N268" s="96"/>
    </row>
    <row r="269" spans="2:17" s="10" customFormat="1" x14ac:dyDescent="0.25">
      <c r="B269" s="10" t="s">
        <v>285</v>
      </c>
      <c r="C269" s="11">
        <v>40</v>
      </c>
      <c r="D269" s="33">
        <v>1000</v>
      </c>
      <c r="E269" s="33">
        <v>429</v>
      </c>
      <c r="F269" s="33">
        <f t="shared" si="49"/>
        <v>25</v>
      </c>
      <c r="G269" s="10">
        <f t="shared" ref="G269:G271" si="50">E255:E322/D255:D322</f>
        <v>0.42899999999999999</v>
      </c>
      <c r="H269" s="12">
        <f t="shared" ref="H269:H271" si="51">G255:G322*C255:C322</f>
        <v>17.16</v>
      </c>
      <c r="I269" s="13">
        <v>39.96</v>
      </c>
      <c r="J269" s="10">
        <f t="shared" ref="J269:J271" si="52">I255:I322+H255:H322</f>
        <v>57.120000000000005</v>
      </c>
      <c r="K269" s="14">
        <v>130</v>
      </c>
      <c r="L269" s="10">
        <f t="shared" ref="L269:L271" si="53">K255:K322-J255:J322</f>
        <v>72.88</v>
      </c>
      <c r="M269" s="96">
        <f t="shared" si="41"/>
        <v>0.85680000000000001</v>
      </c>
      <c r="N269" s="96"/>
    </row>
    <row r="270" spans="2:17" s="33" customFormat="1" x14ac:dyDescent="0.25">
      <c r="B270" s="33" t="s">
        <v>286</v>
      </c>
      <c r="C270" s="34">
        <v>6</v>
      </c>
      <c r="D270" s="33">
        <v>1000</v>
      </c>
      <c r="E270" s="33">
        <v>429</v>
      </c>
      <c r="F270" s="33">
        <f t="shared" si="49"/>
        <v>166.66666666666666</v>
      </c>
      <c r="G270" s="33">
        <f t="shared" si="50"/>
        <v>0.42899999999999999</v>
      </c>
      <c r="H270" s="35">
        <f t="shared" si="51"/>
        <v>2.5739999999999998</v>
      </c>
      <c r="I270" s="36">
        <v>25.22</v>
      </c>
      <c r="J270" s="33">
        <f t="shared" si="52"/>
        <v>27.793999999999997</v>
      </c>
      <c r="K270" s="37">
        <v>100</v>
      </c>
      <c r="L270" s="33">
        <f t="shared" si="53"/>
        <v>72.206000000000003</v>
      </c>
      <c r="M270" s="96">
        <f t="shared" si="41"/>
        <v>0.41690999999999995</v>
      </c>
      <c r="N270" s="96"/>
    </row>
    <row r="271" spans="2:17" s="10" customFormat="1" x14ac:dyDescent="0.25">
      <c r="B271" s="10" t="s">
        <v>287</v>
      </c>
      <c r="C271" s="11">
        <v>60</v>
      </c>
      <c r="D271" s="33">
        <v>1000</v>
      </c>
      <c r="E271" s="33">
        <v>429</v>
      </c>
      <c r="F271" s="33">
        <f t="shared" si="49"/>
        <v>16.666666666666668</v>
      </c>
      <c r="G271" s="10">
        <f t="shared" si="50"/>
        <v>0.42899999999999999</v>
      </c>
      <c r="H271" s="12">
        <f t="shared" si="51"/>
        <v>25.74</v>
      </c>
      <c r="I271" s="13">
        <v>39.32</v>
      </c>
      <c r="J271" s="10">
        <f t="shared" si="52"/>
        <v>65.06</v>
      </c>
      <c r="K271" s="14">
        <v>180</v>
      </c>
      <c r="L271" s="10">
        <f t="shared" si="53"/>
        <v>114.94</v>
      </c>
      <c r="M271" s="96">
        <f t="shared" si="41"/>
        <v>0.9759000000000001</v>
      </c>
      <c r="N271" s="96"/>
    </row>
    <row r="272" spans="2:17" s="10" customFormat="1" x14ac:dyDescent="0.25">
      <c r="B272" s="10" t="s">
        <v>328</v>
      </c>
      <c r="C272" s="11">
        <v>30</v>
      </c>
      <c r="D272" s="33">
        <v>1000</v>
      </c>
      <c r="E272" s="33">
        <v>429</v>
      </c>
      <c r="F272" s="33">
        <f>D259:D324/C259:C324</f>
        <v>33.333333333333336</v>
      </c>
      <c r="G272" s="10">
        <f>E258:E324/D258:D324</f>
        <v>0.42899999999999999</v>
      </c>
      <c r="H272" s="12">
        <f>G258:G324*C258:C324</f>
        <v>12.87</v>
      </c>
      <c r="I272" s="13">
        <v>39.75</v>
      </c>
      <c r="J272" s="10">
        <f>I258:I324+H258:H324</f>
        <v>52.62</v>
      </c>
      <c r="K272" s="14">
        <v>120</v>
      </c>
      <c r="L272" s="10">
        <f>K258:K324-J258:J324</f>
        <v>67.38</v>
      </c>
      <c r="M272" s="96">
        <f t="shared" si="41"/>
        <v>0.7893</v>
      </c>
      <c r="N272" s="96"/>
    </row>
    <row r="273" spans="2:16" s="60" customFormat="1" x14ac:dyDescent="0.25">
      <c r="B273" s="60" t="s">
        <v>242</v>
      </c>
      <c r="C273" s="61">
        <v>10</v>
      </c>
      <c r="D273" s="33">
        <v>1000</v>
      </c>
      <c r="E273" s="33">
        <v>429</v>
      </c>
      <c r="F273" s="33">
        <f>D264:D326/C264:C326</f>
        <v>100</v>
      </c>
      <c r="G273" s="60">
        <f>E236:E322/D236:D322</f>
        <v>0.42899999999999999</v>
      </c>
      <c r="H273" s="62">
        <f>G236:G322*C236:C322</f>
        <v>4.29</v>
      </c>
      <c r="I273" s="63">
        <v>4.21</v>
      </c>
      <c r="J273" s="60">
        <f>I236:I322+H236:H322</f>
        <v>8.5</v>
      </c>
      <c r="K273" s="64">
        <v>60</v>
      </c>
      <c r="L273" s="60">
        <f>K236:K322-J236:J322</f>
        <v>51.5</v>
      </c>
      <c r="M273" s="96">
        <f t="shared" si="41"/>
        <v>0.1275</v>
      </c>
      <c r="N273" s="96"/>
    </row>
    <row r="274" spans="2:16" s="33" customFormat="1" x14ac:dyDescent="0.25">
      <c r="B274" s="33" t="s">
        <v>243</v>
      </c>
      <c r="C274" s="34">
        <v>30</v>
      </c>
      <c r="D274" s="33">
        <v>1000</v>
      </c>
      <c r="E274" s="33">
        <v>429</v>
      </c>
      <c r="F274" s="33">
        <f>D266:D328/C266:C328</f>
        <v>33.333333333333336</v>
      </c>
      <c r="G274" s="33">
        <f>E216:E324/D216:D324</f>
        <v>0.42899999999999999</v>
      </c>
      <c r="H274" s="35">
        <f>G216:G324*C216:C324</f>
        <v>12.87</v>
      </c>
      <c r="I274" s="36">
        <v>36.78</v>
      </c>
      <c r="J274" s="33">
        <f>I216:I324+H216:H324</f>
        <v>49.65</v>
      </c>
      <c r="K274" s="37">
        <v>160</v>
      </c>
      <c r="L274" s="33">
        <f>K216:K324-J216:J324</f>
        <v>110.35</v>
      </c>
      <c r="M274" s="96">
        <f t="shared" ref="M274:M337" si="54">J274/100*1.5</f>
        <v>0.74475000000000002</v>
      </c>
      <c r="N274" s="96"/>
    </row>
    <row r="275" spans="2:16" s="10" customFormat="1" x14ac:dyDescent="0.25">
      <c r="B275" s="10" t="s">
        <v>244</v>
      </c>
      <c r="C275" s="11">
        <v>20</v>
      </c>
      <c r="D275" s="33">
        <v>1000</v>
      </c>
      <c r="E275" s="33">
        <v>429</v>
      </c>
      <c r="F275" s="33">
        <f>D267:D329/C267:C329</f>
        <v>50</v>
      </c>
      <c r="G275" s="10">
        <f>E210:E325/D210:D325</f>
        <v>0.42899999999999999</v>
      </c>
      <c r="H275" s="12">
        <f>G210:G325*C210:C325</f>
        <v>8.58</v>
      </c>
      <c r="I275" s="13">
        <v>47.2</v>
      </c>
      <c r="J275" s="10">
        <f>I210:I325+H210:H325</f>
        <v>55.78</v>
      </c>
      <c r="K275" s="14">
        <v>150</v>
      </c>
      <c r="L275" s="10">
        <f>K210:K325-J210:J325</f>
        <v>94.22</v>
      </c>
      <c r="M275" s="96">
        <f t="shared" si="54"/>
        <v>0.8367</v>
      </c>
      <c r="N275" s="96"/>
    </row>
    <row r="276" spans="2:16" s="65" customFormat="1" x14ac:dyDescent="0.25">
      <c r="B276" s="65" t="s">
        <v>237</v>
      </c>
      <c r="C276" s="66">
        <v>15</v>
      </c>
      <c r="D276" s="33">
        <v>1000</v>
      </c>
      <c r="E276" s="33">
        <v>429</v>
      </c>
      <c r="F276" s="33">
        <f>D268:D330/C268:C330</f>
        <v>66.666666666666671</v>
      </c>
      <c r="G276" s="65">
        <f>E214:E315/D214:D315</f>
        <v>0.42899999999999999</v>
      </c>
      <c r="H276" s="67">
        <f>G214:G315*C214:C315</f>
        <v>6.4349999999999996</v>
      </c>
      <c r="I276" s="68">
        <v>6.94</v>
      </c>
      <c r="J276" s="65">
        <f>I214:I315+H214:H315</f>
        <v>13.375</v>
      </c>
      <c r="K276" s="69">
        <v>100</v>
      </c>
      <c r="L276" s="65">
        <f>K214:K315-J214:J315</f>
        <v>86.625</v>
      </c>
      <c r="M276" s="96">
        <f t="shared" si="54"/>
        <v>0.200625</v>
      </c>
      <c r="N276" s="96"/>
    </row>
    <row r="277" spans="2:16" s="65" customFormat="1" x14ac:dyDescent="0.25">
      <c r="B277" s="65" t="s">
        <v>240</v>
      </c>
      <c r="C277" s="66">
        <v>6</v>
      </c>
      <c r="D277" s="33">
        <v>1000</v>
      </c>
      <c r="E277" s="33">
        <v>429</v>
      </c>
      <c r="F277" s="33">
        <f>D271:D333/C271:C333</f>
        <v>166.66666666666666</v>
      </c>
      <c r="G277" s="65">
        <f>E235:E318/D235:D318</f>
        <v>0.42899999999999999</v>
      </c>
      <c r="H277" s="67">
        <f>G235:G318*C235:C318</f>
        <v>2.5739999999999998</v>
      </c>
      <c r="I277" s="68">
        <v>14.31</v>
      </c>
      <c r="J277" s="65">
        <f>I235:I318+H235:H318</f>
        <v>16.884</v>
      </c>
      <c r="K277" s="69">
        <v>90</v>
      </c>
      <c r="L277" s="65">
        <f>K235:K318-J235:J318</f>
        <v>73.116</v>
      </c>
      <c r="M277" s="96">
        <f t="shared" si="54"/>
        <v>0.25325999999999999</v>
      </c>
      <c r="N277" s="96"/>
    </row>
    <row r="278" spans="2:16" s="33" customFormat="1" x14ac:dyDescent="0.25">
      <c r="B278" s="33" t="s">
        <v>245</v>
      </c>
      <c r="C278" s="34">
        <v>45</v>
      </c>
      <c r="D278" s="33">
        <v>1000</v>
      </c>
      <c r="E278" s="33">
        <v>429</v>
      </c>
      <c r="F278" s="33">
        <f>D272:D334/C272:C334</f>
        <v>22.222222222222221</v>
      </c>
      <c r="G278" s="33">
        <f>E211:E319/D211:D319</f>
        <v>0.42899999999999999</v>
      </c>
      <c r="H278" s="35">
        <f>G211:G319*C211:C319</f>
        <v>19.305</v>
      </c>
      <c r="I278" s="36">
        <v>59.7</v>
      </c>
      <c r="J278" s="33">
        <f>I211:I319+H211:H319</f>
        <v>79.004999999999995</v>
      </c>
      <c r="K278" s="37">
        <v>200</v>
      </c>
      <c r="L278" s="33">
        <f>K211:K319-J211:J319</f>
        <v>120.995</v>
      </c>
      <c r="M278" s="96">
        <f t="shared" si="54"/>
        <v>1.1850749999999999</v>
      </c>
      <c r="N278" s="96"/>
    </row>
    <row r="279" spans="2:16" s="33" customFormat="1" x14ac:dyDescent="0.25">
      <c r="B279" s="33" t="s">
        <v>246</v>
      </c>
      <c r="C279" s="34">
        <v>17</v>
      </c>
      <c r="D279" s="33">
        <v>1000</v>
      </c>
      <c r="E279" s="33">
        <v>429</v>
      </c>
      <c r="F279" s="33">
        <f>D273:D335/C273:C335</f>
        <v>58.823529411764703</v>
      </c>
      <c r="G279" s="33">
        <f>E215:E320/D215:D320</f>
        <v>0.42899999999999999</v>
      </c>
      <c r="H279" s="35">
        <f>G215:G320*C215:C320</f>
        <v>7.2930000000000001</v>
      </c>
      <c r="I279" s="36">
        <v>20.2</v>
      </c>
      <c r="J279" s="33">
        <f>I215:I320+H215:H320</f>
        <v>27.492999999999999</v>
      </c>
      <c r="K279" s="37">
        <v>100</v>
      </c>
      <c r="L279" s="33">
        <f>K215:K320-J215:J320</f>
        <v>72.507000000000005</v>
      </c>
      <c r="M279" s="96">
        <f t="shared" si="54"/>
        <v>0.41239500000000001</v>
      </c>
      <c r="N279" s="96"/>
    </row>
    <row r="280" spans="2:16" s="38" customFormat="1" x14ac:dyDescent="0.25">
      <c r="B280" s="38" t="s">
        <v>247</v>
      </c>
      <c r="C280" s="39">
        <v>7</v>
      </c>
      <c r="D280" s="33">
        <v>1000</v>
      </c>
      <c r="E280" s="33">
        <v>429</v>
      </c>
      <c r="F280" s="33">
        <f>D273:D336/C273:C336</f>
        <v>142.85714285714286</v>
      </c>
      <c r="G280" s="38">
        <f>E210:E321/D210:D321</f>
        <v>0.42899999999999999</v>
      </c>
      <c r="H280" s="40">
        <f>G210:G321*C210:C321</f>
        <v>3.0030000000000001</v>
      </c>
      <c r="I280" s="41">
        <v>22.75</v>
      </c>
      <c r="J280" s="38">
        <f>I210:I321+H210:H321</f>
        <v>25.753</v>
      </c>
      <c r="K280" s="42">
        <v>100</v>
      </c>
      <c r="L280" s="38">
        <f>K210:K321-J210:J321</f>
        <v>74.247</v>
      </c>
      <c r="M280" s="96">
        <f t="shared" si="54"/>
        <v>0.38629499999999994</v>
      </c>
      <c r="N280" s="96"/>
    </row>
    <row r="281" spans="2:16" s="33" customFormat="1" x14ac:dyDescent="0.25">
      <c r="B281" s="33" t="s">
        <v>142</v>
      </c>
      <c r="C281" s="34">
        <v>4</v>
      </c>
      <c r="D281" s="33">
        <v>1000</v>
      </c>
      <c r="E281" s="33">
        <v>429</v>
      </c>
      <c r="F281" s="33">
        <f>D273:D337/C273:C337</f>
        <v>250</v>
      </c>
      <c r="G281" s="33">
        <f>E236:E322/D236:D322</f>
        <v>0.42899999999999999</v>
      </c>
      <c r="H281" s="35">
        <f>G236:G322*C236:C322</f>
        <v>1.716</v>
      </c>
      <c r="I281" s="36">
        <v>17.22</v>
      </c>
      <c r="J281" s="33">
        <f>I236:I322+H236:H322</f>
        <v>18.936</v>
      </c>
      <c r="K281" s="37">
        <v>90</v>
      </c>
      <c r="L281" s="33">
        <f>K236:K322-J236:J322</f>
        <v>71.063999999999993</v>
      </c>
      <c r="M281" s="96">
        <f t="shared" si="54"/>
        <v>0.28404000000000001</v>
      </c>
      <c r="N281" s="96"/>
    </row>
    <row r="282" spans="2:16" s="33" customFormat="1" x14ac:dyDescent="0.25">
      <c r="B282" s="33" t="s">
        <v>249</v>
      </c>
      <c r="C282" s="34">
        <v>12</v>
      </c>
      <c r="D282" s="33">
        <v>1000</v>
      </c>
      <c r="E282" s="33">
        <v>429</v>
      </c>
      <c r="F282" s="33">
        <f>D273:D337/C273:C337</f>
        <v>83.333333333333329</v>
      </c>
      <c r="G282" s="33">
        <f>E237:E323/D237:D323</f>
        <v>0.42899999999999999</v>
      </c>
      <c r="H282" s="35">
        <f>G237:G323*C237:C323</f>
        <v>5.1479999999999997</v>
      </c>
      <c r="I282" s="36">
        <v>40.82</v>
      </c>
      <c r="J282" s="33">
        <f>I237:I323+H237:H323</f>
        <v>45.968000000000004</v>
      </c>
      <c r="K282" s="37">
        <v>150</v>
      </c>
      <c r="L282" s="33">
        <f>K237:K323-J237:J323</f>
        <v>104.032</v>
      </c>
      <c r="M282" s="96">
        <f t="shared" si="54"/>
        <v>0.68952000000000002</v>
      </c>
      <c r="N282" s="96"/>
    </row>
    <row r="283" spans="2:16" s="55" customFormat="1" x14ac:dyDescent="0.25">
      <c r="C283" s="54"/>
      <c r="F283" s="33" t="e">
        <f>D273:D338/C273:C338</f>
        <v>#DIV/0!</v>
      </c>
      <c r="H283" s="56"/>
      <c r="I283" s="57"/>
      <c r="K283" s="58"/>
      <c r="M283" s="96">
        <f t="shared" si="54"/>
        <v>0</v>
      </c>
      <c r="N283" s="96"/>
    </row>
    <row r="284" spans="2:16" s="38" customFormat="1" x14ac:dyDescent="0.25">
      <c r="B284" s="38" t="s">
        <v>241</v>
      </c>
      <c r="C284" s="39">
        <v>12</v>
      </c>
      <c r="D284" s="38">
        <v>150</v>
      </c>
      <c r="E284" s="38">
        <v>128.16999999999999</v>
      </c>
      <c r="F284" s="33">
        <f>D274:D339/C274:C339</f>
        <v>12.5</v>
      </c>
      <c r="G284" s="38">
        <f>E215:E320/D215:D320</f>
        <v>0.8544666666666666</v>
      </c>
      <c r="H284" s="40">
        <f>G215:G320*C215:C320</f>
        <v>10.253599999999999</v>
      </c>
      <c r="I284" s="41">
        <v>10.73</v>
      </c>
      <c r="J284" s="38">
        <f>I215:I320+H215:H320</f>
        <v>20.983599999999999</v>
      </c>
      <c r="K284" s="42">
        <v>90</v>
      </c>
      <c r="L284" s="38">
        <f>K215:K320-J215:J320</f>
        <v>69.016400000000004</v>
      </c>
      <c r="M284" s="96">
        <f t="shared" si="54"/>
        <v>0.31475399999999998</v>
      </c>
      <c r="N284" s="96"/>
    </row>
    <row r="285" spans="2:16" s="33" customFormat="1" x14ac:dyDescent="0.25">
      <c r="B285" s="33" t="s">
        <v>140</v>
      </c>
      <c r="C285" s="34">
        <v>9</v>
      </c>
      <c r="D285" s="33">
        <v>150</v>
      </c>
      <c r="E285" s="33">
        <v>128.16999999999999</v>
      </c>
      <c r="F285" s="33">
        <f>D276:D341/C276:C341</f>
        <v>16.666666666666668</v>
      </c>
      <c r="G285" s="33">
        <f>E237:E324/D237:D324</f>
        <v>0.8544666666666666</v>
      </c>
      <c r="H285" s="35">
        <f>G237:G324*C237:C324</f>
        <v>7.690199999999999</v>
      </c>
      <c r="I285" s="36">
        <v>11.91</v>
      </c>
      <c r="J285" s="33">
        <f>I237:I324+H237:H324</f>
        <v>19.600200000000001</v>
      </c>
      <c r="K285" s="37">
        <v>70</v>
      </c>
      <c r="L285" s="33">
        <f>K237:K324-J237:J324</f>
        <v>50.399799999999999</v>
      </c>
      <c r="M285" s="96">
        <f t="shared" si="54"/>
        <v>0.29400300000000001</v>
      </c>
      <c r="N285" s="96"/>
    </row>
    <row r="286" spans="2:16" s="10" customFormat="1" x14ac:dyDescent="0.25">
      <c r="B286" s="33" t="s">
        <v>278</v>
      </c>
      <c r="C286" s="11">
        <v>18</v>
      </c>
      <c r="D286" s="33">
        <v>500</v>
      </c>
      <c r="E286" s="33">
        <v>231.93</v>
      </c>
      <c r="F286" s="33">
        <f>D277:D342/C277:C342</f>
        <v>27.777777777777779</v>
      </c>
      <c r="G286" s="33">
        <f>E238:E324/D238:D324</f>
        <v>0.46385999999999999</v>
      </c>
      <c r="H286" s="35">
        <f>G238:G324*C238:C324</f>
        <v>8.3494799999999998</v>
      </c>
      <c r="I286" s="36">
        <v>11.91</v>
      </c>
      <c r="J286" s="33">
        <f>I238:I324+H238:H324</f>
        <v>20.25948</v>
      </c>
      <c r="K286" s="14">
        <v>100</v>
      </c>
      <c r="L286" s="33">
        <f>K238:K324-J238:J324</f>
        <v>79.740520000000004</v>
      </c>
      <c r="M286" s="96">
        <f t="shared" si="54"/>
        <v>0.3038922</v>
      </c>
      <c r="N286" s="96"/>
      <c r="O286" s="33"/>
      <c r="P286" s="33"/>
    </row>
    <row r="287" spans="2:16" s="10" customFormat="1" x14ac:dyDescent="0.25">
      <c r="B287" s="33" t="s">
        <v>279</v>
      </c>
      <c r="C287" s="11">
        <v>8</v>
      </c>
      <c r="D287" s="33">
        <v>150</v>
      </c>
      <c r="E287" s="33">
        <v>128.16999999999999</v>
      </c>
      <c r="F287" s="33">
        <f>D277:D343/C277:C343</f>
        <v>18.75</v>
      </c>
      <c r="G287" s="33">
        <f>E239:E325/D239:D325</f>
        <v>0.8544666666666666</v>
      </c>
      <c r="H287" s="35">
        <f>G239:G325*C239:C325</f>
        <v>6.8357333333333328</v>
      </c>
      <c r="I287" s="36">
        <v>11.91</v>
      </c>
      <c r="J287" s="33">
        <f>I239:I325+H239:H325</f>
        <v>18.745733333333334</v>
      </c>
      <c r="K287" s="14">
        <v>110</v>
      </c>
      <c r="L287" s="33">
        <f>K239:K325-J239:J325</f>
        <v>91.254266666666666</v>
      </c>
      <c r="M287" s="96">
        <f t="shared" si="54"/>
        <v>0.28118599999999999</v>
      </c>
      <c r="N287" s="96"/>
      <c r="O287" s="33"/>
      <c r="P287" s="33"/>
    </row>
    <row r="288" spans="2:16" s="10" customFormat="1" x14ac:dyDescent="0.25">
      <c r="C288" s="11"/>
      <c r="H288" s="12"/>
      <c r="I288" s="13"/>
      <c r="K288" s="14"/>
      <c r="M288" s="96">
        <f t="shared" si="54"/>
        <v>0</v>
      </c>
      <c r="N288" s="96"/>
    </row>
    <row r="289" spans="2:16" s="10" customFormat="1" x14ac:dyDescent="0.25">
      <c r="B289" s="33" t="s">
        <v>302</v>
      </c>
      <c r="C289" s="11">
        <v>12.8</v>
      </c>
      <c r="D289" s="33">
        <v>150</v>
      </c>
      <c r="E289" s="33">
        <v>128.16999999999999</v>
      </c>
      <c r="F289" s="33">
        <f t="shared" ref="F289:F296" si="55">D278:D345/C278:C345</f>
        <v>11.71875</v>
      </c>
      <c r="G289" s="33">
        <f>E256:E325/D256:D325</f>
        <v>0.8544666666666666</v>
      </c>
      <c r="H289" s="35">
        <f>G256:G325*C256:C325</f>
        <v>10.937173333333334</v>
      </c>
      <c r="I289" s="13">
        <v>50.65</v>
      </c>
      <c r="J289" s="33">
        <f>I256:I325+H256:H325</f>
        <v>61.587173333333332</v>
      </c>
      <c r="K289" s="14">
        <v>130</v>
      </c>
      <c r="L289" s="33">
        <f>K256:K325-J256:J325</f>
        <v>68.41282666666666</v>
      </c>
      <c r="M289" s="96">
        <f t="shared" si="54"/>
        <v>0.92380759999999995</v>
      </c>
      <c r="N289" s="96"/>
      <c r="O289" s="33"/>
      <c r="P289" s="33"/>
    </row>
    <row r="290" spans="2:16" s="10" customFormat="1" x14ac:dyDescent="0.25">
      <c r="B290" s="33" t="s">
        <v>318</v>
      </c>
      <c r="C290" s="11">
        <v>2</v>
      </c>
      <c r="D290" s="33">
        <v>150</v>
      </c>
      <c r="E290" s="33">
        <v>128.16999999999999</v>
      </c>
      <c r="F290" s="33">
        <f t="shared" si="55"/>
        <v>75</v>
      </c>
      <c r="G290" s="33">
        <f t="shared" ref="G290:G302" si="56">E257:E325/D257:D325</f>
        <v>0.8544666666666666</v>
      </c>
      <c r="H290" s="35">
        <f t="shared" ref="H290:H302" si="57">G257:G325*C257:C325</f>
        <v>1.7089333333333332</v>
      </c>
      <c r="I290" s="13">
        <v>51.5</v>
      </c>
      <c r="J290" s="33">
        <f t="shared" ref="J290:J302" si="58">I257:I325+H257:H325</f>
        <v>53.208933333333334</v>
      </c>
      <c r="K290" s="14">
        <v>110</v>
      </c>
      <c r="L290" s="33">
        <f t="shared" ref="L290:L302" si="59">K257:K325-J257:J325</f>
        <v>56.791066666666666</v>
      </c>
      <c r="M290" s="96">
        <f t="shared" si="54"/>
        <v>0.7981339999999999</v>
      </c>
      <c r="N290" s="96"/>
      <c r="O290" s="33"/>
      <c r="P290" s="33"/>
    </row>
    <row r="291" spans="2:16" s="10" customFormat="1" x14ac:dyDescent="0.25">
      <c r="B291" s="33" t="s">
        <v>303</v>
      </c>
      <c r="C291" s="11">
        <v>16</v>
      </c>
      <c r="D291" s="33">
        <v>500</v>
      </c>
      <c r="E291" s="33">
        <v>231.93</v>
      </c>
      <c r="F291" s="33">
        <f t="shared" si="55"/>
        <v>31.25</v>
      </c>
      <c r="G291" s="33">
        <f t="shared" si="56"/>
        <v>0.46385999999999999</v>
      </c>
      <c r="H291" s="35">
        <f t="shared" si="57"/>
        <v>7.4217599999999999</v>
      </c>
      <c r="I291" s="13">
        <v>57.27</v>
      </c>
      <c r="J291" s="33">
        <f t="shared" si="58"/>
        <v>64.691760000000002</v>
      </c>
      <c r="K291" s="14">
        <v>130</v>
      </c>
      <c r="L291" s="33">
        <f t="shared" si="59"/>
        <v>65.308239999999998</v>
      </c>
      <c r="M291" s="96">
        <f t="shared" si="54"/>
        <v>0.97037639999999992</v>
      </c>
      <c r="N291" s="96"/>
      <c r="O291" s="33"/>
      <c r="P291" s="33"/>
    </row>
    <row r="292" spans="2:16" s="10" customFormat="1" x14ac:dyDescent="0.25">
      <c r="B292" s="33" t="s">
        <v>304</v>
      </c>
      <c r="C292" s="11">
        <v>15</v>
      </c>
      <c r="D292" s="33">
        <v>150</v>
      </c>
      <c r="E292" s="33">
        <v>128.16999999999999</v>
      </c>
      <c r="F292" s="33">
        <f t="shared" si="55"/>
        <v>10</v>
      </c>
      <c r="G292" s="33">
        <f t="shared" si="56"/>
        <v>0.8544666666666666</v>
      </c>
      <c r="H292" s="35">
        <f t="shared" si="57"/>
        <v>12.816999999999998</v>
      </c>
      <c r="I292" s="13">
        <v>35.47</v>
      </c>
      <c r="J292" s="33">
        <f t="shared" si="58"/>
        <v>48.286999999999999</v>
      </c>
      <c r="K292" s="14">
        <v>100</v>
      </c>
      <c r="L292" s="33">
        <f t="shared" si="59"/>
        <v>51.713000000000001</v>
      </c>
      <c r="M292" s="96">
        <f t="shared" si="54"/>
        <v>0.72430499999999998</v>
      </c>
      <c r="N292" s="96"/>
      <c r="O292" s="33"/>
      <c r="P292" s="33"/>
    </row>
    <row r="293" spans="2:16" s="10" customFormat="1" x14ac:dyDescent="0.25">
      <c r="B293" s="33" t="s">
        <v>305</v>
      </c>
      <c r="C293" s="11">
        <v>20</v>
      </c>
      <c r="D293" s="33">
        <v>500</v>
      </c>
      <c r="E293" s="33">
        <v>231.93</v>
      </c>
      <c r="F293" s="33">
        <f t="shared" si="55"/>
        <v>25</v>
      </c>
      <c r="G293" s="33">
        <f t="shared" si="56"/>
        <v>0.46385999999999999</v>
      </c>
      <c r="H293" s="35">
        <f t="shared" si="57"/>
        <v>9.2772000000000006</v>
      </c>
      <c r="I293" s="13">
        <v>47.44</v>
      </c>
      <c r="J293" s="33">
        <f t="shared" si="58"/>
        <v>56.717199999999998</v>
      </c>
      <c r="K293" s="14">
        <v>140</v>
      </c>
      <c r="L293" s="33">
        <f t="shared" si="59"/>
        <v>83.282800000000009</v>
      </c>
      <c r="M293" s="96">
        <f t="shared" si="54"/>
        <v>0.85075800000000001</v>
      </c>
      <c r="N293" s="96"/>
      <c r="O293" s="33"/>
      <c r="P293" s="33"/>
    </row>
    <row r="294" spans="2:16" s="10" customFormat="1" x14ac:dyDescent="0.25">
      <c r="B294" s="33" t="s">
        <v>306</v>
      </c>
      <c r="C294" s="11">
        <v>5</v>
      </c>
      <c r="D294" s="33">
        <v>150</v>
      </c>
      <c r="E294" s="33">
        <v>128.16999999999999</v>
      </c>
      <c r="F294" s="33">
        <f t="shared" si="55"/>
        <v>30</v>
      </c>
      <c r="G294" s="33">
        <f t="shared" si="56"/>
        <v>0.8544666666666666</v>
      </c>
      <c r="H294" s="35">
        <f t="shared" si="57"/>
        <v>4.2723333333333331</v>
      </c>
      <c r="I294" s="13">
        <v>24.58</v>
      </c>
      <c r="J294" s="33">
        <f t="shared" si="58"/>
        <v>28.852333333333331</v>
      </c>
      <c r="K294" s="14">
        <v>80</v>
      </c>
      <c r="L294" s="33">
        <f t="shared" si="59"/>
        <v>51.147666666666666</v>
      </c>
      <c r="M294" s="96">
        <f t="shared" si="54"/>
        <v>0.43278499999999998</v>
      </c>
      <c r="N294" s="96"/>
      <c r="O294" s="33"/>
      <c r="P294" s="33"/>
    </row>
    <row r="295" spans="2:16" s="10" customFormat="1" x14ac:dyDescent="0.25">
      <c r="B295" s="33" t="s">
        <v>307</v>
      </c>
      <c r="C295" s="11">
        <v>5</v>
      </c>
      <c r="D295" s="33">
        <v>150</v>
      </c>
      <c r="E295" s="33">
        <v>128.16999999999999</v>
      </c>
      <c r="F295" s="33">
        <f t="shared" si="55"/>
        <v>30</v>
      </c>
      <c r="G295" s="33">
        <f t="shared" si="56"/>
        <v>0.8544666666666666</v>
      </c>
      <c r="H295" s="35">
        <f t="shared" si="57"/>
        <v>4.2723333333333331</v>
      </c>
      <c r="I295" s="13">
        <v>55.13</v>
      </c>
      <c r="J295" s="33">
        <f t="shared" si="58"/>
        <v>59.402333333333338</v>
      </c>
      <c r="K295" s="14">
        <v>120</v>
      </c>
      <c r="L295" s="33">
        <f t="shared" si="59"/>
        <v>60.597666666666662</v>
      </c>
      <c r="M295" s="96">
        <f t="shared" si="54"/>
        <v>0.89103500000000002</v>
      </c>
      <c r="N295" s="96"/>
      <c r="O295" s="33"/>
      <c r="P295" s="33"/>
    </row>
    <row r="296" spans="2:16" s="10" customFormat="1" x14ac:dyDescent="0.25">
      <c r="B296" s="33" t="s">
        <v>308</v>
      </c>
      <c r="C296" s="11">
        <v>8</v>
      </c>
      <c r="D296" s="33">
        <v>150</v>
      </c>
      <c r="E296" s="33">
        <v>128.16999999999999</v>
      </c>
      <c r="F296" s="33">
        <f t="shared" si="55"/>
        <v>18.75</v>
      </c>
      <c r="G296" s="33">
        <f t="shared" si="56"/>
        <v>0.8544666666666666</v>
      </c>
      <c r="H296" s="35">
        <f t="shared" si="57"/>
        <v>6.8357333333333328</v>
      </c>
      <c r="I296" s="13">
        <v>23.18</v>
      </c>
      <c r="J296" s="33">
        <f t="shared" si="58"/>
        <v>30.015733333333333</v>
      </c>
      <c r="K296" s="14">
        <v>100</v>
      </c>
      <c r="L296" s="33">
        <f t="shared" si="59"/>
        <v>69.98426666666667</v>
      </c>
      <c r="M296" s="96">
        <f t="shared" si="54"/>
        <v>0.45023599999999997</v>
      </c>
      <c r="N296" s="96"/>
      <c r="O296" s="33"/>
      <c r="P296" s="33"/>
    </row>
    <row r="297" spans="2:16" s="10" customFormat="1" x14ac:dyDescent="0.25">
      <c r="B297" s="33" t="s">
        <v>309</v>
      </c>
      <c r="C297" s="11">
        <v>6</v>
      </c>
      <c r="D297" s="33">
        <v>150</v>
      </c>
      <c r="E297" s="33">
        <v>128.16999999999999</v>
      </c>
      <c r="F297" s="33">
        <f>D285:D353/C285:C353</f>
        <v>25</v>
      </c>
      <c r="G297" s="33">
        <f t="shared" si="56"/>
        <v>0.8544666666666666</v>
      </c>
      <c r="H297" s="35">
        <f t="shared" si="57"/>
        <v>5.1267999999999994</v>
      </c>
      <c r="I297" s="13">
        <v>86.12</v>
      </c>
      <c r="J297" s="33">
        <f t="shared" si="58"/>
        <v>91.246800000000007</v>
      </c>
      <c r="K297" s="14">
        <v>190</v>
      </c>
      <c r="L297" s="33">
        <f t="shared" si="59"/>
        <v>98.753199999999993</v>
      </c>
      <c r="M297" s="96">
        <f t="shared" si="54"/>
        <v>1.3687020000000001</v>
      </c>
      <c r="N297" s="96"/>
      <c r="O297" s="33"/>
      <c r="P297" s="33"/>
    </row>
    <row r="298" spans="2:16" s="10" customFormat="1" x14ac:dyDescent="0.25">
      <c r="B298" s="33" t="s">
        <v>310</v>
      </c>
      <c r="C298" s="11">
        <v>5</v>
      </c>
      <c r="D298" s="33">
        <v>150</v>
      </c>
      <c r="E298" s="33">
        <v>128.16999999999999</v>
      </c>
      <c r="F298" s="33">
        <f>D285:D354/C285:C354</f>
        <v>30</v>
      </c>
      <c r="G298" s="33">
        <f t="shared" si="56"/>
        <v>0.8544666666666666</v>
      </c>
      <c r="H298" s="35">
        <f t="shared" si="57"/>
        <v>4.2723333333333331</v>
      </c>
      <c r="I298" s="13">
        <v>39.11</v>
      </c>
      <c r="J298" s="33">
        <f t="shared" si="58"/>
        <v>43.382333333333335</v>
      </c>
      <c r="K298" s="14">
        <v>110</v>
      </c>
      <c r="L298" s="33">
        <f t="shared" si="59"/>
        <v>66.617666666666665</v>
      </c>
      <c r="M298" s="96">
        <f t="shared" si="54"/>
        <v>0.65073500000000006</v>
      </c>
      <c r="N298" s="96"/>
      <c r="O298" s="33"/>
      <c r="P298" s="33"/>
    </row>
    <row r="299" spans="2:16" s="10" customFormat="1" x14ac:dyDescent="0.25">
      <c r="B299" s="33" t="s">
        <v>311</v>
      </c>
      <c r="C299" s="11">
        <v>16</v>
      </c>
      <c r="D299" s="33">
        <v>500</v>
      </c>
      <c r="E299" s="33">
        <v>231.93</v>
      </c>
      <c r="F299" s="33">
        <f>D286:D355/C286:C355</f>
        <v>31.25</v>
      </c>
      <c r="G299" s="33">
        <f t="shared" si="56"/>
        <v>0.46385999999999999</v>
      </c>
      <c r="H299" s="35">
        <f t="shared" si="57"/>
        <v>7.4217599999999999</v>
      </c>
      <c r="I299" s="13">
        <v>55.35</v>
      </c>
      <c r="J299" s="33">
        <f t="shared" si="58"/>
        <v>62.77176</v>
      </c>
      <c r="K299" s="77">
        <v>140</v>
      </c>
      <c r="L299" s="33">
        <f t="shared" si="59"/>
        <v>77.22824</v>
      </c>
      <c r="M299" s="96">
        <f t="shared" si="54"/>
        <v>0.94157639999999998</v>
      </c>
      <c r="N299" s="96"/>
      <c r="O299" s="33"/>
      <c r="P299" s="33"/>
    </row>
    <row r="300" spans="2:16" s="10" customFormat="1" x14ac:dyDescent="0.25">
      <c r="B300" s="33" t="s">
        <v>312</v>
      </c>
      <c r="C300" s="11">
        <v>16</v>
      </c>
      <c r="D300" s="33">
        <v>500</v>
      </c>
      <c r="E300" s="33">
        <v>231.93</v>
      </c>
      <c r="F300" s="33">
        <f>D287:D356/C287:C356</f>
        <v>31.25</v>
      </c>
      <c r="G300" s="33">
        <f t="shared" si="56"/>
        <v>0.46385999999999999</v>
      </c>
      <c r="H300" s="35">
        <f t="shared" si="57"/>
        <v>7.4217599999999999</v>
      </c>
      <c r="I300" s="13">
        <v>60.05</v>
      </c>
      <c r="J300" s="33">
        <f t="shared" si="58"/>
        <v>67.471760000000003</v>
      </c>
      <c r="K300" s="14">
        <v>160</v>
      </c>
      <c r="L300" s="33">
        <f t="shared" si="59"/>
        <v>92.528239999999997</v>
      </c>
      <c r="M300" s="96">
        <f t="shared" si="54"/>
        <v>1.0120764</v>
      </c>
      <c r="N300" s="96"/>
      <c r="O300" s="33"/>
      <c r="P300" s="33"/>
    </row>
    <row r="301" spans="2:16" s="10" customFormat="1" x14ac:dyDescent="0.25">
      <c r="B301" s="33" t="s">
        <v>313</v>
      </c>
      <c r="C301" s="11">
        <v>4</v>
      </c>
      <c r="D301" s="33">
        <v>150</v>
      </c>
      <c r="E301" s="33">
        <v>128.16999999999999</v>
      </c>
      <c r="F301" s="33">
        <f>D289:D357/C289:C357</f>
        <v>37.5</v>
      </c>
      <c r="G301" s="33">
        <f t="shared" si="56"/>
        <v>0.8544666666666666</v>
      </c>
      <c r="H301" s="35">
        <f t="shared" si="57"/>
        <v>3.4178666666666664</v>
      </c>
      <c r="I301" s="13">
        <v>53.21</v>
      </c>
      <c r="J301" s="33">
        <f t="shared" si="58"/>
        <v>56.627866666666669</v>
      </c>
      <c r="K301" s="14">
        <v>120</v>
      </c>
      <c r="L301" s="33">
        <f t="shared" si="59"/>
        <v>63.372133333333331</v>
      </c>
      <c r="M301" s="96">
        <f t="shared" si="54"/>
        <v>0.84941800000000001</v>
      </c>
      <c r="N301" s="96"/>
      <c r="O301" s="33"/>
      <c r="P301" s="33"/>
    </row>
    <row r="302" spans="2:16" s="10" customFormat="1" x14ac:dyDescent="0.25">
      <c r="B302" s="33" t="s">
        <v>314</v>
      </c>
      <c r="C302" s="11">
        <v>10</v>
      </c>
      <c r="D302" s="33">
        <v>150</v>
      </c>
      <c r="E302" s="33">
        <v>128.16999999999999</v>
      </c>
      <c r="F302" s="33">
        <f>D289:D358/C289:C358</f>
        <v>15</v>
      </c>
      <c r="G302" s="33">
        <f t="shared" si="56"/>
        <v>0.8544666666666666</v>
      </c>
      <c r="H302" s="35">
        <f t="shared" si="57"/>
        <v>8.5446666666666662</v>
      </c>
      <c r="I302" s="13">
        <v>17.739999999999998</v>
      </c>
      <c r="J302" s="33">
        <f t="shared" si="58"/>
        <v>26.284666666666666</v>
      </c>
      <c r="K302" s="14">
        <v>70</v>
      </c>
      <c r="L302" s="33">
        <f t="shared" si="59"/>
        <v>43.715333333333334</v>
      </c>
      <c r="M302" s="96">
        <f t="shared" si="54"/>
        <v>0.39427000000000001</v>
      </c>
      <c r="N302" s="96"/>
      <c r="O302" s="33"/>
      <c r="P302" s="33"/>
    </row>
    <row r="303" spans="2:16" s="10" customFormat="1" x14ac:dyDescent="0.25">
      <c r="B303" s="33" t="s">
        <v>315</v>
      </c>
      <c r="C303" s="11">
        <v>7</v>
      </c>
      <c r="D303" s="33">
        <v>150</v>
      </c>
      <c r="E303" s="33">
        <v>128.16999999999999</v>
      </c>
      <c r="F303" s="33">
        <f>D290:D359/C290:C359</f>
        <v>21.428571428571427</v>
      </c>
      <c r="G303" s="33">
        <f>E270:E337/D270:D337</f>
        <v>0.8544666666666666</v>
      </c>
      <c r="H303" s="35">
        <f>G270:G337*C270:C337</f>
        <v>5.9812666666666665</v>
      </c>
      <c r="I303" s="13">
        <v>50.22</v>
      </c>
      <c r="J303" s="33">
        <f>I270:I337+H270:H337</f>
        <v>56.201266666666669</v>
      </c>
      <c r="K303" s="14">
        <v>140</v>
      </c>
      <c r="L303" s="33">
        <f>K270:K337-J270:J337</f>
        <v>83.798733333333331</v>
      </c>
      <c r="M303" s="96">
        <f t="shared" si="54"/>
        <v>0.84301900000000007</v>
      </c>
      <c r="N303" s="96"/>
      <c r="O303" s="33"/>
      <c r="P303" s="33"/>
    </row>
    <row r="304" spans="2:16" s="10" customFormat="1" x14ac:dyDescent="0.25">
      <c r="B304" s="33" t="s">
        <v>316</v>
      </c>
      <c r="C304" s="11">
        <v>6</v>
      </c>
      <c r="D304" s="33">
        <v>150</v>
      </c>
      <c r="E304" s="33">
        <v>128.16999999999999</v>
      </c>
      <c r="F304" s="33">
        <f>D291:D360/C291:C360</f>
        <v>25</v>
      </c>
      <c r="G304" s="33">
        <f>E271:E338/D271:D338</f>
        <v>0.8544666666666666</v>
      </c>
      <c r="H304" s="35">
        <f>G271:G338*C271:C338</f>
        <v>5.1267999999999994</v>
      </c>
      <c r="I304" s="13">
        <v>27.14</v>
      </c>
      <c r="J304" s="33">
        <f>I271:I338+H271:H338</f>
        <v>32.266800000000003</v>
      </c>
      <c r="K304" s="14">
        <v>100</v>
      </c>
      <c r="L304" s="33">
        <f>K271:K338-J271:J338</f>
        <v>67.733199999999997</v>
      </c>
      <c r="M304" s="96">
        <f t="shared" si="54"/>
        <v>0.48400200000000004</v>
      </c>
      <c r="N304" s="96"/>
      <c r="O304" s="33"/>
      <c r="P304" s="33"/>
    </row>
    <row r="305" spans="2:17" s="10" customFormat="1" x14ac:dyDescent="0.25">
      <c r="B305" s="33" t="s">
        <v>317</v>
      </c>
      <c r="C305" s="11">
        <v>35</v>
      </c>
      <c r="D305" s="33">
        <v>150</v>
      </c>
      <c r="E305" s="33">
        <v>128.16999999999999</v>
      </c>
      <c r="F305" s="33">
        <f>D292:D361/C292:C361</f>
        <v>4.2857142857142856</v>
      </c>
      <c r="G305" s="33">
        <f>E272:E339/D272:D339</f>
        <v>0.8544666666666666</v>
      </c>
      <c r="H305" s="35">
        <f>G272:G339*C272:C339</f>
        <v>29.906333333333333</v>
      </c>
      <c r="I305" s="13">
        <v>54.92</v>
      </c>
      <c r="J305" s="33">
        <f>I272:I339+H272:H339</f>
        <v>84.826333333333338</v>
      </c>
      <c r="K305" s="14">
        <v>170</v>
      </c>
      <c r="L305" s="33">
        <f>K272:K339-J272:J339</f>
        <v>85.173666666666662</v>
      </c>
      <c r="M305" s="96">
        <f t="shared" si="54"/>
        <v>1.2723949999999999</v>
      </c>
      <c r="N305" s="96"/>
      <c r="O305" s="33"/>
      <c r="P305" s="33"/>
    </row>
    <row r="306" spans="2:17" s="70" customFormat="1" x14ac:dyDescent="0.25">
      <c r="B306" s="70" t="s">
        <v>292</v>
      </c>
      <c r="C306" s="71"/>
      <c r="H306" s="72"/>
      <c r="I306" s="73"/>
      <c r="K306" s="74"/>
      <c r="M306" s="96">
        <f t="shared" si="54"/>
        <v>0</v>
      </c>
      <c r="N306" s="96"/>
    </row>
    <row r="307" spans="2:17" x14ac:dyDescent="0.25">
      <c r="B307" t="s">
        <v>0</v>
      </c>
      <c r="C307" s="1" t="s">
        <v>5</v>
      </c>
      <c r="D307" t="s">
        <v>45</v>
      </c>
      <c r="E307" t="s">
        <v>47</v>
      </c>
      <c r="F307" t="s">
        <v>46</v>
      </c>
      <c r="G307" t="s">
        <v>6</v>
      </c>
      <c r="H307" s="4" t="s">
        <v>1</v>
      </c>
      <c r="I307" s="2" t="s">
        <v>67</v>
      </c>
      <c r="J307" t="s">
        <v>2</v>
      </c>
      <c r="K307" s="3" t="s">
        <v>3</v>
      </c>
      <c r="L307" t="s">
        <v>4</v>
      </c>
      <c r="M307" s="96" t="e">
        <f t="shared" si="54"/>
        <v>#VALUE!</v>
      </c>
      <c r="N307" s="96"/>
      <c r="Q307" t="s">
        <v>7</v>
      </c>
    </row>
    <row r="308" spans="2:17" s="33" customFormat="1" x14ac:dyDescent="0.25">
      <c r="B308" s="33" t="s">
        <v>224</v>
      </c>
      <c r="C308" s="34">
        <v>20</v>
      </c>
      <c r="D308" s="33">
        <v>1000</v>
      </c>
      <c r="E308" s="33">
        <v>429</v>
      </c>
      <c r="F308" s="33">
        <f>D239:D325/C239:C325</f>
        <v>50</v>
      </c>
      <c r="G308" s="33">
        <f>E239:E325/D239:D325</f>
        <v>0.42899999999999999</v>
      </c>
      <c r="H308" s="35">
        <f>G239:G325*C239:C325</f>
        <v>8.58</v>
      </c>
      <c r="I308" s="36">
        <v>19.559999999999999</v>
      </c>
      <c r="J308" s="33">
        <f>I239:I325+H239:H325</f>
        <v>28.14</v>
      </c>
      <c r="K308" s="37">
        <v>90</v>
      </c>
      <c r="L308" s="33">
        <f>K239:K325-J239:J325</f>
        <v>61.86</v>
      </c>
      <c r="M308" s="96">
        <f t="shared" si="54"/>
        <v>0.42209999999999998</v>
      </c>
      <c r="N308" s="96"/>
    </row>
    <row r="309" spans="2:17" s="10" customFormat="1" x14ac:dyDescent="0.25">
      <c r="B309" s="10" t="s">
        <v>294</v>
      </c>
      <c r="C309" s="11">
        <v>8</v>
      </c>
      <c r="D309" s="33">
        <v>1000</v>
      </c>
      <c r="E309" s="33">
        <v>429</v>
      </c>
      <c r="F309" s="10">
        <f>D255:D325/C255:C325</f>
        <v>125</v>
      </c>
      <c r="G309" s="10">
        <f>E255:E325/D255:D325</f>
        <v>0.42899999999999999</v>
      </c>
      <c r="H309" s="12">
        <f>G255:G325*C255:C325</f>
        <v>3.4319999999999999</v>
      </c>
      <c r="I309" s="13">
        <v>8.76</v>
      </c>
      <c r="J309" s="10">
        <f>I255:I325+H255:H325</f>
        <v>12.192</v>
      </c>
      <c r="K309" s="14">
        <v>40</v>
      </c>
      <c r="L309" s="10">
        <f>K255:K325-J255:J325</f>
        <v>27.808</v>
      </c>
      <c r="M309" s="96">
        <f t="shared" si="54"/>
        <v>0.18287999999999999</v>
      </c>
      <c r="N309" s="96"/>
    </row>
    <row r="310" spans="2:17" s="33" customFormat="1" x14ac:dyDescent="0.25">
      <c r="B310" s="33" t="s">
        <v>289</v>
      </c>
      <c r="C310" s="34">
        <v>4.42</v>
      </c>
      <c r="D310" s="33">
        <v>1000</v>
      </c>
      <c r="E310" s="33">
        <v>429</v>
      </c>
      <c r="F310" s="33">
        <f>D256:D325/C256:C325</f>
        <v>226.24434389140271</v>
      </c>
      <c r="G310" s="33">
        <f>E256:E325/D256:D325</f>
        <v>0.42899999999999999</v>
      </c>
      <c r="H310" s="35">
        <f>G256:G325*C256:C325</f>
        <v>1.89618</v>
      </c>
      <c r="I310" s="36">
        <v>9.19</v>
      </c>
      <c r="J310" s="33">
        <f>I256:I325+H256:H325</f>
        <v>11.086179999999999</v>
      </c>
      <c r="K310" s="37">
        <v>40</v>
      </c>
      <c r="L310" s="33">
        <f>K256:K325-J256:J325</f>
        <v>28.913820000000001</v>
      </c>
      <c r="M310" s="96">
        <f t="shared" si="54"/>
        <v>0.16629269999999996</v>
      </c>
      <c r="N310" s="96"/>
    </row>
    <row r="311" spans="2:17" s="33" customFormat="1" x14ac:dyDescent="0.25">
      <c r="B311" s="33" t="s">
        <v>295</v>
      </c>
      <c r="C311" s="34">
        <v>5</v>
      </c>
      <c r="D311" s="33">
        <v>1000</v>
      </c>
      <c r="E311" s="33">
        <v>429</v>
      </c>
      <c r="F311" s="33">
        <f t="shared" ref="F311:F323" si="60">D257:D325/C257:C325</f>
        <v>200</v>
      </c>
      <c r="G311" s="33">
        <f t="shared" ref="G311:G323" si="61">E257:E325/D257:D325</f>
        <v>0.42899999999999999</v>
      </c>
      <c r="H311" s="35">
        <f t="shared" ref="H311:H323" si="62">G257:G325*C257:C325</f>
        <v>2.145</v>
      </c>
      <c r="I311" s="36">
        <v>15.17</v>
      </c>
      <c r="J311" s="33">
        <f t="shared" ref="J311:J323" si="63">I257:I325+H257:H325</f>
        <v>17.315000000000001</v>
      </c>
      <c r="K311" s="37">
        <v>70</v>
      </c>
      <c r="L311" s="33">
        <f t="shared" ref="L311:L323" si="64">K257:K325-J257:J325</f>
        <v>52.685000000000002</v>
      </c>
      <c r="M311" s="96">
        <f t="shared" si="54"/>
        <v>0.25972500000000004</v>
      </c>
      <c r="N311" s="96"/>
    </row>
    <row r="312" spans="2:17" s="10" customFormat="1" x14ac:dyDescent="0.25">
      <c r="B312" s="10" t="s">
        <v>291</v>
      </c>
      <c r="C312" s="11">
        <v>6</v>
      </c>
      <c r="D312" s="33">
        <v>1000</v>
      </c>
      <c r="E312" s="33">
        <v>429</v>
      </c>
      <c r="F312" s="10">
        <f t="shared" si="60"/>
        <v>166.66666666666666</v>
      </c>
      <c r="G312" s="10">
        <f t="shared" si="61"/>
        <v>0.42899999999999999</v>
      </c>
      <c r="H312" s="12">
        <f t="shared" si="62"/>
        <v>2.5739999999999998</v>
      </c>
      <c r="I312" s="13">
        <v>7.69</v>
      </c>
      <c r="J312" s="10">
        <f t="shared" si="63"/>
        <v>10.263999999999999</v>
      </c>
      <c r="K312" s="14">
        <v>30</v>
      </c>
      <c r="L312" s="10">
        <f t="shared" si="64"/>
        <v>19.736000000000001</v>
      </c>
      <c r="M312" s="96">
        <f t="shared" si="54"/>
        <v>0.15395999999999999</v>
      </c>
      <c r="N312" s="96"/>
    </row>
    <row r="313" spans="2:17" s="33" customFormat="1" x14ac:dyDescent="0.25">
      <c r="B313" s="33" t="s">
        <v>293</v>
      </c>
      <c r="C313" s="34">
        <v>5</v>
      </c>
      <c r="D313" s="33">
        <v>1000</v>
      </c>
      <c r="E313" s="33">
        <v>429</v>
      </c>
      <c r="F313" s="33">
        <f t="shared" si="60"/>
        <v>200</v>
      </c>
      <c r="G313" s="33">
        <f t="shared" si="61"/>
        <v>0.42899999999999999</v>
      </c>
      <c r="H313" s="35">
        <f t="shared" si="62"/>
        <v>2.145</v>
      </c>
      <c r="I313" s="36">
        <v>10.9</v>
      </c>
      <c r="J313" s="33">
        <f t="shared" si="63"/>
        <v>13.045</v>
      </c>
      <c r="K313" s="37">
        <v>50</v>
      </c>
      <c r="L313" s="33">
        <f t="shared" si="64"/>
        <v>36.954999999999998</v>
      </c>
      <c r="M313" s="96">
        <f t="shared" si="54"/>
        <v>0.19567500000000002</v>
      </c>
      <c r="N313" s="96"/>
    </row>
    <row r="314" spans="2:17" s="10" customFormat="1" x14ac:dyDescent="0.25">
      <c r="B314" s="10" t="s">
        <v>296</v>
      </c>
      <c r="C314" s="11">
        <v>8</v>
      </c>
      <c r="D314" s="33">
        <v>1000</v>
      </c>
      <c r="E314" s="33">
        <v>429</v>
      </c>
      <c r="F314" s="10">
        <f t="shared" si="60"/>
        <v>125</v>
      </c>
      <c r="G314" s="10">
        <f t="shared" si="61"/>
        <v>0.42899999999999999</v>
      </c>
      <c r="H314" s="12">
        <f t="shared" si="62"/>
        <v>3.4319999999999999</v>
      </c>
      <c r="I314" s="13">
        <v>14.1</v>
      </c>
      <c r="J314" s="10">
        <f t="shared" si="63"/>
        <v>17.532</v>
      </c>
      <c r="K314" s="14">
        <v>45</v>
      </c>
      <c r="L314" s="10">
        <f t="shared" si="64"/>
        <v>27.468</v>
      </c>
      <c r="M314" s="96">
        <f t="shared" si="54"/>
        <v>0.26297999999999999</v>
      </c>
      <c r="N314" s="96"/>
    </row>
    <row r="315" spans="2:17" s="10" customFormat="1" x14ac:dyDescent="0.25">
      <c r="B315" s="10" t="s">
        <v>297</v>
      </c>
      <c r="C315" s="11">
        <v>6</v>
      </c>
      <c r="D315" s="33">
        <v>1000</v>
      </c>
      <c r="E315" s="33">
        <v>429</v>
      </c>
      <c r="F315" s="10">
        <f t="shared" si="60"/>
        <v>166.66666666666666</v>
      </c>
      <c r="G315" s="10">
        <f t="shared" si="61"/>
        <v>0.42899999999999999</v>
      </c>
      <c r="H315" s="12">
        <f t="shared" si="62"/>
        <v>2.5739999999999998</v>
      </c>
      <c r="I315" s="13">
        <v>8.76</v>
      </c>
      <c r="J315" s="10">
        <f t="shared" si="63"/>
        <v>11.334</v>
      </c>
      <c r="K315" s="14">
        <v>30</v>
      </c>
      <c r="L315" s="10">
        <f t="shared" si="64"/>
        <v>18.666</v>
      </c>
      <c r="M315" s="96">
        <f t="shared" si="54"/>
        <v>0.17000999999999999</v>
      </c>
      <c r="N315" s="96"/>
    </row>
    <row r="316" spans="2:17" s="33" customFormat="1" x14ac:dyDescent="0.25">
      <c r="B316" s="33" t="s">
        <v>298</v>
      </c>
      <c r="C316" s="34">
        <v>2</v>
      </c>
      <c r="D316" s="33">
        <v>1000</v>
      </c>
      <c r="E316" s="33">
        <v>429</v>
      </c>
      <c r="F316" s="33">
        <f t="shared" si="60"/>
        <v>500</v>
      </c>
      <c r="G316" s="33">
        <f t="shared" si="61"/>
        <v>0.42899999999999999</v>
      </c>
      <c r="H316" s="35">
        <f t="shared" si="62"/>
        <v>0.85799999999999998</v>
      </c>
      <c r="I316" s="36">
        <v>10.26</v>
      </c>
      <c r="J316" s="33">
        <f t="shared" si="63"/>
        <v>11.118</v>
      </c>
      <c r="K316" s="37">
        <v>40</v>
      </c>
      <c r="L316" s="33">
        <f t="shared" si="64"/>
        <v>28.881999999999998</v>
      </c>
      <c r="M316" s="96">
        <f t="shared" si="54"/>
        <v>0.16677</v>
      </c>
      <c r="N316" s="96"/>
    </row>
    <row r="317" spans="2:17" s="60" customFormat="1" x14ac:dyDescent="0.25">
      <c r="B317" s="60" t="s">
        <v>299</v>
      </c>
      <c r="C317" s="61">
        <v>1.05</v>
      </c>
      <c r="D317" s="33">
        <v>1000</v>
      </c>
      <c r="E317" s="33">
        <v>429</v>
      </c>
      <c r="F317" s="60">
        <f t="shared" si="60"/>
        <v>952.38095238095229</v>
      </c>
      <c r="G317" s="60">
        <f t="shared" si="61"/>
        <v>0.42899999999999999</v>
      </c>
      <c r="H317" s="62">
        <f t="shared" si="62"/>
        <v>0.45045000000000002</v>
      </c>
      <c r="I317" s="63">
        <v>8.76</v>
      </c>
      <c r="J317" s="60">
        <f t="shared" si="63"/>
        <v>9.2104499999999998</v>
      </c>
      <c r="K317" s="64">
        <v>50</v>
      </c>
      <c r="L317" s="60">
        <f t="shared" si="64"/>
        <v>40.789549999999998</v>
      </c>
      <c r="M317" s="96">
        <f t="shared" si="54"/>
        <v>0.13815674999999999</v>
      </c>
      <c r="N317" s="96"/>
    </row>
    <row r="318" spans="2:17" s="33" customFormat="1" x14ac:dyDescent="0.25">
      <c r="B318" s="33" t="s">
        <v>300</v>
      </c>
      <c r="C318" s="34">
        <v>5</v>
      </c>
      <c r="D318" s="33">
        <v>1000</v>
      </c>
      <c r="E318" s="33">
        <v>429</v>
      </c>
      <c r="F318" s="33">
        <f t="shared" si="60"/>
        <v>200</v>
      </c>
      <c r="G318" s="33">
        <f t="shared" si="61"/>
        <v>0.42899999999999999</v>
      </c>
      <c r="H318" s="35">
        <f t="shared" si="62"/>
        <v>2.145</v>
      </c>
      <c r="I318" s="36">
        <v>8.33</v>
      </c>
      <c r="J318" s="33">
        <f t="shared" si="63"/>
        <v>10.475</v>
      </c>
      <c r="K318" s="37">
        <v>40</v>
      </c>
      <c r="L318" s="33">
        <f t="shared" si="64"/>
        <v>29.524999999999999</v>
      </c>
      <c r="M318" s="96">
        <f t="shared" si="54"/>
        <v>0.15712499999999999</v>
      </c>
      <c r="N318" s="96"/>
    </row>
    <row r="319" spans="2:17" s="10" customFormat="1" x14ac:dyDescent="0.25">
      <c r="B319" s="10" t="s">
        <v>301</v>
      </c>
      <c r="C319" s="11">
        <v>10</v>
      </c>
      <c r="D319" s="33">
        <v>1000</v>
      </c>
      <c r="E319" s="33">
        <v>429</v>
      </c>
      <c r="F319" s="10">
        <f t="shared" si="60"/>
        <v>100</v>
      </c>
      <c r="G319" s="10">
        <f t="shared" si="61"/>
        <v>0.42899999999999999</v>
      </c>
      <c r="H319" s="12">
        <f t="shared" si="62"/>
        <v>4.29</v>
      </c>
      <c r="I319" s="13">
        <v>14.53</v>
      </c>
      <c r="J319" s="10">
        <f t="shared" si="63"/>
        <v>18.82</v>
      </c>
      <c r="K319" s="14">
        <v>50</v>
      </c>
      <c r="L319" s="10">
        <f t="shared" si="64"/>
        <v>31.18</v>
      </c>
      <c r="M319" s="96">
        <f t="shared" si="54"/>
        <v>0.2823</v>
      </c>
      <c r="N319" s="96"/>
    </row>
    <row r="320" spans="2:17" x14ac:dyDescent="0.25">
      <c r="F320" s="10" t="e">
        <f t="shared" si="60"/>
        <v>#DIV/0!</v>
      </c>
      <c r="G320" s="10" t="e">
        <f t="shared" si="61"/>
        <v>#DIV/0!</v>
      </c>
      <c r="H320" s="12" t="e">
        <f t="shared" si="62"/>
        <v>#DIV/0!</v>
      </c>
      <c r="J320" s="10" t="e">
        <f t="shared" si="63"/>
        <v>#DIV/0!</v>
      </c>
      <c r="L320" s="10" t="e">
        <f t="shared" si="64"/>
        <v>#DIV/0!</v>
      </c>
      <c r="M320" s="96" t="e">
        <f t="shared" si="54"/>
        <v>#DIV/0!</v>
      </c>
      <c r="N320" s="96"/>
      <c r="O320" s="10"/>
      <c r="P320" s="10"/>
    </row>
    <row r="321" spans="2:16" x14ac:dyDescent="0.25">
      <c r="B321" t="s">
        <v>334</v>
      </c>
      <c r="F321" s="10" t="e">
        <f t="shared" si="60"/>
        <v>#DIV/0!</v>
      </c>
      <c r="G321" s="10" t="e">
        <f t="shared" si="61"/>
        <v>#DIV/0!</v>
      </c>
      <c r="H321" s="12" t="e">
        <f t="shared" si="62"/>
        <v>#DIV/0!</v>
      </c>
      <c r="J321" s="10" t="e">
        <f t="shared" si="63"/>
        <v>#DIV/0!</v>
      </c>
      <c r="L321" s="10" t="e">
        <f t="shared" si="64"/>
        <v>#DIV/0!</v>
      </c>
      <c r="M321" s="96" t="e">
        <f t="shared" si="54"/>
        <v>#DIV/0!</v>
      </c>
      <c r="N321" s="96"/>
      <c r="O321" s="10"/>
      <c r="P321" s="10"/>
    </row>
    <row r="322" spans="2:16" x14ac:dyDescent="0.25">
      <c r="B322" t="s">
        <v>335</v>
      </c>
      <c r="C322" s="1">
        <v>20</v>
      </c>
      <c r="D322">
        <v>500</v>
      </c>
      <c r="E322">
        <v>231.93</v>
      </c>
      <c r="F322" s="10">
        <f t="shared" si="60"/>
        <v>25</v>
      </c>
      <c r="G322" s="10">
        <f t="shared" si="61"/>
        <v>0.46385999999999999</v>
      </c>
      <c r="H322" s="12">
        <f t="shared" si="62"/>
        <v>9.2772000000000006</v>
      </c>
      <c r="I322" s="2">
        <v>7.26</v>
      </c>
      <c r="J322" s="10">
        <f t="shared" si="63"/>
        <v>16.537199999999999</v>
      </c>
      <c r="K322" s="3">
        <v>50</v>
      </c>
      <c r="L322" s="10">
        <f t="shared" si="64"/>
        <v>33.462800000000001</v>
      </c>
      <c r="M322" s="96">
        <f t="shared" si="54"/>
        <v>0.248058</v>
      </c>
      <c r="N322" s="96"/>
      <c r="O322" s="10"/>
      <c r="P322" s="10"/>
    </row>
    <row r="323" spans="2:16" x14ac:dyDescent="0.25">
      <c r="F323" s="10" t="e">
        <f t="shared" si="60"/>
        <v>#DIV/0!</v>
      </c>
      <c r="G323" s="10" t="e">
        <f t="shared" si="61"/>
        <v>#DIV/0!</v>
      </c>
      <c r="H323" s="12" t="e">
        <f t="shared" si="62"/>
        <v>#DIV/0!</v>
      </c>
      <c r="J323" s="10" t="e">
        <f t="shared" si="63"/>
        <v>#DIV/0!</v>
      </c>
      <c r="L323" s="10" t="e">
        <f t="shared" si="64"/>
        <v>#DIV/0!</v>
      </c>
      <c r="M323" s="96" t="e">
        <f t="shared" si="54"/>
        <v>#DIV/0!</v>
      </c>
      <c r="N323" s="96"/>
      <c r="O323" s="10"/>
      <c r="P323" s="10"/>
    </row>
    <row r="324" spans="2:16" x14ac:dyDescent="0.25">
      <c r="B324" t="s">
        <v>369</v>
      </c>
      <c r="F324" s="10" t="e">
        <f>D270:D337/C270:C337</f>
        <v>#DIV/0!</v>
      </c>
      <c r="G324" s="10" t="e">
        <f>E270:E337/D270:D337</f>
        <v>#DIV/0!</v>
      </c>
      <c r="H324" s="12" t="e">
        <f>G270:G337*C270:C337</f>
        <v>#DIV/0!</v>
      </c>
      <c r="J324" s="10" t="e">
        <f>I270:I337+H270:H337</f>
        <v>#DIV/0!</v>
      </c>
      <c r="L324" s="10" t="e">
        <f>K270:K337-J270:J337</f>
        <v>#DIV/0!</v>
      </c>
      <c r="M324" s="96" t="e">
        <f t="shared" si="54"/>
        <v>#DIV/0!</v>
      </c>
      <c r="N324" s="96"/>
      <c r="O324" s="10"/>
      <c r="P324" s="10"/>
    </row>
    <row r="325" spans="2:16" x14ac:dyDescent="0.25">
      <c r="B325" t="s">
        <v>364</v>
      </c>
      <c r="C325" s="1">
        <v>70</v>
      </c>
      <c r="D325">
        <v>2500</v>
      </c>
      <c r="E325">
        <v>734.64</v>
      </c>
      <c r="F325" s="10">
        <f>D272:D339/C272:C339</f>
        <v>35.714285714285715</v>
      </c>
      <c r="G325" s="10">
        <f>E272:E339/D272:D339</f>
        <v>0.29385600000000001</v>
      </c>
      <c r="H325" s="12">
        <f>G272:G339*C272:C339</f>
        <v>20.56992</v>
      </c>
      <c r="I325" s="2">
        <v>29.48</v>
      </c>
      <c r="J325" s="10">
        <f>I272:I339+H272:H339</f>
        <v>50.04992</v>
      </c>
      <c r="K325" s="3">
        <v>120</v>
      </c>
      <c r="L325" s="10">
        <f>K272:K339-J272:J339</f>
        <v>69.95008</v>
      </c>
      <c r="M325" s="96">
        <f t="shared" si="54"/>
        <v>0.75074879999999999</v>
      </c>
      <c r="N325" s="96"/>
      <c r="O325" s="10"/>
      <c r="P325" s="10"/>
    </row>
    <row r="326" spans="2:16" x14ac:dyDescent="0.25">
      <c r="B326" t="s">
        <v>365</v>
      </c>
      <c r="C326" s="1">
        <v>90</v>
      </c>
      <c r="D326">
        <v>2500</v>
      </c>
      <c r="E326">
        <v>734.64</v>
      </c>
      <c r="F326" s="10">
        <f t="shared" ref="F326:F337" si="65">D276:D342/C276:C342</f>
        <v>27.777777777777779</v>
      </c>
      <c r="G326" s="10">
        <f t="shared" ref="G326:G337" si="66">E276:E342/D276:D342</f>
        <v>0.29385600000000001</v>
      </c>
      <c r="H326" s="12">
        <f t="shared" ref="H326:H337" si="67">G276:G342*C276:C342</f>
        <v>26.447040000000001</v>
      </c>
      <c r="I326" s="2">
        <v>33.75</v>
      </c>
      <c r="J326" s="10">
        <f t="shared" ref="J326:J337" si="68">I276:I342+H276:H342</f>
        <v>60.197040000000001</v>
      </c>
      <c r="K326" s="3">
        <v>150</v>
      </c>
      <c r="L326" s="10">
        <f t="shared" ref="L326:L337" si="69">K276:K342-J276:J342</f>
        <v>89.802959999999999</v>
      </c>
      <c r="M326" s="96">
        <f t="shared" si="54"/>
        <v>0.90295560000000008</v>
      </c>
      <c r="N326" s="96"/>
      <c r="O326" s="10"/>
      <c r="P326" s="10"/>
    </row>
    <row r="327" spans="2:16" x14ac:dyDescent="0.25">
      <c r="B327" t="s">
        <v>366</v>
      </c>
      <c r="C327" s="1">
        <v>150</v>
      </c>
      <c r="D327">
        <v>2500</v>
      </c>
      <c r="E327">
        <v>734.64</v>
      </c>
      <c r="F327" s="10">
        <f t="shared" si="65"/>
        <v>16.666666666666668</v>
      </c>
      <c r="G327" s="10">
        <f t="shared" si="66"/>
        <v>0.29385600000000001</v>
      </c>
      <c r="H327" s="12">
        <f t="shared" si="67"/>
        <v>44.078400000000002</v>
      </c>
      <c r="I327" s="2">
        <v>61.52</v>
      </c>
      <c r="J327" s="10">
        <f t="shared" si="68"/>
        <v>105.5984</v>
      </c>
      <c r="K327" s="3">
        <v>210</v>
      </c>
      <c r="L327" s="10">
        <f t="shared" si="69"/>
        <v>104.4016</v>
      </c>
      <c r="M327" s="96">
        <f t="shared" si="54"/>
        <v>1.5839760000000001</v>
      </c>
      <c r="N327" s="96"/>
      <c r="O327" s="10"/>
      <c r="P327" s="10"/>
    </row>
    <row r="328" spans="2:16" x14ac:dyDescent="0.25">
      <c r="B328" t="s">
        <v>367</v>
      </c>
      <c r="C328" s="1">
        <v>250</v>
      </c>
      <c r="D328">
        <v>2500</v>
      </c>
      <c r="E328">
        <v>734.64</v>
      </c>
      <c r="F328" s="10">
        <f t="shared" si="65"/>
        <v>10</v>
      </c>
      <c r="G328" s="10">
        <f t="shared" si="66"/>
        <v>0.29385600000000001</v>
      </c>
      <c r="H328" s="12">
        <f t="shared" si="67"/>
        <v>73.463999999999999</v>
      </c>
      <c r="I328" s="2">
        <v>29.48</v>
      </c>
      <c r="J328" s="10">
        <f t="shared" si="68"/>
        <v>102.944</v>
      </c>
      <c r="K328" s="3">
        <v>210</v>
      </c>
      <c r="L328" s="10">
        <f t="shared" si="69"/>
        <v>107.056</v>
      </c>
      <c r="M328" s="96">
        <f t="shared" si="54"/>
        <v>1.5441600000000002</v>
      </c>
      <c r="N328" s="96"/>
      <c r="O328" s="10"/>
      <c r="P328" s="10"/>
    </row>
    <row r="329" spans="2:16" x14ac:dyDescent="0.25">
      <c r="B329" t="s">
        <v>368</v>
      </c>
      <c r="C329" s="1">
        <v>240</v>
      </c>
      <c r="D329">
        <v>2500</v>
      </c>
      <c r="E329">
        <v>734.64</v>
      </c>
      <c r="F329" s="10">
        <f t="shared" si="65"/>
        <v>10.416666666666666</v>
      </c>
      <c r="G329" s="10">
        <f t="shared" si="66"/>
        <v>0.29385600000000001</v>
      </c>
      <c r="H329" s="12">
        <f t="shared" si="67"/>
        <v>70.525440000000003</v>
      </c>
      <c r="I329" s="2">
        <v>33.75</v>
      </c>
      <c r="J329" s="10">
        <f t="shared" si="68"/>
        <v>104.27544</v>
      </c>
      <c r="K329" s="3">
        <v>210</v>
      </c>
      <c r="L329" s="10">
        <f t="shared" si="69"/>
        <v>105.72456</v>
      </c>
      <c r="M329" s="96">
        <f t="shared" si="54"/>
        <v>1.5641316000000001</v>
      </c>
      <c r="N329" s="96"/>
      <c r="O329" s="10"/>
      <c r="P329" s="10"/>
    </row>
    <row r="330" spans="2:16" x14ac:dyDescent="0.25">
      <c r="B330" t="s">
        <v>370</v>
      </c>
      <c r="C330" s="1">
        <v>240</v>
      </c>
      <c r="D330">
        <v>2500</v>
      </c>
      <c r="E330">
        <v>734.64</v>
      </c>
      <c r="F330" s="10">
        <f t="shared" si="65"/>
        <v>10.416666666666666</v>
      </c>
      <c r="G330" s="10">
        <f t="shared" si="66"/>
        <v>0.29385600000000001</v>
      </c>
      <c r="H330" s="12">
        <f t="shared" si="67"/>
        <v>70.525440000000003</v>
      </c>
      <c r="I330" s="2">
        <v>36.1</v>
      </c>
      <c r="J330" s="10">
        <f t="shared" si="68"/>
        <v>106.62544</v>
      </c>
      <c r="K330" s="3">
        <v>210</v>
      </c>
      <c r="L330" s="10">
        <f t="shared" si="69"/>
        <v>103.37456</v>
      </c>
      <c r="M330" s="96">
        <f t="shared" si="54"/>
        <v>1.5993816000000001</v>
      </c>
      <c r="N330" s="96"/>
      <c r="O330" s="10"/>
      <c r="P330" s="10"/>
    </row>
    <row r="331" spans="2:16" x14ac:dyDescent="0.25">
      <c r="D331">
        <v>2500</v>
      </c>
      <c r="E331">
        <v>734.64</v>
      </c>
      <c r="F331" s="10" t="e">
        <f t="shared" si="65"/>
        <v>#DIV/0!</v>
      </c>
      <c r="G331" s="10">
        <f t="shared" si="66"/>
        <v>0.29385600000000001</v>
      </c>
      <c r="H331" s="12">
        <f t="shared" si="67"/>
        <v>0</v>
      </c>
      <c r="J331" s="10">
        <f t="shared" si="68"/>
        <v>0</v>
      </c>
      <c r="L331" s="10">
        <f t="shared" si="69"/>
        <v>0</v>
      </c>
      <c r="M331" s="96">
        <f t="shared" si="54"/>
        <v>0</v>
      </c>
      <c r="N331" s="96"/>
      <c r="O331" s="10"/>
      <c r="P331" s="10"/>
    </row>
    <row r="332" spans="2:16" x14ac:dyDescent="0.25">
      <c r="D332">
        <v>2500</v>
      </c>
      <c r="E332">
        <v>734.64</v>
      </c>
      <c r="F332" s="10" t="e">
        <f t="shared" si="65"/>
        <v>#DIV/0!</v>
      </c>
      <c r="G332" s="10">
        <f t="shared" si="66"/>
        <v>0.29385600000000001</v>
      </c>
      <c r="H332" s="12">
        <f t="shared" si="67"/>
        <v>0</v>
      </c>
      <c r="J332" s="10">
        <f t="shared" si="68"/>
        <v>0</v>
      </c>
      <c r="L332" s="10">
        <f t="shared" si="69"/>
        <v>0</v>
      </c>
      <c r="M332" s="96">
        <f t="shared" si="54"/>
        <v>0</v>
      </c>
      <c r="N332" s="96"/>
      <c r="O332" s="10"/>
      <c r="P332" s="10"/>
    </row>
    <row r="333" spans="2:16" x14ac:dyDescent="0.25">
      <c r="D333">
        <v>2500</v>
      </c>
      <c r="E333">
        <v>734.64</v>
      </c>
      <c r="F333" s="10" t="e">
        <f t="shared" si="65"/>
        <v>#DIV/0!</v>
      </c>
      <c r="G333" s="10">
        <f t="shared" si="66"/>
        <v>0.29385600000000001</v>
      </c>
      <c r="H333" s="12">
        <f t="shared" si="67"/>
        <v>0</v>
      </c>
      <c r="J333" s="10">
        <f t="shared" si="68"/>
        <v>0</v>
      </c>
      <c r="L333" s="10">
        <f t="shared" si="69"/>
        <v>0</v>
      </c>
      <c r="M333" s="96">
        <f t="shared" si="54"/>
        <v>0</v>
      </c>
      <c r="N333" s="96"/>
      <c r="O333" s="10"/>
      <c r="P333" s="10"/>
    </row>
    <row r="334" spans="2:16" x14ac:dyDescent="0.25">
      <c r="D334">
        <v>2500</v>
      </c>
      <c r="E334">
        <v>734.64</v>
      </c>
      <c r="F334" s="10" t="e">
        <f t="shared" si="65"/>
        <v>#DIV/0!</v>
      </c>
      <c r="G334" s="10">
        <f t="shared" si="66"/>
        <v>0.29385600000000001</v>
      </c>
      <c r="H334" s="12">
        <f t="shared" si="67"/>
        <v>0</v>
      </c>
      <c r="J334" s="10">
        <f t="shared" si="68"/>
        <v>0</v>
      </c>
      <c r="L334" s="10">
        <f t="shared" si="69"/>
        <v>0</v>
      </c>
      <c r="M334" s="96">
        <f t="shared" si="54"/>
        <v>0</v>
      </c>
      <c r="N334" s="96"/>
      <c r="O334" s="10"/>
      <c r="P334" s="10"/>
    </row>
    <row r="335" spans="2:16" x14ac:dyDescent="0.25">
      <c r="D335">
        <v>2500</v>
      </c>
      <c r="E335">
        <v>734.64</v>
      </c>
      <c r="F335" s="10" t="e">
        <f t="shared" si="65"/>
        <v>#DIV/0!</v>
      </c>
      <c r="G335" s="10">
        <f t="shared" si="66"/>
        <v>0.29385600000000001</v>
      </c>
      <c r="H335" s="12">
        <f t="shared" si="67"/>
        <v>0</v>
      </c>
      <c r="J335" s="10">
        <f t="shared" si="68"/>
        <v>0</v>
      </c>
      <c r="L335" s="10">
        <f t="shared" si="69"/>
        <v>0</v>
      </c>
      <c r="M335" s="96">
        <f t="shared" si="54"/>
        <v>0</v>
      </c>
      <c r="N335" s="96"/>
      <c r="O335" s="10"/>
      <c r="P335" s="10"/>
    </row>
    <row r="336" spans="2:16" x14ac:dyDescent="0.25">
      <c r="D336">
        <v>2500</v>
      </c>
      <c r="E336">
        <v>734.64</v>
      </c>
      <c r="F336" s="10" t="e">
        <f t="shared" si="65"/>
        <v>#DIV/0!</v>
      </c>
      <c r="G336" s="10">
        <f t="shared" si="66"/>
        <v>0.29385600000000001</v>
      </c>
      <c r="H336" s="12">
        <f t="shared" si="67"/>
        <v>0</v>
      </c>
      <c r="J336" s="10">
        <f t="shared" si="68"/>
        <v>0</v>
      </c>
      <c r="L336" s="10">
        <f t="shared" si="69"/>
        <v>0</v>
      </c>
      <c r="M336" s="96">
        <f t="shared" si="54"/>
        <v>0</v>
      </c>
      <c r="N336" s="96"/>
      <c r="O336" s="10"/>
      <c r="P336" s="10"/>
    </row>
    <row r="337" spans="2:16" x14ac:dyDescent="0.25">
      <c r="B337" t="s">
        <v>382</v>
      </c>
      <c r="D337">
        <v>2500</v>
      </c>
      <c r="E337">
        <v>734.64</v>
      </c>
      <c r="F337" s="10" t="e">
        <f t="shared" si="65"/>
        <v>#DIV/0!</v>
      </c>
      <c r="G337" s="10">
        <f t="shared" si="66"/>
        <v>0.29385600000000001</v>
      </c>
      <c r="H337" s="12">
        <f t="shared" si="67"/>
        <v>0</v>
      </c>
      <c r="J337" s="10">
        <f t="shared" si="68"/>
        <v>0</v>
      </c>
      <c r="L337" s="10">
        <f t="shared" si="69"/>
        <v>0</v>
      </c>
      <c r="M337" s="96">
        <f t="shared" si="54"/>
        <v>0</v>
      </c>
      <c r="N337" s="96"/>
      <c r="O337" s="10"/>
      <c r="P337" s="10"/>
    </row>
    <row r="338" spans="2:16" x14ac:dyDescent="0.25">
      <c r="B338" t="s">
        <v>383</v>
      </c>
      <c r="C338" s="1">
        <v>4</v>
      </c>
      <c r="D338">
        <v>2500</v>
      </c>
      <c r="E338">
        <v>734.64</v>
      </c>
      <c r="F338" s="10">
        <f t="shared" ref="F338:G341" si="70">D289:D355/C289:C355</f>
        <v>625</v>
      </c>
      <c r="G338" s="10">
        <f t="shared" si="70"/>
        <v>0.29385600000000001</v>
      </c>
      <c r="H338" s="12">
        <f>G289:G355*C289:C355</f>
        <v>1.175424</v>
      </c>
      <c r="I338" s="2">
        <v>5.49</v>
      </c>
      <c r="J338" s="10">
        <f>I289:I355+H289:H355</f>
        <v>6.6654239999999998</v>
      </c>
      <c r="K338" s="3">
        <v>20</v>
      </c>
      <c r="L338" s="10">
        <f>K289:K355-J289:J355</f>
        <v>13.334576</v>
      </c>
      <c r="M338" s="96">
        <f t="shared" ref="M338:M341" si="71">J338/100*1.5</f>
        <v>9.9981360000000005E-2</v>
      </c>
      <c r="N338" s="96"/>
      <c r="O338" s="10">
        <v>12</v>
      </c>
      <c r="P338" s="10">
        <v>6</v>
      </c>
    </row>
    <row r="339" spans="2:16" x14ac:dyDescent="0.25">
      <c r="B339" t="s">
        <v>384</v>
      </c>
      <c r="C339" s="1">
        <v>5</v>
      </c>
      <c r="D339">
        <v>2500</v>
      </c>
      <c r="E339">
        <v>734.64</v>
      </c>
      <c r="F339" s="10">
        <f t="shared" si="70"/>
        <v>500</v>
      </c>
      <c r="G339" s="10">
        <f t="shared" si="70"/>
        <v>0.29385600000000001</v>
      </c>
      <c r="H339" s="12">
        <f>G290:G356*C290:C356</f>
        <v>1.4692799999999999</v>
      </c>
      <c r="I339" s="2">
        <v>4.09</v>
      </c>
      <c r="J339" s="10">
        <f>I290:I356+H290:H356</f>
        <v>5.5592799999999993</v>
      </c>
      <c r="K339" s="3">
        <v>17.5</v>
      </c>
      <c r="L339" s="10">
        <f>K290:K356-J290:J356</f>
        <v>11.940720000000001</v>
      </c>
      <c r="M339" s="96">
        <f t="shared" si="71"/>
        <v>8.3389199999999983E-2</v>
      </c>
      <c r="N339" s="96"/>
      <c r="O339" s="97">
        <v>12</v>
      </c>
      <c r="P339" s="10">
        <v>7</v>
      </c>
    </row>
    <row r="340" spans="2:16" x14ac:dyDescent="0.25">
      <c r="B340" t="s">
        <v>385</v>
      </c>
      <c r="C340" s="1">
        <v>8</v>
      </c>
      <c r="D340">
        <v>2500</v>
      </c>
      <c r="E340">
        <v>734.64</v>
      </c>
      <c r="F340" s="10">
        <f t="shared" si="70"/>
        <v>312.5</v>
      </c>
      <c r="G340" s="10">
        <f t="shared" si="70"/>
        <v>0.29385600000000001</v>
      </c>
      <c r="H340" s="12">
        <f>G291:G357*C291:C357</f>
        <v>2.350848</v>
      </c>
      <c r="I340" s="2">
        <v>6.49</v>
      </c>
      <c r="J340" s="10">
        <f>I291:I357+H291:H357</f>
        <v>8.8408480000000012</v>
      </c>
      <c r="K340" s="3">
        <v>25</v>
      </c>
      <c r="L340" s="10">
        <f>K291:K357-J291:J357</f>
        <v>16.159151999999999</v>
      </c>
      <c r="M340" s="96">
        <f t="shared" si="71"/>
        <v>0.13261272000000002</v>
      </c>
      <c r="N340" s="96"/>
      <c r="O340" s="10"/>
      <c r="P340" s="10"/>
    </row>
    <row r="341" spans="2:16" x14ac:dyDescent="0.25">
      <c r="B341" t="s">
        <v>386</v>
      </c>
      <c r="C341" s="1">
        <v>6</v>
      </c>
      <c r="D341">
        <v>2500</v>
      </c>
      <c r="E341">
        <v>734.64</v>
      </c>
      <c r="F341" s="10">
        <f t="shared" si="70"/>
        <v>416.66666666666669</v>
      </c>
      <c r="G341" s="10">
        <f t="shared" si="70"/>
        <v>0.29385600000000001</v>
      </c>
      <c r="H341" s="12">
        <f>G292:G358*C292:C358</f>
        <v>1.763136</v>
      </c>
      <c r="I341" s="2">
        <v>2.2999999999999998</v>
      </c>
      <c r="J341" s="10">
        <f>I292:I358+H292:H358</f>
        <v>4.0631360000000001</v>
      </c>
      <c r="K341" s="3">
        <v>15</v>
      </c>
      <c r="L341" s="10">
        <f>K292:K358-J292:J358</f>
        <v>10.936864</v>
      </c>
      <c r="M341" s="96">
        <f t="shared" si="71"/>
        <v>6.0947039999999994E-2</v>
      </c>
      <c r="N341" s="96"/>
      <c r="O341" s="10"/>
      <c r="P34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2"/>
  <sheetViews>
    <sheetView topLeftCell="A451" workbookViewId="0">
      <selection activeCell="B463" sqref="B463"/>
    </sheetView>
  </sheetViews>
  <sheetFormatPr baseColWidth="10" defaultRowHeight="15" x14ac:dyDescent="0.25"/>
  <cols>
    <col min="2" max="2" width="22.85546875" customWidth="1"/>
    <col min="3" max="3" width="11.42578125" style="78"/>
    <col min="6" max="6" width="11.42578125" style="31"/>
    <col min="8" max="8" width="11.42578125" style="1"/>
    <col min="9" max="9" width="11.42578125" style="2"/>
    <col min="11" max="11" width="11.42578125" style="3"/>
    <col min="13" max="13" width="11.42578125" style="104"/>
    <col min="14" max="14" width="11.42578125" style="32"/>
    <col min="16" max="16" width="11.42578125" style="3"/>
    <col min="19" max="19" width="11.42578125" style="85"/>
    <col min="20" max="20" width="11.42578125" style="15"/>
    <col min="21" max="21" width="11.42578125" style="76"/>
    <col min="22" max="22" width="11.42578125" style="48"/>
    <col min="23" max="23" width="11.42578125" style="38"/>
    <col min="24" max="24" width="11.85546875" style="75" bestFit="1" customWidth="1"/>
  </cols>
  <sheetData>
    <row r="1" spans="1:24" x14ac:dyDescent="0.25">
      <c r="A1" t="s">
        <v>374</v>
      </c>
      <c r="B1" t="s">
        <v>0</v>
      </c>
      <c r="C1" s="78" t="s">
        <v>5</v>
      </c>
      <c r="D1" t="s">
        <v>45</v>
      </c>
      <c r="E1" t="s">
        <v>47</v>
      </c>
      <c r="F1" s="31" t="s">
        <v>95</v>
      </c>
      <c r="G1" t="s">
        <v>6</v>
      </c>
      <c r="H1" s="1" t="s">
        <v>1</v>
      </c>
      <c r="I1" s="2" t="s">
        <v>67</v>
      </c>
      <c r="J1" t="s">
        <v>2</v>
      </c>
      <c r="K1" s="3" t="s">
        <v>3</v>
      </c>
      <c r="L1" t="s">
        <v>4</v>
      </c>
      <c r="M1" s="104" t="s">
        <v>96</v>
      </c>
      <c r="N1" s="32" t="s">
        <v>98</v>
      </c>
      <c r="O1" t="s">
        <v>99</v>
      </c>
      <c r="P1" s="3" t="s">
        <v>100</v>
      </c>
      <c r="Q1" t="s">
        <v>101</v>
      </c>
      <c r="T1" s="15" t="s">
        <v>263</v>
      </c>
      <c r="U1" s="76" t="s">
        <v>264</v>
      </c>
      <c r="V1" s="48" t="s">
        <v>273</v>
      </c>
      <c r="W1" s="38" t="s">
        <v>3</v>
      </c>
      <c r="X1" s="75" t="s">
        <v>4</v>
      </c>
    </row>
    <row r="2" spans="1:24" s="15" customFormat="1" x14ac:dyDescent="0.25">
      <c r="B2" s="15" t="s">
        <v>16</v>
      </c>
      <c r="C2" s="79">
        <v>5</v>
      </c>
      <c r="D2" s="15">
        <v>3000</v>
      </c>
      <c r="E2" s="15">
        <v>653.15</v>
      </c>
      <c r="F2" s="80">
        <v>1</v>
      </c>
      <c r="G2" s="15">
        <f>E2:E105/D2:D105</f>
        <v>0.21771666666666667</v>
      </c>
      <c r="H2" s="16">
        <f>G2:G105*C2:C105</f>
        <v>1.0885833333333332</v>
      </c>
      <c r="I2" s="18">
        <v>4.0199999999999996</v>
      </c>
      <c r="J2" s="15">
        <f>I2:I105+H2:H105</f>
        <v>5.1085833333333328</v>
      </c>
      <c r="K2" s="19">
        <v>20</v>
      </c>
      <c r="L2" s="15">
        <f>K2:K105-J2:J105</f>
        <v>14.891416666666668</v>
      </c>
      <c r="M2" s="105">
        <f>C2*F2</f>
        <v>5</v>
      </c>
      <c r="N2" s="81">
        <f t="shared" ref="N2:N36" si="0">I2*F2</f>
        <v>4.0199999999999996</v>
      </c>
      <c r="O2" s="15">
        <f t="shared" ref="O2:O36" si="1">J2*F2</f>
        <v>5.1085833333333328</v>
      </c>
      <c r="P2" s="19">
        <f t="shared" ref="P2:P36" si="2">K2*F2</f>
        <v>20</v>
      </c>
      <c r="Q2" s="15">
        <f>L2*F2</f>
        <v>14.891416666666668</v>
      </c>
      <c r="S2" s="86" t="s">
        <v>275</v>
      </c>
      <c r="T2" s="15" t="s">
        <v>410</v>
      </c>
      <c r="U2" s="15">
        <v>1</v>
      </c>
      <c r="V2" s="51">
        <f t="shared" ref="V2:V7" si="3">J2*U2</f>
        <v>5.1085833333333328</v>
      </c>
      <c r="W2" s="15">
        <f t="shared" ref="W2:W7" si="4">K2*U2</f>
        <v>20</v>
      </c>
      <c r="X2" s="15">
        <f t="shared" ref="X2:X7" si="5">L2*U2</f>
        <v>14.891416666666668</v>
      </c>
    </row>
    <row r="3" spans="1:24" s="15" customFormat="1" x14ac:dyDescent="0.25">
      <c r="B3" s="15" t="s">
        <v>17</v>
      </c>
      <c r="C3" s="79">
        <v>5</v>
      </c>
      <c r="D3" s="15">
        <v>3000</v>
      </c>
      <c r="E3" s="15">
        <v>653.15</v>
      </c>
      <c r="F3" s="80">
        <v>1</v>
      </c>
      <c r="G3" s="15">
        <f>E3:E56/D3:D56</f>
        <v>0.21771666666666667</v>
      </c>
      <c r="H3" s="16">
        <f>G3:G56*C3:C56</f>
        <v>1.0885833333333332</v>
      </c>
      <c r="I3" s="18">
        <v>4.51</v>
      </c>
      <c r="J3" s="15">
        <f>I3:I56+H3:H56</f>
        <v>5.598583333333333</v>
      </c>
      <c r="K3" s="19">
        <v>50</v>
      </c>
      <c r="L3" s="15">
        <f>K3:K56-J3:J56</f>
        <v>44.40141666666667</v>
      </c>
      <c r="M3" s="105">
        <f t="shared" ref="M3:M36" si="6">C3*F3</f>
        <v>5</v>
      </c>
      <c r="N3" s="81">
        <f t="shared" si="0"/>
        <v>4.51</v>
      </c>
      <c r="O3" s="15">
        <f t="shared" si="1"/>
        <v>5.598583333333333</v>
      </c>
      <c r="P3" s="19">
        <f t="shared" si="2"/>
        <v>50</v>
      </c>
      <c r="Q3" s="15">
        <f t="shared" ref="Q3:Q36" si="7">L3*F3</f>
        <v>44.40141666666667</v>
      </c>
      <c r="S3" s="86" t="s">
        <v>275</v>
      </c>
      <c r="T3" s="15" t="s">
        <v>274</v>
      </c>
      <c r="U3" s="15">
        <v>1</v>
      </c>
      <c r="V3" s="51">
        <f t="shared" si="3"/>
        <v>5.598583333333333</v>
      </c>
      <c r="W3" s="15">
        <f t="shared" si="4"/>
        <v>50</v>
      </c>
      <c r="X3" s="15">
        <f t="shared" si="5"/>
        <v>44.40141666666667</v>
      </c>
    </row>
    <row r="4" spans="1:24" s="15" customFormat="1" x14ac:dyDescent="0.25">
      <c r="B4" s="15" t="s">
        <v>17</v>
      </c>
      <c r="C4" s="79">
        <v>5</v>
      </c>
      <c r="D4" s="15">
        <v>3000</v>
      </c>
      <c r="E4" s="15">
        <v>653.15</v>
      </c>
      <c r="F4" s="80">
        <v>1</v>
      </c>
      <c r="G4" s="15">
        <f>E4:E57/D4:D57</f>
        <v>0.21771666666666667</v>
      </c>
      <c r="H4" s="16">
        <f>G4:G57*C4:C57</f>
        <v>1.0885833333333332</v>
      </c>
      <c r="I4" s="18">
        <v>4.51</v>
      </c>
      <c r="J4" s="15">
        <f>I4:I57+H4:H57</f>
        <v>5.598583333333333</v>
      </c>
      <c r="K4" s="19">
        <v>25</v>
      </c>
      <c r="L4" s="15">
        <f>K4:K57-J4:J57</f>
        <v>19.401416666666666</v>
      </c>
      <c r="M4" s="105">
        <f t="shared" ref="M4" si="8">C4*F4</f>
        <v>5</v>
      </c>
      <c r="N4" s="81">
        <f t="shared" ref="N4" si="9">I4*F4</f>
        <v>4.51</v>
      </c>
      <c r="O4" s="15">
        <f t="shared" ref="O4" si="10">J4*F4</f>
        <v>5.598583333333333</v>
      </c>
      <c r="P4" s="19">
        <f t="shared" ref="P4" si="11">K4*F4</f>
        <v>25</v>
      </c>
      <c r="Q4" s="15">
        <f t="shared" ref="Q4" si="12">L4*F4</f>
        <v>19.401416666666666</v>
      </c>
      <c r="S4" s="86" t="s">
        <v>456</v>
      </c>
      <c r="T4" s="15" t="s">
        <v>400</v>
      </c>
      <c r="U4" s="15">
        <v>1</v>
      </c>
      <c r="V4" s="51">
        <f t="shared" si="3"/>
        <v>5.598583333333333</v>
      </c>
      <c r="W4" s="15">
        <f t="shared" si="4"/>
        <v>25</v>
      </c>
      <c r="X4" s="15">
        <f t="shared" si="5"/>
        <v>19.401416666666666</v>
      </c>
    </row>
    <row r="5" spans="1:24" s="15" customFormat="1" x14ac:dyDescent="0.25">
      <c r="B5" s="15" t="s">
        <v>15</v>
      </c>
      <c r="C5" s="79">
        <v>2.5</v>
      </c>
      <c r="D5" s="15">
        <v>3000</v>
      </c>
      <c r="E5" s="15">
        <v>653.15</v>
      </c>
      <c r="F5" s="80">
        <v>1</v>
      </c>
      <c r="G5" s="15">
        <f>E5:E56/D5:D56</f>
        <v>0.21771666666666667</v>
      </c>
      <c r="H5" s="16">
        <f>G5:G56*C5:C56</f>
        <v>0.54429166666666662</v>
      </c>
      <c r="I5" s="18">
        <v>5.83</v>
      </c>
      <c r="J5" s="15">
        <f>I5:I56+H5:H56</f>
        <v>6.3742916666666662</v>
      </c>
      <c r="K5" s="19">
        <v>35</v>
      </c>
      <c r="L5" s="15">
        <f>K5:K56-J5:J56</f>
        <v>28.625708333333336</v>
      </c>
      <c r="M5" s="105">
        <f t="shared" si="6"/>
        <v>2.5</v>
      </c>
      <c r="N5" s="81">
        <f t="shared" si="0"/>
        <v>5.83</v>
      </c>
      <c r="O5" s="15">
        <f t="shared" si="1"/>
        <v>6.3742916666666662</v>
      </c>
      <c r="P5" s="19">
        <f t="shared" si="2"/>
        <v>35</v>
      </c>
      <c r="Q5" s="15">
        <f t="shared" si="7"/>
        <v>28.625708333333336</v>
      </c>
      <c r="S5" s="86" t="s">
        <v>275</v>
      </c>
      <c r="T5" s="15" t="s">
        <v>336</v>
      </c>
      <c r="U5" s="15">
        <v>1</v>
      </c>
      <c r="V5" s="51">
        <f t="shared" si="3"/>
        <v>6.3742916666666662</v>
      </c>
      <c r="W5" s="15">
        <f t="shared" si="4"/>
        <v>35</v>
      </c>
      <c r="X5" s="15">
        <f t="shared" si="5"/>
        <v>28.625708333333336</v>
      </c>
    </row>
    <row r="6" spans="1:24" s="15" customFormat="1" x14ac:dyDescent="0.25">
      <c r="B6" s="15" t="s">
        <v>380</v>
      </c>
      <c r="C6" s="79">
        <v>350</v>
      </c>
      <c r="D6" s="15">
        <v>3000</v>
      </c>
      <c r="E6" s="15">
        <v>653.15</v>
      </c>
      <c r="F6" s="80">
        <v>1</v>
      </c>
      <c r="G6" s="15">
        <f>E6:E56/D6:D56</f>
        <v>0.21771666666666667</v>
      </c>
      <c r="H6" s="16">
        <f>G6:G56*C6:C56</f>
        <v>76.200833333333335</v>
      </c>
      <c r="I6" s="18">
        <v>28.07</v>
      </c>
      <c r="J6" s="15">
        <f>I6:I56+H6:H56</f>
        <v>104.27083333333334</v>
      </c>
      <c r="K6" s="19">
        <v>180</v>
      </c>
      <c r="L6" s="15">
        <f>K6:K56-J6:J56</f>
        <v>75.729166666666657</v>
      </c>
      <c r="M6" s="105">
        <f t="shared" si="6"/>
        <v>350</v>
      </c>
      <c r="N6" s="81">
        <f t="shared" si="0"/>
        <v>28.07</v>
      </c>
      <c r="O6" s="15">
        <f t="shared" si="1"/>
        <v>104.27083333333334</v>
      </c>
      <c r="P6" s="19">
        <f t="shared" si="2"/>
        <v>180</v>
      </c>
      <c r="Q6" s="15">
        <f t="shared" si="7"/>
        <v>75.729166666666657</v>
      </c>
      <c r="S6" s="86" t="s">
        <v>275</v>
      </c>
      <c r="T6" s="15" t="s">
        <v>330</v>
      </c>
      <c r="U6" s="15">
        <v>1</v>
      </c>
      <c r="V6" s="51">
        <f t="shared" si="3"/>
        <v>104.27083333333334</v>
      </c>
      <c r="W6" s="15">
        <f t="shared" si="4"/>
        <v>180</v>
      </c>
      <c r="X6" s="15">
        <f t="shared" si="5"/>
        <v>75.729166666666657</v>
      </c>
    </row>
    <row r="7" spans="1:24" s="15" customFormat="1" x14ac:dyDescent="0.25">
      <c r="A7" s="15" t="s">
        <v>678</v>
      </c>
      <c r="B7" s="15" t="s">
        <v>381</v>
      </c>
      <c r="C7" s="79">
        <v>350</v>
      </c>
      <c r="D7" s="15">
        <v>3000</v>
      </c>
      <c r="E7" s="15">
        <v>653.15</v>
      </c>
      <c r="F7" s="80">
        <v>1</v>
      </c>
      <c r="G7" s="15">
        <f>E7:E56/D7:D56</f>
        <v>0.21771666666666667</v>
      </c>
      <c r="H7" s="16">
        <f>G7:G56*C7:C56</f>
        <v>76.200833333333335</v>
      </c>
      <c r="I7" s="18">
        <v>28.07</v>
      </c>
      <c r="J7" s="15">
        <f>I7:I56+H7:H56</f>
        <v>104.27083333333334</v>
      </c>
      <c r="K7" s="19">
        <v>0</v>
      </c>
      <c r="L7" s="15">
        <f>K7:K56-J7:J56</f>
        <v>-104.27083333333334</v>
      </c>
      <c r="M7" s="105">
        <f t="shared" si="6"/>
        <v>350</v>
      </c>
      <c r="N7" s="81">
        <f t="shared" si="0"/>
        <v>28.07</v>
      </c>
      <c r="O7" s="15">
        <f t="shared" si="1"/>
        <v>104.27083333333334</v>
      </c>
      <c r="P7" s="19">
        <f t="shared" si="2"/>
        <v>0</v>
      </c>
      <c r="Q7" s="15">
        <f t="shared" si="7"/>
        <v>-104.27083333333334</v>
      </c>
      <c r="S7" s="86" t="s">
        <v>534</v>
      </c>
      <c r="U7" s="15">
        <v>1</v>
      </c>
      <c r="V7" s="51">
        <f t="shared" si="3"/>
        <v>104.27083333333334</v>
      </c>
      <c r="W7" s="15">
        <f t="shared" si="4"/>
        <v>0</v>
      </c>
      <c r="X7" s="15">
        <f t="shared" si="5"/>
        <v>-104.27083333333334</v>
      </c>
    </row>
    <row r="8" spans="1:24" s="15" customFormat="1" x14ac:dyDescent="0.25">
      <c r="B8" s="15" t="s">
        <v>14</v>
      </c>
      <c r="C8" s="79">
        <v>35</v>
      </c>
      <c r="D8" s="15">
        <v>3000</v>
      </c>
      <c r="E8" s="15">
        <v>653.15</v>
      </c>
      <c r="F8" s="80">
        <v>1</v>
      </c>
      <c r="G8" s="15">
        <f>E8:E56/D8:D56</f>
        <v>0.21771666666666667</v>
      </c>
      <c r="H8" s="16">
        <f>G8:G56*C8:C56</f>
        <v>7.6200833333333335</v>
      </c>
      <c r="I8" s="18">
        <v>28.07</v>
      </c>
      <c r="J8" s="15">
        <f>I8:I56+H8:H56</f>
        <v>35.690083333333334</v>
      </c>
      <c r="K8" s="19">
        <v>120</v>
      </c>
      <c r="L8" s="15">
        <f>K8:K56-J8:J56</f>
        <v>84.309916666666666</v>
      </c>
      <c r="M8" s="105">
        <f t="shared" si="6"/>
        <v>35</v>
      </c>
      <c r="N8" s="81">
        <f t="shared" si="0"/>
        <v>28.07</v>
      </c>
      <c r="O8" s="15">
        <f t="shared" si="1"/>
        <v>35.690083333333334</v>
      </c>
      <c r="P8" s="19">
        <f t="shared" si="2"/>
        <v>120</v>
      </c>
      <c r="Q8" s="15">
        <f t="shared" si="7"/>
        <v>84.309916666666666</v>
      </c>
      <c r="S8" s="86" t="s">
        <v>275</v>
      </c>
      <c r="T8" s="15" t="s">
        <v>261</v>
      </c>
      <c r="U8" s="15">
        <v>1</v>
      </c>
      <c r="V8" s="51">
        <f t="shared" ref="V8:V36" si="13">J8*U8</f>
        <v>35.690083333333334</v>
      </c>
      <c r="W8" s="15">
        <f t="shared" ref="W8:W36" si="14">K8*U8</f>
        <v>120</v>
      </c>
      <c r="X8" s="15">
        <f t="shared" ref="X8:X36" si="15">L8*U8</f>
        <v>84.309916666666666</v>
      </c>
    </row>
    <row r="9" spans="1:24" s="15" customFormat="1" x14ac:dyDescent="0.25">
      <c r="B9" s="15" t="s">
        <v>9</v>
      </c>
      <c r="C9" s="79">
        <v>130</v>
      </c>
      <c r="D9" s="15">
        <v>3000</v>
      </c>
      <c r="E9" s="15">
        <v>653.15</v>
      </c>
      <c r="F9" s="80">
        <v>1</v>
      </c>
      <c r="G9" s="15">
        <f>E9:E104/D9:D104</f>
        <v>0.21771666666666667</v>
      </c>
      <c r="H9" s="16">
        <f>G9:G104*C9:C104</f>
        <v>28.303166666666666</v>
      </c>
      <c r="I9" s="18">
        <v>24.83</v>
      </c>
      <c r="J9" s="15">
        <f>I9:I104+H9:H104</f>
        <v>53.133166666666668</v>
      </c>
      <c r="K9" s="19">
        <v>120</v>
      </c>
      <c r="L9" s="15">
        <f>K9:K104-J9:J104</f>
        <v>66.866833333333332</v>
      </c>
      <c r="M9" s="105">
        <f t="shared" ref="M9" si="16">C9*F9</f>
        <v>130</v>
      </c>
      <c r="N9" s="81">
        <f t="shared" ref="N9" si="17">I9*F9</f>
        <v>24.83</v>
      </c>
      <c r="O9" s="15">
        <f t="shared" ref="O9" si="18">J9*F9</f>
        <v>53.133166666666668</v>
      </c>
      <c r="P9" s="19">
        <f t="shared" ref="P9" si="19">K9*F9</f>
        <v>120</v>
      </c>
      <c r="Q9" s="15">
        <f t="shared" ref="Q9" si="20">L9*F9</f>
        <v>66.866833333333332</v>
      </c>
      <c r="S9" s="86" t="s">
        <v>456</v>
      </c>
      <c r="T9" s="15" t="s">
        <v>455</v>
      </c>
      <c r="U9" s="15">
        <v>1</v>
      </c>
      <c r="V9" s="51">
        <f t="shared" si="13"/>
        <v>53.133166666666668</v>
      </c>
      <c r="W9" s="15">
        <f t="shared" si="14"/>
        <v>120</v>
      </c>
      <c r="X9" s="15">
        <f t="shared" si="15"/>
        <v>66.866833333333332</v>
      </c>
    </row>
    <row r="10" spans="1:24" s="15" customFormat="1" x14ac:dyDescent="0.25">
      <c r="B10" s="15" t="s">
        <v>9</v>
      </c>
      <c r="C10" s="79">
        <v>130</v>
      </c>
      <c r="D10" s="15">
        <v>3000</v>
      </c>
      <c r="E10" s="15">
        <v>653.15</v>
      </c>
      <c r="F10" s="80">
        <v>1</v>
      </c>
      <c r="G10" s="15">
        <f>E10:E105/D10:D105</f>
        <v>0.21771666666666667</v>
      </c>
      <c r="H10" s="16">
        <f>G10:G105*C10:C105</f>
        <v>28.303166666666666</v>
      </c>
      <c r="I10" s="18">
        <v>24.83</v>
      </c>
      <c r="J10" s="15">
        <f>I10:I105+H10:H105</f>
        <v>53.133166666666668</v>
      </c>
      <c r="K10" s="19">
        <v>60</v>
      </c>
      <c r="L10" s="15">
        <f>K10:K105-J10:J105</f>
        <v>6.8668333333333322</v>
      </c>
      <c r="M10" s="105">
        <f t="shared" si="6"/>
        <v>130</v>
      </c>
      <c r="N10" s="81">
        <f t="shared" si="0"/>
        <v>24.83</v>
      </c>
      <c r="O10" s="15">
        <f t="shared" si="1"/>
        <v>53.133166666666668</v>
      </c>
      <c r="P10" s="19">
        <f t="shared" si="2"/>
        <v>60</v>
      </c>
      <c r="Q10" s="15">
        <f t="shared" si="7"/>
        <v>6.8668333333333322</v>
      </c>
      <c r="R10" s="15" t="s">
        <v>83</v>
      </c>
      <c r="S10" s="86" t="s">
        <v>456</v>
      </c>
      <c r="T10" s="15" t="s">
        <v>373</v>
      </c>
      <c r="U10" s="15">
        <v>1</v>
      </c>
      <c r="V10" s="51">
        <f t="shared" si="13"/>
        <v>53.133166666666668</v>
      </c>
      <c r="W10" s="15">
        <f t="shared" si="14"/>
        <v>60</v>
      </c>
      <c r="X10" s="15">
        <f t="shared" si="15"/>
        <v>6.8668333333333322</v>
      </c>
    </row>
    <row r="11" spans="1:24" s="15" customFormat="1" x14ac:dyDescent="0.25">
      <c r="A11" s="15" t="s">
        <v>593</v>
      </c>
      <c r="B11" s="15" t="s">
        <v>36</v>
      </c>
      <c r="C11" s="79">
        <v>60</v>
      </c>
      <c r="D11" s="15">
        <v>3000</v>
      </c>
      <c r="E11" s="15">
        <v>653.15</v>
      </c>
      <c r="F11" s="80">
        <v>2</v>
      </c>
      <c r="G11" s="15">
        <f>E11:E104/D11:D104</f>
        <v>0.21771666666666667</v>
      </c>
      <c r="H11" s="16">
        <f>G11:G104*C11:C104</f>
        <v>13.063000000000001</v>
      </c>
      <c r="I11" s="18">
        <v>22.97</v>
      </c>
      <c r="J11" s="15">
        <f>I11:I104+H11:H104</f>
        <v>36.033000000000001</v>
      </c>
      <c r="K11" s="19">
        <v>60</v>
      </c>
      <c r="L11" s="15">
        <f>K11:K104-J11:J104</f>
        <v>23.966999999999999</v>
      </c>
      <c r="M11" s="105">
        <f t="shared" ref="M11" si="21">C11*F11</f>
        <v>120</v>
      </c>
      <c r="N11" s="81">
        <f t="shared" ref="N11" si="22">I11*F11</f>
        <v>45.94</v>
      </c>
      <c r="O11" s="15">
        <f t="shared" ref="O11" si="23">J11*F11</f>
        <v>72.066000000000003</v>
      </c>
      <c r="P11" s="19">
        <f t="shared" ref="P11" si="24">K11*F11</f>
        <v>120</v>
      </c>
      <c r="Q11" s="15">
        <f t="shared" ref="Q11" si="25">L11*F11</f>
        <v>47.933999999999997</v>
      </c>
      <c r="R11" s="15">
        <v>1285</v>
      </c>
      <c r="S11" s="86" t="s">
        <v>456</v>
      </c>
      <c r="T11" s="15" t="s">
        <v>603</v>
      </c>
      <c r="U11" s="15">
        <v>1</v>
      </c>
      <c r="V11" s="51">
        <f t="shared" ref="V11" si="26">J11*U11</f>
        <v>36.033000000000001</v>
      </c>
      <c r="W11" s="15">
        <f t="shared" ref="W11" si="27">K11*U11</f>
        <v>60</v>
      </c>
      <c r="X11" s="15">
        <f t="shared" ref="X11" si="28">L11*U11</f>
        <v>23.966999999999999</v>
      </c>
    </row>
    <row r="12" spans="1:24" s="10" customFormat="1" x14ac:dyDescent="0.25">
      <c r="B12" s="10" t="s">
        <v>36</v>
      </c>
      <c r="C12" s="101">
        <v>60</v>
      </c>
      <c r="D12" s="10">
        <v>3000</v>
      </c>
      <c r="E12" s="10">
        <v>653.15</v>
      </c>
      <c r="F12" s="110">
        <v>2</v>
      </c>
      <c r="G12" s="10">
        <f>E12:E105/D12:D105</f>
        <v>0.21771666666666667</v>
      </c>
      <c r="H12" s="11">
        <f>G12:G105*C12:C105</f>
        <v>13.063000000000001</v>
      </c>
      <c r="I12" s="13">
        <v>22.97</v>
      </c>
      <c r="J12" s="10">
        <f>I12:I105+H12:H105</f>
        <v>36.033000000000001</v>
      </c>
      <c r="K12" s="14">
        <v>80</v>
      </c>
      <c r="L12" s="10">
        <f>K12:K105-J12:J105</f>
        <v>43.966999999999999</v>
      </c>
      <c r="M12" s="109">
        <f t="shared" si="6"/>
        <v>120</v>
      </c>
      <c r="N12" s="102">
        <f t="shared" si="0"/>
        <v>45.94</v>
      </c>
      <c r="O12" s="10">
        <f t="shared" si="1"/>
        <v>72.066000000000003</v>
      </c>
      <c r="P12" s="14">
        <f t="shared" si="2"/>
        <v>160</v>
      </c>
      <c r="Q12" s="10">
        <f t="shared" si="7"/>
        <v>87.933999999999997</v>
      </c>
      <c r="R12" s="10">
        <v>1285</v>
      </c>
      <c r="S12" s="103"/>
      <c r="V12" s="52">
        <f t="shared" si="13"/>
        <v>0</v>
      </c>
      <c r="W12" s="10">
        <f t="shared" si="14"/>
        <v>0</v>
      </c>
      <c r="X12" s="10">
        <f t="shared" si="15"/>
        <v>0</v>
      </c>
    </row>
    <row r="13" spans="1:24" s="15" customFormat="1" x14ac:dyDescent="0.25">
      <c r="B13" s="15" t="s">
        <v>347</v>
      </c>
      <c r="C13" s="79">
        <v>140</v>
      </c>
      <c r="D13" s="15">
        <v>3000</v>
      </c>
      <c r="E13" s="15">
        <v>653.15</v>
      </c>
      <c r="F13" s="80">
        <v>1</v>
      </c>
      <c r="G13" s="15">
        <f>E13:E105/D13:D105</f>
        <v>0.21771666666666667</v>
      </c>
      <c r="H13" s="16">
        <f>G13:G105*C13:C105</f>
        <v>30.480333333333334</v>
      </c>
      <c r="I13" s="18">
        <v>28.8</v>
      </c>
      <c r="J13" s="15">
        <f>I13:I105+H13:H105</f>
        <v>59.280333333333331</v>
      </c>
      <c r="K13" s="19">
        <v>160</v>
      </c>
      <c r="L13" s="15">
        <f>K13:K105-J13:J105</f>
        <v>100.71966666666667</v>
      </c>
      <c r="M13" s="105">
        <f t="shared" si="6"/>
        <v>140</v>
      </c>
      <c r="N13" s="81">
        <f t="shared" si="0"/>
        <v>28.8</v>
      </c>
      <c r="O13" s="15">
        <f t="shared" si="1"/>
        <v>59.280333333333331</v>
      </c>
      <c r="P13" s="19">
        <f>K13*F13</f>
        <v>160</v>
      </c>
      <c r="Q13" s="15">
        <f t="shared" si="7"/>
        <v>100.71966666666667</v>
      </c>
      <c r="S13" s="86" t="s">
        <v>275</v>
      </c>
      <c r="T13" s="15" t="s">
        <v>348</v>
      </c>
      <c r="U13" s="15">
        <v>1</v>
      </c>
      <c r="V13" s="51">
        <f t="shared" si="13"/>
        <v>59.280333333333331</v>
      </c>
      <c r="W13" s="15">
        <f t="shared" si="14"/>
        <v>160</v>
      </c>
      <c r="X13" s="15">
        <f t="shared" si="15"/>
        <v>100.71966666666667</v>
      </c>
    </row>
    <row r="14" spans="1:24" s="15" customFormat="1" x14ac:dyDescent="0.25">
      <c r="A14" s="15" t="s">
        <v>417</v>
      </c>
      <c r="B14" s="15" t="s">
        <v>8</v>
      </c>
      <c r="C14" s="79">
        <v>100</v>
      </c>
      <c r="D14" s="15">
        <v>3000</v>
      </c>
      <c r="E14" s="15">
        <v>653.15</v>
      </c>
      <c r="F14" s="80">
        <v>1</v>
      </c>
      <c r="G14" s="15">
        <f t="shared" ref="G14:G19" si="29">E14:E100/D14:D100</f>
        <v>0.21771666666666667</v>
      </c>
      <c r="H14" s="16">
        <f t="shared" ref="H14:H19" si="30">G14:G100*C14:C100</f>
        <v>21.771666666666668</v>
      </c>
      <c r="I14" s="18">
        <v>14.4</v>
      </c>
      <c r="J14" s="15">
        <f t="shared" ref="J14:J19" si="31">I14:I100+H14:H100</f>
        <v>36.171666666666667</v>
      </c>
      <c r="K14" s="19">
        <v>60</v>
      </c>
      <c r="L14" s="15">
        <f t="shared" ref="L14:L19" si="32">K14:K100-J14:J100</f>
        <v>23.828333333333333</v>
      </c>
      <c r="M14" s="105">
        <f t="shared" ref="M14:M18" si="33">C14*F14</f>
        <v>100</v>
      </c>
      <c r="N14" s="81">
        <f t="shared" ref="N14:N18" si="34">I14*F14</f>
        <v>14.4</v>
      </c>
      <c r="O14" s="15">
        <f t="shared" ref="O14:O18" si="35">J14*F14</f>
        <v>36.171666666666667</v>
      </c>
      <c r="P14" s="19">
        <f t="shared" ref="P14:P18" si="36">K14*F14</f>
        <v>60</v>
      </c>
      <c r="Q14" s="15">
        <f t="shared" ref="Q14:Q18" si="37">L14*F14</f>
        <v>23.828333333333333</v>
      </c>
      <c r="S14" s="86" t="s">
        <v>456</v>
      </c>
      <c r="T14" s="15" t="s">
        <v>373</v>
      </c>
      <c r="U14" s="15">
        <v>1</v>
      </c>
      <c r="V14" s="51">
        <f t="shared" si="13"/>
        <v>36.171666666666667</v>
      </c>
      <c r="W14" s="15">
        <f t="shared" si="14"/>
        <v>60</v>
      </c>
      <c r="X14" s="15">
        <f t="shared" si="15"/>
        <v>23.828333333333333</v>
      </c>
    </row>
    <row r="15" spans="1:24" s="15" customFormat="1" x14ac:dyDescent="0.25">
      <c r="A15" s="15" t="s">
        <v>417</v>
      </c>
      <c r="B15" s="15" t="s">
        <v>8</v>
      </c>
      <c r="C15" s="79">
        <v>100</v>
      </c>
      <c r="D15" s="15">
        <v>3000</v>
      </c>
      <c r="E15" s="15">
        <v>653.15</v>
      </c>
      <c r="F15" s="80">
        <v>1</v>
      </c>
      <c r="G15" s="15">
        <f t="shared" si="29"/>
        <v>0.21771666666666667</v>
      </c>
      <c r="H15" s="16">
        <f t="shared" si="30"/>
        <v>21.771666666666668</v>
      </c>
      <c r="I15" s="18">
        <v>14.4</v>
      </c>
      <c r="J15" s="15">
        <f t="shared" si="31"/>
        <v>36.171666666666667</v>
      </c>
      <c r="K15" s="19">
        <v>75</v>
      </c>
      <c r="L15" s="15">
        <f t="shared" si="32"/>
        <v>38.828333333333333</v>
      </c>
      <c r="M15" s="105">
        <f t="shared" si="33"/>
        <v>100</v>
      </c>
      <c r="N15" s="81">
        <f t="shared" si="34"/>
        <v>14.4</v>
      </c>
      <c r="O15" s="15">
        <f t="shared" si="35"/>
        <v>36.171666666666667</v>
      </c>
      <c r="P15" s="19">
        <f t="shared" si="36"/>
        <v>75</v>
      </c>
      <c r="Q15" s="15">
        <f t="shared" si="37"/>
        <v>38.828333333333333</v>
      </c>
      <c r="S15" s="86" t="s">
        <v>275</v>
      </c>
      <c r="T15" s="15" t="s">
        <v>429</v>
      </c>
      <c r="U15" s="15">
        <v>1</v>
      </c>
      <c r="V15" s="51">
        <f t="shared" si="13"/>
        <v>36.171666666666667</v>
      </c>
      <c r="W15" s="15">
        <f t="shared" si="14"/>
        <v>75</v>
      </c>
      <c r="X15" s="15">
        <f t="shared" si="15"/>
        <v>38.828333333333333</v>
      </c>
    </row>
    <row r="16" spans="1:24" s="15" customFormat="1" x14ac:dyDescent="0.25">
      <c r="A16" s="15" t="s">
        <v>418</v>
      </c>
      <c r="B16" s="15" t="s">
        <v>8</v>
      </c>
      <c r="C16" s="79">
        <v>100</v>
      </c>
      <c r="D16" s="15">
        <v>3000</v>
      </c>
      <c r="E16" s="15">
        <v>653.15</v>
      </c>
      <c r="F16" s="80">
        <v>1</v>
      </c>
      <c r="G16" s="15">
        <f t="shared" si="29"/>
        <v>0.21771666666666667</v>
      </c>
      <c r="H16" s="16">
        <f t="shared" si="30"/>
        <v>21.771666666666668</v>
      </c>
      <c r="I16" s="18">
        <v>14.4</v>
      </c>
      <c r="J16" s="15">
        <f t="shared" si="31"/>
        <v>36.171666666666667</v>
      </c>
      <c r="K16" s="19">
        <v>65</v>
      </c>
      <c r="L16" s="15">
        <f t="shared" si="32"/>
        <v>28.828333333333333</v>
      </c>
      <c r="M16" s="105">
        <f t="shared" si="33"/>
        <v>100</v>
      </c>
      <c r="N16" s="81">
        <f t="shared" si="34"/>
        <v>14.4</v>
      </c>
      <c r="O16" s="15">
        <f t="shared" si="35"/>
        <v>36.171666666666667</v>
      </c>
      <c r="P16" s="19">
        <f t="shared" si="36"/>
        <v>65</v>
      </c>
      <c r="Q16" s="15">
        <f t="shared" si="37"/>
        <v>28.828333333333333</v>
      </c>
      <c r="S16" s="86" t="s">
        <v>456</v>
      </c>
      <c r="T16" s="15" t="s">
        <v>543</v>
      </c>
      <c r="U16" s="15">
        <v>1</v>
      </c>
      <c r="V16" s="51">
        <f t="shared" si="13"/>
        <v>36.171666666666667</v>
      </c>
      <c r="W16" s="15">
        <f t="shared" si="14"/>
        <v>65</v>
      </c>
      <c r="X16" s="15">
        <f t="shared" si="15"/>
        <v>28.828333333333333</v>
      </c>
    </row>
    <row r="17" spans="1:26" s="111" customFormat="1" x14ac:dyDescent="0.25">
      <c r="A17" s="111" t="s">
        <v>419</v>
      </c>
      <c r="B17" s="111" t="s">
        <v>8</v>
      </c>
      <c r="C17" s="112">
        <v>100</v>
      </c>
      <c r="D17" s="111">
        <v>3000</v>
      </c>
      <c r="E17" s="111">
        <v>653.15</v>
      </c>
      <c r="F17" s="113">
        <v>1</v>
      </c>
      <c r="G17" s="111">
        <f t="shared" si="29"/>
        <v>0.21771666666666667</v>
      </c>
      <c r="H17" s="114">
        <f t="shared" si="30"/>
        <v>21.771666666666668</v>
      </c>
      <c r="I17" s="115">
        <v>14.4</v>
      </c>
      <c r="J17" s="111">
        <f t="shared" si="31"/>
        <v>36.171666666666667</v>
      </c>
      <c r="K17" s="116">
        <v>0</v>
      </c>
      <c r="L17" s="111">
        <f t="shared" si="32"/>
        <v>-36.171666666666667</v>
      </c>
      <c r="M17" s="117">
        <f t="shared" si="33"/>
        <v>100</v>
      </c>
      <c r="N17" s="118">
        <f t="shared" si="34"/>
        <v>14.4</v>
      </c>
      <c r="O17" s="111">
        <f t="shared" si="35"/>
        <v>36.171666666666667</v>
      </c>
      <c r="P17" s="116">
        <f t="shared" si="36"/>
        <v>0</v>
      </c>
      <c r="Q17" s="111">
        <f t="shared" si="37"/>
        <v>-36.171666666666667</v>
      </c>
      <c r="S17" s="119"/>
      <c r="T17" s="111" t="s">
        <v>534</v>
      </c>
      <c r="U17" s="111">
        <v>1</v>
      </c>
      <c r="V17" s="120">
        <f t="shared" si="13"/>
        <v>36.171666666666667</v>
      </c>
      <c r="W17" s="111">
        <f t="shared" si="14"/>
        <v>0</v>
      </c>
      <c r="X17" s="111">
        <f t="shared" si="15"/>
        <v>-36.171666666666667</v>
      </c>
    </row>
    <row r="18" spans="1:26" s="15" customFormat="1" x14ac:dyDescent="0.25">
      <c r="A18" s="15" t="s">
        <v>420</v>
      </c>
      <c r="B18" s="15" t="s">
        <v>8</v>
      </c>
      <c r="C18" s="79">
        <v>100</v>
      </c>
      <c r="D18" s="15">
        <v>3000</v>
      </c>
      <c r="E18" s="15">
        <v>653.15</v>
      </c>
      <c r="F18" s="80">
        <v>1</v>
      </c>
      <c r="G18" s="15">
        <f t="shared" si="29"/>
        <v>0.21771666666666667</v>
      </c>
      <c r="H18" s="16">
        <f t="shared" si="30"/>
        <v>21.771666666666668</v>
      </c>
      <c r="I18" s="18">
        <v>14.4</v>
      </c>
      <c r="J18" s="15">
        <f t="shared" si="31"/>
        <v>36.171666666666667</v>
      </c>
      <c r="K18" s="19">
        <v>75</v>
      </c>
      <c r="L18" s="15">
        <f t="shared" si="32"/>
        <v>38.828333333333333</v>
      </c>
      <c r="M18" s="105">
        <f t="shared" si="33"/>
        <v>100</v>
      </c>
      <c r="N18" s="81">
        <f t="shared" si="34"/>
        <v>14.4</v>
      </c>
      <c r="O18" s="15">
        <f t="shared" si="35"/>
        <v>36.171666666666667</v>
      </c>
      <c r="P18" s="19">
        <f t="shared" si="36"/>
        <v>75</v>
      </c>
      <c r="Q18" s="15">
        <f t="shared" si="37"/>
        <v>38.828333333333333</v>
      </c>
      <c r="S18" s="86" t="s">
        <v>275</v>
      </c>
      <c r="T18" s="15" t="s">
        <v>429</v>
      </c>
      <c r="U18" s="15">
        <v>1</v>
      </c>
      <c r="V18" s="51">
        <f t="shared" si="13"/>
        <v>36.171666666666667</v>
      </c>
      <c r="W18" s="15">
        <f t="shared" si="14"/>
        <v>75</v>
      </c>
      <c r="X18" s="15">
        <f t="shared" si="15"/>
        <v>38.828333333333333</v>
      </c>
    </row>
    <row r="19" spans="1:26" s="15" customFormat="1" x14ac:dyDescent="0.25">
      <c r="A19" s="15" t="s">
        <v>421</v>
      </c>
      <c r="B19" s="15" t="s">
        <v>8</v>
      </c>
      <c r="C19" s="79">
        <v>100</v>
      </c>
      <c r="D19" s="15">
        <v>3000</v>
      </c>
      <c r="E19" s="15">
        <v>653.15</v>
      </c>
      <c r="F19" s="80">
        <v>1</v>
      </c>
      <c r="G19" s="15">
        <f t="shared" si="29"/>
        <v>0.21771666666666667</v>
      </c>
      <c r="H19" s="16">
        <f t="shared" si="30"/>
        <v>21.771666666666668</v>
      </c>
      <c r="I19" s="18">
        <v>14.4</v>
      </c>
      <c r="J19" s="15">
        <f t="shared" si="31"/>
        <v>36.171666666666667</v>
      </c>
      <c r="K19" s="19">
        <v>65</v>
      </c>
      <c r="L19" s="15">
        <f t="shared" si="32"/>
        <v>28.828333333333333</v>
      </c>
      <c r="M19" s="105">
        <f t="shared" si="6"/>
        <v>100</v>
      </c>
      <c r="N19" s="81">
        <f t="shared" si="0"/>
        <v>14.4</v>
      </c>
      <c r="O19" s="15">
        <f t="shared" si="1"/>
        <v>36.171666666666667</v>
      </c>
      <c r="P19" s="19">
        <f t="shared" si="2"/>
        <v>65</v>
      </c>
      <c r="Q19" s="15">
        <f t="shared" si="7"/>
        <v>28.828333333333333</v>
      </c>
      <c r="S19" s="86" t="s">
        <v>456</v>
      </c>
      <c r="T19" s="15" t="s">
        <v>543</v>
      </c>
      <c r="U19" s="15">
        <v>1</v>
      </c>
      <c r="V19" s="51">
        <f t="shared" si="13"/>
        <v>36.171666666666667</v>
      </c>
      <c r="W19" s="15">
        <f t="shared" si="14"/>
        <v>65</v>
      </c>
      <c r="X19" s="15">
        <f t="shared" si="15"/>
        <v>28.828333333333333</v>
      </c>
    </row>
    <row r="20" spans="1:26" s="15" customFormat="1" x14ac:dyDescent="0.25">
      <c r="B20" s="15" t="s">
        <v>20</v>
      </c>
      <c r="C20" s="79">
        <v>15</v>
      </c>
      <c r="D20" s="15">
        <v>3000</v>
      </c>
      <c r="E20" s="15">
        <v>653.15</v>
      </c>
      <c r="F20" s="80">
        <v>1</v>
      </c>
      <c r="G20" s="15">
        <f>E20:E105/D20:D105</f>
        <v>0.21771666666666667</v>
      </c>
      <c r="H20" s="16">
        <f>G20:G105*C20:C105</f>
        <v>3.2657500000000002</v>
      </c>
      <c r="I20" s="18">
        <v>6.85</v>
      </c>
      <c r="J20" s="15">
        <f>I20:I105+H20:H105</f>
        <v>10.11575</v>
      </c>
      <c r="K20" s="19">
        <v>15</v>
      </c>
      <c r="L20" s="15">
        <f>K20:K105-J20:J105</f>
        <v>4.8842499999999998</v>
      </c>
      <c r="M20" s="105">
        <f t="shared" si="6"/>
        <v>15</v>
      </c>
      <c r="N20" s="81">
        <f t="shared" si="0"/>
        <v>6.85</v>
      </c>
      <c r="O20" s="15">
        <f>J20*F20</f>
        <v>10.11575</v>
      </c>
      <c r="P20" s="19">
        <f t="shared" si="2"/>
        <v>15</v>
      </c>
      <c r="Q20" s="15">
        <f t="shared" si="7"/>
        <v>4.8842499999999998</v>
      </c>
      <c r="S20" s="86" t="s">
        <v>275</v>
      </c>
      <c r="T20" s="15" t="s">
        <v>337</v>
      </c>
      <c r="U20" s="15">
        <v>1</v>
      </c>
      <c r="V20" s="51">
        <f t="shared" si="13"/>
        <v>10.11575</v>
      </c>
      <c r="W20" s="15">
        <f t="shared" si="14"/>
        <v>15</v>
      </c>
      <c r="X20" s="15">
        <f t="shared" si="15"/>
        <v>4.8842499999999998</v>
      </c>
    </row>
    <row r="21" spans="1:26" s="15" customFormat="1" x14ac:dyDescent="0.25">
      <c r="A21" s="15" t="s">
        <v>594</v>
      </c>
      <c r="B21" s="15" t="s">
        <v>91</v>
      </c>
      <c r="C21" s="79">
        <v>5</v>
      </c>
      <c r="D21" s="15">
        <v>3000</v>
      </c>
      <c r="E21" s="15">
        <v>653.15</v>
      </c>
      <c r="F21" s="80">
        <v>1</v>
      </c>
      <c r="G21" s="15">
        <f>E21:E105/D21:D105</f>
        <v>0.21771666666666667</v>
      </c>
      <c r="H21" s="16">
        <f>G21:G105*C21:C105</f>
        <v>1.0885833333333332</v>
      </c>
      <c r="I21" s="18">
        <v>4.97</v>
      </c>
      <c r="J21" s="15">
        <f>I21:I105+H21:H105</f>
        <v>6.058583333333333</v>
      </c>
      <c r="K21" s="19">
        <v>25</v>
      </c>
      <c r="L21" s="15">
        <f>K21:K105-J21:J105</f>
        <v>18.941416666666669</v>
      </c>
      <c r="M21" s="105">
        <f t="shared" si="6"/>
        <v>5</v>
      </c>
      <c r="N21" s="81">
        <f t="shared" si="0"/>
        <v>4.97</v>
      </c>
      <c r="O21" s="15">
        <f t="shared" si="1"/>
        <v>6.058583333333333</v>
      </c>
      <c r="P21" s="19">
        <f t="shared" si="2"/>
        <v>25</v>
      </c>
      <c r="Q21" s="15">
        <f t="shared" si="7"/>
        <v>18.941416666666669</v>
      </c>
      <c r="S21" s="86" t="s">
        <v>456</v>
      </c>
      <c r="T21" s="15" t="s">
        <v>594</v>
      </c>
      <c r="U21" s="15">
        <v>1</v>
      </c>
      <c r="V21" s="51">
        <f t="shared" si="13"/>
        <v>6.058583333333333</v>
      </c>
      <c r="W21" s="15">
        <f t="shared" si="14"/>
        <v>25</v>
      </c>
      <c r="X21" s="15">
        <f t="shared" si="15"/>
        <v>18.941416666666669</v>
      </c>
    </row>
    <row r="22" spans="1:26" s="15" customFormat="1" x14ac:dyDescent="0.25">
      <c r="A22" s="15" t="s">
        <v>543</v>
      </c>
      <c r="B22" s="15" t="s">
        <v>454</v>
      </c>
      <c r="C22" s="79">
        <v>15</v>
      </c>
      <c r="D22" s="15">
        <v>3000</v>
      </c>
      <c r="E22" s="15">
        <v>653.15</v>
      </c>
      <c r="F22" s="80">
        <v>1</v>
      </c>
      <c r="G22" s="15">
        <f>E22:E105/D22:D105</f>
        <v>0.21771666666666667</v>
      </c>
      <c r="H22" s="16">
        <f>G22:G105*C22:C105</f>
        <v>3.2657500000000002</v>
      </c>
      <c r="I22" s="18">
        <v>10.35</v>
      </c>
      <c r="J22" s="15">
        <f>I22:I105+H22:H105</f>
        <v>13.61575</v>
      </c>
      <c r="K22" s="19">
        <v>30</v>
      </c>
      <c r="L22" s="15">
        <f>K22:K105-J22:J105</f>
        <v>16.384250000000002</v>
      </c>
      <c r="M22" s="105">
        <f t="shared" si="6"/>
        <v>15</v>
      </c>
      <c r="N22" s="81">
        <f t="shared" si="0"/>
        <v>10.35</v>
      </c>
      <c r="O22" s="15">
        <f t="shared" si="1"/>
        <v>13.61575</v>
      </c>
      <c r="P22" s="19">
        <f t="shared" si="2"/>
        <v>30</v>
      </c>
      <c r="Q22" s="15">
        <f t="shared" si="7"/>
        <v>16.384250000000002</v>
      </c>
      <c r="S22" s="86" t="s">
        <v>456</v>
      </c>
      <c r="U22" s="15">
        <v>1</v>
      </c>
      <c r="V22" s="51">
        <f t="shared" si="13"/>
        <v>13.61575</v>
      </c>
      <c r="W22" s="15">
        <f t="shared" si="14"/>
        <v>30</v>
      </c>
      <c r="X22" s="15">
        <f t="shared" si="15"/>
        <v>16.384250000000002</v>
      </c>
    </row>
    <row r="23" spans="1:26" s="15" customFormat="1" x14ac:dyDescent="0.25">
      <c r="B23" s="15" t="s">
        <v>269</v>
      </c>
      <c r="C23" s="79">
        <v>140</v>
      </c>
      <c r="D23" s="15">
        <v>3000</v>
      </c>
      <c r="E23" s="15">
        <v>653.15</v>
      </c>
      <c r="F23" s="80">
        <v>1</v>
      </c>
      <c r="G23" s="15">
        <f>E23:E104/D23:D104</f>
        <v>0.21771666666666667</v>
      </c>
      <c r="H23" s="16">
        <f>G23:G104*C23:C104</f>
        <v>30.480333333333334</v>
      </c>
      <c r="I23" s="18">
        <v>27.81</v>
      </c>
      <c r="J23" s="15">
        <f>I23:I104+H23:H104</f>
        <v>58.290333333333336</v>
      </c>
      <c r="K23" s="19">
        <v>120</v>
      </c>
      <c r="L23" s="15">
        <f>K23:K104-J23:J104</f>
        <v>61.709666666666664</v>
      </c>
      <c r="M23" s="105">
        <f t="shared" ref="M23" si="38">C23*F23</f>
        <v>140</v>
      </c>
      <c r="N23" s="81">
        <f t="shared" ref="N23" si="39">I23*F23</f>
        <v>27.81</v>
      </c>
      <c r="O23" s="15">
        <f t="shared" ref="O23" si="40">J23*F23</f>
        <v>58.290333333333336</v>
      </c>
      <c r="P23" s="19">
        <f t="shared" ref="P23" si="41">K23*F23</f>
        <v>120</v>
      </c>
      <c r="Q23" s="15">
        <f t="shared" ref="Q23" si="42">L23*F23</f>
        <v>61.709666666666664</v>
      </c>
      <c r="S23" s="86" t="s">
        <v>275</v>
      </c>
      <c r="T23" s="15" t="s">
        <v>578</v>
      </c>
      <c r="U23" s="15">
        <v>1</v>
      </c>
      <c r="V23" s="51">
        <f t="shared" ref="V23" si="43">J23*U23</f>
        <v>58.290333333333336</v>
      </c>
      <c r="W23" s="15">
        <f t="shared" ref="W23" si="44">K23*U23</f>
        <v>120</v>
      </c>
      <c r="X23" s="15">
        <f t="shared" ref="X23" si="45">L23*U23</f>
        <v>61.709666666666664</v>
      </c>
      <c r="Z23" s="15" t="s">
        <v>576</v>
      </c>
    </row>
    <row r="24" spans="1:26" s="15" customFormat="1" x14ac:dyDescent="0.25">
      <c r="B24" s="15" t="s">
        <v>269</v>
      </c>
      <c r="C24" s="79">
        <v>140</v>
      </c>
      <c r="D24" s="15">
        <v>3000</v>
      </c>
      <c r="E24" s="15">
        <v>653.15</v>
      </c>
      <c r="F24" s="80">
        <v>1</v>
      </c>
      <c r="G24" s="15">
        <f>E24:E105/D24:D105</f>
        <v>0.21771666666666667</v>
      </c>
      <c r="H24" s="16">
        <f>G24:G105*C24:C105</f>
        <v>30.480333333333334</v>
      </c>
      <c r="I24" s="18">
        <v>27.81</v>
      </c>
      <c r="J24" s="15">
        <f>I24:I105+H24:H105</f>
        <v>58.290333333333336</v>
      </c>
      <c r="K24" s="19">
        <v>140</v>
      </c>
      <c r="L24" s="15">
        <f>K24:K105-J24:J105</f>
        <v>81.709666666666664</v>
      </c>
      <c r="M24" s="105">
        <f t="shared" si="6"/>
        <v>140</v>
      </c>
      <c r="N24" s="81">
        <f t="shared" si="0"/>
        <v>27.81</v>
      </c>
      <c r="O24" s="15">
        <f t="shared" si="1"/>
        <v>58.290333333333336</v>
      </c>
      <c r="P24" s="19">
        <f t="shared" si="2"/>
        <v>140</v>
      </c>
      <c r="Q24" s="15">
        <f t="shared" si="7"/>
        <v>81.709666666666664</v>
      </c>
      <c r="S24" s="86" t="s">
        <v>275</v>
      </c>
      <c r="T24" s="15" t="s">
        <v>268</v>
      </c>
      <c r="U24" s="15">
        <v>1</v>
      </c>
      <c r="V24" s="51">
        <f t="shared" si="13"/>
        <v>58.290333333333336</v>
      </c>
      <c r="W24" s="15">
        <f t="shared" si="14"/>
        <v>140</v>
      </c>
      <c r="X24" s="15">
        <f t="shared" si="15"/>
        <v>81.709666666666664</v>
      </c>
      <c r="Y24" s="15" t="s">
        <v>716</v>
      </c>
      <c r="Z24" s="15">
        <v>920</v>
      </c>
    </row>
    <row r="25" spans="1:26" s="15" customFormat="1" x14ac:dyDescent="0.25">
      <c r="B25" s="15" t="s">
        <v>34</v>
      </c>
      <c r="C25" s="79">
        <v>65</v>
      </c>
      <c r="D25" s="15">
        <v>3000</v>
      </c>
      <c r="E25" s="15">
        <v>653.15</v>
      </c>
      <c r="F25" s="80">
        <v>1</v>
      </c>
      <c r="G25" s="15">
        <f>E25:E105/D25:D105</f>
        <v>0.21771666666666667</v>
      </c>
      <c r="H25" s="16">
        <f>G25:G105*C25:C105</f>
        <v>14.151583333333333</v>
      </c>
      <c r="I25" s="18">
        <v>22.35</v>
      </c>
      <c r="J25" s="15">
        <f>I25:I105+H25:H105</f>
        <v>36.501583333333336</v>
      </c>
      <c r="K25" s="19">
        <v>120</v>
      </c>
      <c r="L25" s="15">
        <f>K25:K105-J25:J105</f>
        <v>83.498416666666657</v>
      </c>
      <c r="M25" s="105">
        <f t="shared" si="6"/>
        <v>65</v>
      </c>
      <c r="N25" s="81">
        <f t="shared" si="0"/>
        <v>22.35</v>
      </c>
      <c r="O25" s="15">
        <f t="shared" si="1"/>
        <v>36.501583333333336</v>
      </c>
      <c r="P25" s="19">
        <f t="shared" si="2"/>
        <v>120</v>
      </c>
      <c r="Q25" s="15">
        <f t="shared" si="7"/>
        <v>83.498416666666657</v>
      </c>
      <c r="S25" s="86" t="s">
        <v>275</v>
      </c>
      <c r="T25" s="15" t="s">
        <v>262</v>
      </c>
      <c r="U25" s="15">
        <v>1</v>
      </c>
      <c r="V25" s="51">
        <f t="shared" si="13"/>
        <v>36.501583333333336</v>
      </c>
      <c r="W25" s="15">
        <f t="shared" si="14"/>
        <v>120</v>
      </c>
      <c r="X25" s="15">
        <f t="shared" si="15"/>
        <v>83.498416666666657</v>
      </c>
    </row>
    <row r="26" spans="1:26" s="15" customFormat="1" x14ac:dyDescent="0.25">
      <c r="B26" s="15" t="s">
        <v>92</v>
      </c>
      <c r="C26" s="79">
        <v>10</v>
      </c>
      <c r="D26" s="15">
        <v>3000</v>
      </c>
      <c r="E26" s="15">
        <v>653.15</v>
      </c>
      <c r="F26" s="80">
        <v>3</v>
      </c>
      <c r="G26" s="15">
        <f>E26:E105/D26:D105</f>
        <v>0.21771666666666667</v>
      </c>
      <c r="H26" s="16">
        <f>G26:G105*C26:C105</f>
        <v>2.1771666666666665</v>
      </c>
      <c r="I26" s="18">
        <v>2.81</v>
      </c>
      <c r="J26" s="15">
        <f>I26:I105+H26:H105</f>
        <v>4.987166666666667</v>
      </c>
      <c r="K26" s="19">
        <v>30</v>
      </c>
      <c r="L26" s="15">
        <f>K26:K105-J26:J105</f>
        <v>25.012833333333333</v>
      </c>
      <c r="M26" s="105">
        <f t="shared" si="6"/>
        <v>30</v>
      </c>
      <c r="N26" s="81">
        <f t="shared" si="0"/>
        <v>8.43</v>
      </c>
      <c r="O26" s="15">
        <f t="shared" si="1"/>
        <v>14.961500000000001</v>
      </c>
      <c r="P26" s="19">
        <f t="shared" si="2"/>
        <v>90</v>
      </c>
      <c r="Q26" s="15">
        <f t="shared" si="7"/>
        <v>75.038499999999999</v>
      </c>
      <c r="S26" s="86" t="s">
        <v>275</v>
      </c>
      <c r="T26" s="15" t="s">
        <v>337</v>
      </c>
      <c r="U26" s="15">
        <v>1</v>
      </c>
      <c r="V26" s="51">
        <f t="shared" si="13"/>
        <v>4.987166666666667</v>
      </c>
      <c r="W26" s="15">
        <f t="shared" si="14"/>
        <v>30</v>
      </c>
      <c r="X26" s="15">
        <f t="shared" si="15"/>
        <v>25.012833333333333</v>
      </c>
    </row>
    <row r="27" spans="1:26" s="15" customFormat="1" x14ac:dyDescent="0.25">
      <c r="B27" s="15" t="s">
        <v>93</v>
      </c>
      <c r="C27" s="79">
        <v>10</v>
      </c>
      <c r="D27" s="15">
        <v>3000</v>
      </c>
      <c r="E27" s="15">
        <v>653.15</v>
      </c>
      <c r="F27" s="80">
        <v>3</v>
      </c>
      <c r="G27" s="15">
        <f>E27:E105/D27:D105</f>
        <v>0.21771666666666667</v>
      </c>
      <c r="H27" s="16">
        <f>G27:G105*C27:C105</f>
        <v>2.1771666666666665</v>
      </c>
      <c r="I27" s="18">
        <v>3.02</v>
      </c>
      <c r="J27" s="15">
        <f>I27:I105+H27:H105</f>
        <v>5.197166666666666</v>
      </c>
      <c r="K27" s="19">
        <v>30</v>
      </c>
      <c r="L27" s="15">
        <f>K27:K105-J27:J105</f>
        <v>24.802833333333332</v>
      </c>
      <c r="M27" s="105">
        <f t="shared" si="6"/>
        <v>30</v>
      </c>
      <c r="N27" s="81">
        <f t="shared" si="0"/>
        <v>9.06</v>
      </c>
      <c r="O27" s="15">
        <f t="shared" si="1"/>
        <v>15.591499999999998</v>
      </c>
      <c r="P27" s="19">
        <f t="shared" si="2"/>
        <v>90</v>
      </c>
      <c r="Q27" s="15">
        <f t="shared" si="7"/>
        <v>74.408500000000004</v>
      </c>
      <c r="S27" s="86" t="s">
        <v>275</v>
      </c>
      <c r="T27" s="15" t="s">
        <v>337</v>
      </c>
      <c r="U27" s="15">
        <v>1</v>
      </c>
      <c r="V27" s="51">
        <f t="shared" si="13"/>
        <v>5.197166666666666</v>
      </c>
      <c r="W27" s="15">
        <f t="shared" si="14"/>
        <v>30</v>
      </c>
      <c r="X27" s="15">
        <f t="shared" si="15"/>
        <v>24.802833333333332</v>
      </c>
    </row>
    <row r="28" spans="1:26" s="15" customFormat="1" x14ac:dyDescent="0.25">
      <c r="B28" s="15" t="s">
        <v>94</v>
      </c>
      <c r="C28" s="79">
        <v>5</v>
      </c>
      <c r="D28" s="15">
        <v>3000</v>
      </c>
      <c r="E28" s="15">
        <v>653.15</v>
      </c>
      <c r="F28" s="80">
        <v>1</v>
      </c>
      <c r="G28" s="15">
        <f>E28:E105/D28:D105</f>
        <v>0.21771666666666667</v>
      </c>
      <c r="H28" s="16">
        <f>G28:G105*C28:C105</f>
        <v>1.0885833333333332</v>
      </c>
      <c r="I28" s="18">
        <v>2.37</v>
      </c>
      <c r="J28" s="15">
        <f>I28:I105+H28:H105</f>
        <v>3.4585833333333333</v>
      </c>
      <c r="K28" s="19">
        <v>10</v>
      </c>
      <c r="L28" s="15">
        <f>K28:K105-J28:J105</f>
        <v>6.5414166666666667</v>
      </c>
      <c r="M28" s="105">
        <f t="shared" si="6"/>
        <v>5</v>
      </c>
      <c r="N28" s="81">
        <f t="shared" si="0"/>
        <v>2.37</v>
      </c>
      <c r="O28" s="15">
        <f t="shared" si="1"/>
        <v>3.4585833333333333</v>
      </c>
      <c r="P28" s="19">
        <f t="shared" si="2"/>
        <v>10</v>
      </c>
      <c r="Q28" s="15">
        <f t="shared" si="7"/>
        <v>6.5414166666666667</v>
      </c>
      <c r="S28" s="86" t="s">
        <v>275</v>
      </c>
      <c r="T28" s="15" t="s">
        <v>337</v>
      </c>
      <c r="U28" s="15">
        <v>1</v>
      </c>
      <c r="V28" s="51">
        <f t="shared" si="13"/>
        <v>3.4585833333333333</v>
      </c>
      <c r="W28" s="15">
        <f t="shared" si="14"/>
        <v>10</v>
      </c>
      <c r="X28" s="15">
        <f t="shared" si="15"/>
        <v>6.5414166666666667</v>
      </c>
    </row>
    <row r="29" spans="1:26" s="15" customFormat="1" x14ac:dyDescent="0.25">
      <c r="B29" s="15" t="s">
        <v>33</v>
      </c>
      <c r="C29" s="79">
        <v>45</v>
      </c>
      <c r="D29" s="15">
        <v>3000</v>
      </c>
      <c r="E29" s="15">
        <v>653.15</v>
      </c>
      <c r="F29" s="80">
        <v>1</v>
      </c>
      <c r="G29" s="15">
        <f>E29:E106/D29:D106</f>
        <v>0.21771666666666667</v>
      </c>
      <c r="H29" s="16">
        <f>G29:G106*C29:C106</f>
        <v>9.79725</v>
      </c>
      <c r="I29" s="18">
        <v>14.9</v>
      </c>
      <c r="J29" s="15">
        <f>I29:I106+H29:H106</f>
        <v>24.69725</v>
      </c>
      <c r="K29" s="19">
        <v>50</v>
      </c>
      <c r="L29" s="15">
        <f>K29:K106-J29:J106</f>
        <v>25.30275</v>
      </c>
      <c r="M29" s="105">
        <f t="shared" si="6"/>
        <v>45</v>
      </c>
      <c r="N29" s="81">
        <f t="shared" si="0"/>
        <v>14.9</v>
      </c>
      <c r="O29" s="15">
        <f t="shared" si="1"/>
        <v>24.69725</v>
      </c>
      <c r="P29" s="19">
        <f t="shared" si="2"/>
        <v>50</v>
      </c>
      <c r="Q29" s="15">
        <f t="shared" si="7"/>
        <v>25.30275</v>
      </c>
      <c r="S29" s="86" t="s">
        <v>456</v>
      </c>
      <c r="T29" s="15" t="s">
        <v>478</v>
      </c>
      <c r="U29" s="15">
        <v>1</v>
      </c>
      <c r="V29" s="51">
        <f t="shared" si="13"/>
        <v>24.69725</v>
      </c>
      <c r="W29" s="15">
        <f t="shared" si="14"/>
        <v>50</v>
      </c>
      <c r="X29" s="15">
        <f t="shared" si="15"/>
        <v>25.30275</v>
      </c>
    </row>
    <row r="30" spans="1:26" s="15" customFormat="1" x14ac:dyDescent="0.25">
      <c r="A30" s="15" t="s">
        <v>543</v>
      </c>
      <c r="B30" s="15" t="s">
        <v>30</v>
      </c>
      <c r="C30" s="79">
        <v>25</v>
      </c>
      <c r="D30" s="15">
        <v>3000</v>
      </c>
      <c r="E30" s="15">
        <v>653.15</v>
      </c>
      <c r="F30" s="80">
        <v>2</v>
      </c>
      <c r="G30" s="15">
        <f>E30:E107/D30:D107</f>
        <v>0.21771666666666667</v>
      </c>
      <c r="H30" s="16">
        <f>G30:G107*C30:C107</f>
        <v>5.4429166666666671</v>
      </c>
      <c r="I30" s="18">
        <v>14.9</v>
      </c>
      <c r="J30" s="15">
        <f>I30:I107+H30:H107</f>
        <v>20.342916666666667</v>
      </c>
      <c r="K30" s="19">
        <v>40</v>
      </c>
      <c r="L30" s="15">
        <f>K30:K107-J30:J107</f>
        <v>19.657083333333333</v>
      </c>
      <c r="M30" s="105">
        <f t="shared" ref="M30" si="46">C30*F30</f>
        <v>50</v>
      </c>
      <c r="N30" s="81">
        <f t="shared" ref="N30" si="47">I30*F30</f>
        <v>29.8</v>
      </c>
      <c r="O30" s="15">
        <f t="shared" ref="O30" si="48">J30*F30</f>
        <v>40.685833333333335</v>
      </c>
      <c r="P30" s="19">
        <f t="shared" ref="P30" si="49">K30*F30</f>
        <v>80</v>
      </c>
      <c r="Q30" s="15">
        <f t="shared" ref="Q30" si="50">L30*F30</f>
        <v>39.314166666666665</v>
      </c>
      <c r="S30" s="86" t="s">
        <v>456</v>
      </c>
      <c r="U30" s="15">
        <v>1</v>
      </c>
      <c r="V30" s="51">
        <f t="shared" ref="V30" si="51">J30*U30</f>
        <v>20.342916666666667</v>
      </c>
      <c r="W30" s="15">
        <f t="shared" ref="W30" si="52">K30*U30</f>
        <v>40</v>
      </c>
      <c r="X30" s="15">
        <f t="shared" ref="X30" si="53">L30*U30</f>
        <v>19.657083333333333</v>
      </c>
    </row>
    <row r="31" spans="1:26" s="15" customFormat="1" x14ac:dyDescent="0.25">
      <c r="A31" s="15" t="s">
        <v>543</v>
      </c>
      <c r="B31" s="15" t="s">
        <v>30</v>
      </c>
      <c r="C31" s="79">
        <v>25</v>
      </c>
      <c r="D31" s="15">
        <v>3000</v>
      </c>
      <c r="E31" s="15">
        <v>653.15</v>
      </c>
      <c r="F31" s="80">
        <v>2</v>
      </c>
      <c r="G31" s="15">
        <f>E31:E108/D31:D108</f>
        <v>0.21771666666666667</v>
      </c>
      <c r="H31" s="16">
        <f>G31:G108*C31:C108</f>
        <v>5.4429166666666671</v>
      </c>
      <c r="I31" s="18">
        <v>14.9</v>
      </c>
      <c r="J31" s="15">
        <f>I31:I108+H31:H108</f>
        <v>20.342916666666667</v>
      </c>
      <c r="K31" s="19">
        <v>25</v>
      </c>
      <c r="L31" s="15">
        <f>K31:K108-J31:J108</f>
        <v>4.6570833333333326</v>
      </c>
      <c r="M31" s="105">
        <f t="shared" si="6"/>
        <v>50</v>
      </c>
      <c r="N31" s="81">
        <f t="shared" si="0"/>
        <v>29.8</v>
      </c>
      <c r="O31" s="15">
        <f t="shared" si="1"/>
        <v>40.685833333333335</v>
      </c>
      <c r="P31" s="19">
        <f t="shared" si="2"/>
        <v>50</v>
      </c>
      <c r="Q31" s="15">
        <f t="shared" si="7"/>
        <v>9.3141666666666652</v>
      </c>
      <c r="S31" s="86" t="s">
        <v>456</v>
      </c>
      <c r="U31" s="15">
        <v>1</v>
      </c>
      <c r="V31" s="51">
        <f t="shared" si="13"/>
        <v>20.342916666666667</v>
      </c>
      <c r="W31" s="15">
        <f t="shared" si="14"/>
        <v>25</v>
      </c>
      <c r="X31" s="15">
        <f t="shared" si="15"/>
        <v>4.6570833333333326</v>
      </c>
    </row>
    <row r="32" spans="1:26" s="15" customFormat="1" x14ac:dyDescent="0.25">
      <c r="B32" s="15" t="s">
        <v>363</v>
      </c>
      <c r="C32" s="79">
        <v>140</v>
      </c>
      <c r="D32" s="15">
        <v>3000</v>
      </c>
      <c r="E32" s="15">
        <v>653.15</v>
      </c>
      <c r="F32" s="80">
        <v>1</v>
      </c>
      <c r="G32" s="15">
        <f>E32:E110/D32:D110</f>
        <v>0.21771666666666667</v>
      </c>
      <c r="H32" s="16">
        <f>G32:G110*C32:C110</f>
        <v>30.480333333333334</v>
      </c>
      <c r="I32" s="18">
        <v>22.35</v>
      </c>
      <c r="J32" s="15">
        <f>I32:I110+H32:H110</f>
        <v>52.830333333333336</v>
      </c>
      <c r="K32" s="19">
        <v>150</v>
      </c>
      <c r="L32" s="15">
        <f>K32:K110-J32:J110</f>
        <v>97.169666666666672</v>
      </c>
      <c r="M32" s="105">
        <f t="shared" si="6"/>
        <v>140</v>
      </c>
      <c r="N32" s="81">
        <f t="shared" si="0"/>
        <v>22.35</v>
      </c>
      <c r="O32" s="15">
        <f t="shared" si="1"/>
        <v>52.830333333333336</v>
      </c>
      <c r="P32" s="19">
        <f t="shared" si="2"/>
        <v>150</v>
      </c>
      <c r="Q32" s="15">
        <f t="shared" si="7"/>
        <v>97.169666666666672</v>
      </c>
      <c r="R32" s="15" t="s">
        <v>575</v>
      </c>
      <c r="S32" s="86" t="s">
        <v>275</v>
      </c>
      <c r="T32" s="15" t="s">
        <v>262</v>
      </c>
      <c r="U32" s="15">
        <v>1</v>
      </c>
      <c r="V32" s="51">
        <f t="shared" si="13"/>
        <v>52.830333333333336</v>
      </c>
      <c r="W32" s="15">
        <f t="shared" si="14"/>
        <v>150</v>
      </c>
      <c r="X32" s="15">
        <f t="shared" si="15"/>
        <v>97.169666666666672</v>
      </c>
    </row>
    <row r="33" spans="1:24" s="15" customFormat="1" x14ac:dyDescent="0.25">
      <c r="A33" s="15" t="s">
        <v>417</v>
      </c>
      <c r="B33" s="15" t="s">
        <v>270</v>
      </c>
      <c r="C33" s="79">
        <v>110</v>
      </c>
      <c r="D33" s="15">
        <v>3000</v>
      </c>
      <c r="E33" s="15">
        <v>653.15</v>
      </c>
      <c r="F33" s="80">
        <v>4</v>
      </c>
      <c r="G33" s="15">
        <f>E33:E108/D33:D108</f>
        <v>0.21771666666666667</v>
      </c>
      <c r="H33" s="16">
        <f>G33:G108*C33:C108</f>
        <v>23.948833333333333</v>
      </c>
      <c r="I33" s="18">
        <v>18.78</v>
      </c>
      <c r="J33" s="15">
        <f>I33:I108+H33:H108</f>
        <v>42.728833333333334</v>
      </c>
      <c r="K33" s="19">
        <v>150</v>
      </c>
      <c r="L33" s="15">
        <f>K33:K108-J33:J108</f>
        <v>107.27116666666666</v>
      </c>
      <c r="M33" s="105">
        <f t="shared" ref="M33" si="54">C33*F33</f>
        <v>440</v>
      </c>
      <c r="N33" s="81">
        <f t="shared" ref="N33" si="55">I33*F33</f>
        <v>75.12</v>
      </c>
      <c r="O33" s="15">
        <f t="shared" ref="O33" si="56">J33*F33</f>
        <v>170.91533333333334</v>
      </c>
      <c r="P33" s="19">
        <f t="shared" ref="P33" si="57">K33*F33</f>
        <v>600</v>
      </c>
      <c r="Q33" s="15">
        <f t="shared" ref="Q33" si="58">L33*F33</f>
        <v>429.08466666666664</v>
      </c>
      <c r="R33" s="15">
        <f>K12+K35+K36</f>
        <v>330</v>
      </c>
      <c r="S33" s="86" t="s">
        <v>456</v>
      </c>
      <c r="T33" s="15" t="s">
        <v>460</v>
      </c>
      <c r="U33" s="15">
        <v>1</v>
      </c>
      <c r="V33" s="51">
        <f t="shared" ref="V33" si="59">J33*U33</f>
        <v>42.728833333333334</v>
      </c>
      <c r="W33" s="15">
        <f t="shared" ref="W33" si="60">K33*U33</f>
        <v>150</v>
      </c>
      <c r="X33" s="15">
        <f t="shared" ref="X33" si="61">L33*U33</f>
        <v>107.27116666666666</v>
      </c>
    </row>
    <row r="34" spans="1:24" s="15" customFormat="1" x14ac:dyDescent="0.25">
      <c r="A34" s="15" t="s">
        <v>507</v>
      </c>
      <c r="B34" s="15" t="s">
        <v>270</v>
      </c>
      <c r="C34" s="79">
        <v>110</v>
      </c>
      <c r="D34" s="15">
        <v>3000</v>
      </c>
      <c r="E34" s="15">
        <v>653.15</v>
      </c>
      <c r="F34" s="80">
        <v>4</v>
      </c>
      <c r="G34" s="15">
        <f>E34:E109/D34:D109</f>
        <v>0.21771666666666667</v>
      </c>
      <c r="H34" s="16">
        <f>G34:G109*C34:C109</f>
        <v>23.948833333333333</v>
      </c>
      <c r="I34" s="18">
        <v>18.78</v>
      </c>
      <c r="J34" s="15">
        <f>I34:I109+H34:H109</f>
        <v>42.728833333333334</v>
      </c>
      <c r="K34" s="19">
        <v>100</v>
      </c>
      <c r="L34" s="15">
        <f>K34:K109-J34:J109</f>
        <v>57.271166666666666</v>
      </c>
      <c r="M34" s="105">
        <f t="shared" ref="M34" si="62">C34*F34</f>
        <v>440</v>
      </c>
      <c r="N34" s="81">
        <f t="shared" ref="N34" si="63">I34*F34</f>
        <v>75.12</v>
      </c>
      <c r="O34" s="15">
        <f t="shared" ref="O34" si="64">J34*F34</f>
        <v>170.91533333333334</v>
      </c>
      <c r="P34" s="19">
        <f t="shared" ref="P34" si="65">K34*F34</f>
        <v>400</v>
      </c>
      <c r="Q34" s="15">
        <f t="shared" ref="Q34" si="66">L34*F34</f>
        <v>229.08466666666666</v>
      </c>
      <c r="S34" s="86" t="s">
        <v>456</v>
      </c>
      <c r="U34" s="15">
        <v>1</v>
      </c>
      <c r="V34" s="51">
        <f t="shared" ref="V34" si="67">J34*U34</f>
        <v>42.728833333333334</v>
      </c>
      <c r="W34" s="15">
        <f t="shared" ref="W34" si="68">K34*U34</f>
        <v>100</v>
      </c>
      <c r="X34" s="15">
        <f t="shared" ref="X34" si="69">L34*U34</f>
        <v>57.271166666666666</v>
      </c>
    </row>
    <row r="35" spans="1:24" s="15" customFormat="1" x14ac:dyDescent="0.25">
      <c r="A35" s="15" t="s">
        <v>419</v>
      </c>
      <c r="B35" s="15" t="s">
        <v>270</v>
      </c>
      <c r="C35" s="79">
        <v>110</v>
      </c>
      <c r="D35" s="15">
        <v>3000</v>
      </c>
      <c r="E35" s="15">
        <v>653.15</v>
      </c>
      <c r="F35" s="80">
        <v>4</v>
      </c>
      <c r="G35" s="15">
        <f>E35:E110/D35:D110</f>
        <v>0.21771666666666667</v>
      </c>
      <c r="H35" s="16">
        <f>G35:G110*C35:C110</f>
        <v>23.948833333333333</v>
      </c>
      <c r="I35" s="18">
        <v>18.78</v>
      </c>
      <c r="J35" s="15">
        <f>I35:I110+H35:H110</f>
        <v>42.728833333333334</v>
      </c>
      <c r="K35" s="19">
        <v>130</v>
      </c>
      <c r="L35" s="15">
        <f>K35:K110-J35:J110</f>
        <v>87.271166666666659</v>
      </c>
      <c r="M35" s="105">
        <f t="shared" ref="M35" si="70">C35*F35</f>
        <v>440</v>
      </c>
      <c r="N35" s="81">
        <f t="shared" ref="N35" si="71">I35*F35</f>
        <v>75.12</v>
      </c>
      <c r="O35" s="15">
        <f t="shared" ref="O35" si="72">J35*F35</f>
        <v>170.91533333333334</v>
      </c>
      <c r="P35" s="19">
        <f t="shared" ref="P35" si="73">K35*F35</f>
        <v>520</v>
      </c>
      <c r="Q35" s="15">
        <f t="shared" ref="Q35" si="74">L35*F35</f>
        <v>349.08466666666664</v>
      </c>
      <c r="R35" s="15" t="s">
        <v>576</v>
      </c>
      <c r="S35" s="86" t="s">
        <v>456</v>
      </c>
      <c r="T35" s="15" t="s">
        <v>759</v>
      </c>
      <c r="U35" s="15">
        <v>1</v>
      </c>
      <c r="V35" s="51">
        <f t="shared" ref="V35" si="75">J35*U35</f>
        <v>42.728833333333334</v>
      </c>
      <c r="W35" s="15">
        <f t="shared" ref="W35" si="76">K35*U35</f>
        <v>130</v>
      </c>
      <c r="X35" s="15">
        <f t="shared" ref="X35" si="77">L35*U35</f>
        <v>87.271166666666659</v>
      </c>
    </row>
    <row r="36" spans="1:24" s="10" customFormat="1" x14ac:dyDescent="0.25">
      <c r="A36" s="10" t="s">
        <v>459</v>
      </c>
      <c r="B36" s="10" t="s">
        <v>270</v>
      </c>
      <c r="C36" s="101">
        <v>110</v>
      </c>
      <c r="D36" s="10">
        <v>3000</v>
      </c>
      <c r="E36" s="10">
        <v>653.15</v>
      </c>
      <c r="F36" s="110">
        <v>4</v>
      </c>
      <c r="G36" s="10">
        <f>E36:E111/D36:D111</f>
        <v>0.21771666666666667</v>
      </c>
      <c r="H36" s="11">
        <f>G36:G111*C36:C111</f>
        <v>23.948833333333333</v>
      </c>
      <c r="I36" s="13">
        <v>18.78</v>
      </c>
      <c r="J36" s="10">
        <f>I36:I111+H36:H111</f>
        <v>42.728833333333334</v>
      </c>
      <c r="K36" s="14">
        <v>120</v>
      </c>
      <c r="L36" s="10">
        <f>K36:K111-J36:J111</f>
        <v>77.271166666666659</v>
      </c>
      <c r="M36" s="109">
        <f t="shared" si="6"/>
        <v>440</v>
      </c>
      <c r="N36" s="102">
        <f t="shared" si="0"/>
        <v>75.12</v>
      </c>
      <c r="O36" s="10">
        <f t="shared" si="1"/>
        <v>170.91533333333334</v>
      </c>
      <c r="P36" s="14">
        <f t="shared" si="2"/>
        <v>480</v>
      </c>
      <c r="Q36" s="10">
        <f t="shared" si="7"/>
        <v>309.08466666666664</v>
      </c>
      <c r="R36" s="10">
        <f>W37-Q37</f>
        <v>1050</v>
      </c>
      <c r="S36" s="103"/>
      <c r="V36" s="52">
        <f t="shared" si="13"/>
        <v>0</v>
      </c>
      <c r="W36" s="10">
        <f t="shared" si="14"/>
        <v>0</v>
      </c>
      <c r="X36" s="10">
        <f t="shared" si="15"/>
        <v>0</v>
      </c>
    </row>
    <row r="37" spans="1:24" x14ac:dyDescent="0.25">
      <c r="Q37">
        <f>R12</f>
        <v>1285</v>
      </c>
      <c r="V37" s="48">
        <f>V2+V3+V5+V6+V7+V8+V9+V10+V12+V13+V19+V20+V21+V22+V24+V25+V26+V27+V28+V29+V31+V32+V36+V4+V35+V34+V33+V18+V17+V16+V15+V14</f>
        <v>1013.7703749999999</v>
      </c>
      <c r="W37" s="38">
        <f>W2+W3+W5+W6+W8+W9+W10+W12+W13+W20+W19+W21+W22+W24+W25+W26+W27+W28+W29+W31+W32+W36+W7+W4+W14+W15+W16+W17+W18+W35+W34+W33+W23+W11+W30</f>
        <v>2335</v>
      </c>
      <c r="X37" s="75">
        <f>X2+X3+X5+X6+X8+X9+X10+X12+X13+X19+X20+X21+X22+X24+X25+X26+X27+X28+X29+X31+X32+X36+X4+X7+X35+X34+X33+X18+X17+X16+X15+X14+X23+X30+X11</f>
        <v>1206.5633750000002</v>
      </c>
    </row>
    <row r="38" spans="1:24" x14ac:dyDescent="0.25">
      <c r="A38" t="s">
        <v>375</v>
      </c>
      <c r="B38" t="s">
        <v>0</v>
      </c>
      <c r="C38" s="78" t="s">
        <v>5</v>
      </c>
      <c r="D38" t="s">
        <v>45</v>
      </c>
      <c r="E38" t="s">
        <v>47</v>
      </c>
      <c r="F38" s="31" t="s">
        <v>95</v>
      </c>
      <c r="G38" t="s">
        <v>6</v>
      </c>
      <c r="H38" s="1" t="s">
        <v>1</v>
      </c>
      <c r="I38" s="2" t="s">
        <v>67</v>
      </c>
      <c r="J38" t="s">
        <v>2</v>
      </c>
      <c r="K38" s="3" t="s">
        <v>3</v>
      </c>
      <c r="L38" t="s">
        <v>4</v>
      </c>
      <c r="M38" s="104" t="s">
        <v>96</v>
      </c>
      <c r="N38" s="32" t="s">
        <v>98</v>
      </c>
      <c r="O38" t="s">
        <v>99</v>
      </c>
      <c r="P38" s="3" t="s">
        <v>100</v>
      </c>
      <c r="Q38" t="s">
        <v>101</v>
      </c>
      <c r="R38" t="s">
        <v>88</v>
      </c>
      <c r="T38" s="15" t="s">
        <v>263</v>
      </c>
      <c r="U38" s="76" t="s">
        <v>264</v>
      </c>
      <c r="V38" s="48" t="s">
        <v>273</v>
      </c>
      <c r="W38" s="38" t="s">
        <v>3</v>
      </c>
      <c r="X38" s="75" t="s">
        <v>4</v>
      </c>
    </row>
    <row r="39" spans="1:24" s="15" customFormat="1" x14ac:dyDescent="0.25">
      <c r="A39" s="15" t="s">
        <v>324</v>
      </c>
      <c r="B39" s="15" t="s">
        <v>279</v>
      </c>
      <c r="C39" s="79">
        <v>8</v>
      </c>
      <c r="D39" s="15">
        <v>2000</v>
      </c>
      <c r="E39" s="15">
        <v>621.84</v>
      </c>
      <c r="F39" s="80">
        <v>1</v>
      </c>
      <c r="G39" s="15">
        <f>E32:E110/D32:D110</f>
        <v>0.31092000000000003</v>
      </c>
      <c r="H39" s="16">
        <f t="shared" ref="H39:H57" si="78">G36:G111*C36:C111</f>
        <v>2.4873600000000002</v>
      </c>
      <c r="I39" s="18">
        <v>14.74</v>
      </c>
      <c r="J39" s="15">
        <f t="shared" ref="J39:J57" si="79">I36:I111+H36:H111</f>
        <v>17.227360000000001</v>
      </c>
      <c r="K39" s="19">
        <v>110</v>
      </c>
      <c r="L39" s="15">
        <f t="shared" ref="L39:L57" si="80">K36:K111-J36:J111</f>
        <v>92.772639999999996</v>
      </c>
      <c r="M39" s="105">
        <f>C39+C40+C41+C42+C43+C44+C45+C46+C47+C48+C49+C50+C51+C52+C53+C54+C55+C56+C57+C58+C59+C60+C61+C62+C63+C64+C65+C66+C67+C68+C69+C70</f>
        <v>751</v>
      </c>
      <c r="N39" s="81">
        <f>I39+I40+I41+I42+I43+I44+I45+I46+I47+I48+I51+I56+I57+I52+I58+I59+I49+I50+I60+I61+I62+I63+I64+I66+I67+I68+I69+I70+I53+I54+I55+I65</f>
        <v>533.1400000000001</v>
      </c>
      <c r="O39" s="15">
        <f>J39+J40+J41+J42+J43+J44+J45+J46+J47+J48+J51+J56+J57+J58+J59+J52+J49+J50+J60+J61+J62+J63+J64+J65+J66+J67+J68+J69+J70+J53+J54+J55</f>
        <v>766.64092000000005</v>
      </c>
      <c r="P39" s="19">
        <f>K39+K40+K41+K42+K43+K44+K45+K46+K47+K48+K51+K56+K57+K58+K59+K52+K49+K50+K60+K61+K62+K63+K64+K53+K54+K55+K65+K66+K67+K68+K69+K70</f>
        <v>2105</v>
      </c>
      <c r="Q39" s="15">
        <f>L39+L40+L41+L42+L43+L44+L45+L46+L47+L48+L51+L56+L57+L58+L59+L52+L49+L50+L60+L61+L62+L63+L64+L53+L54+L55+L65+L66+L67+L68+L69+L70</f>
        <v>1338.3590799999997</v>
      </c>
      <c r="R39" s="15" t="e">
        <f>H39+H40+H41+H42+H43+H44+H45+H46+H47+H48+H49+H50+H51+H52+H53+H54+H55+H56+H57+H58+H59+H60+H61+H62+H63+H64+H65+H66+H67+H70+H68+H69+H72+H73+H74+H75+H76+H77+H78+H79+H80+H81+H82+H84+H83+#REF!+#REF!+H85+H86+H87+H88+H89+H90+H91+H92+H93+H94+H95+H96+H97</f>
        <v>#REF!</v>
      </c>
      <c r="S39" s="86" t="s">
        <v>275</v>
      </c>
      <c r="U39" s="15">
        <v>1</v>
      </c>
      <c r="V39" s="51">
        <f>I39*U39</f>
        <v>14.74</v>
      </c>
      <c r="W39" s="15">
        <f>K39*U39</f>
        <v>110</v>
      </c>
      <c r="X39" s="15">
        <f>L39*U39</f>
        <v>92.772639999999996</v>
      </c>
    </row>
    <row r="40" spans="1:24" s="5" customFormat="1" x14ac:dyDescent="0.25">
      <c r="A40" s="5" t="s">
        <v>327</v>
      </c>
      <c r="B40" s="5" t="s">
        <v>326</v>
      </c>
      <c r="C40" s="98">
        <v>19</v>
      </c>
      <c r="D40" s="5">
        <v>2000</v>
      </c>
      <c r="E40" s="5">
        <v>621.84</v>
      </c>
      <c r="F40" s="95">
        <v>1</v>
      </c>
      <c r="G40" s="5">
        <f t="shared" ref="G40:G58" si="81">E36:E111/D36:D111</f>
        <v>0.31092000000000003</v>
      </c>
      <c r="H40" s="6">
        <f t="shared" si="78"/>
        <v>5.9074800000000005</v>
      </c>
      <c r="I40" s="8">
        <v>0</v>
      </c>
      <c r="J40" s="5">
        <f t="shared" si="79"/>
        <v>5.9074800000000005</v>
      </c>
      <c r="K40" s="9">
        <v>0</v>
      </c>
      <c r="L40" s="5">
        <f t="shared" si="80"/>
        <v>-5.9074800000000005</v>
      </c>
      <c r="M40" s="106">
        <f>C72+C73+C74+C75+C76+C77+C78+C79+C80+C81+C82+C83+C84+C85+C86+C87+C88+C89+C90+C91+C92+C93+C94+C95+C96+C97</f>
        <v>1126.29</v>
      </c>
      <c r="N40" s="99">
        <f>I72+I73+I74+I75+I76+I77+I78+I79+I80+I81+I82+I83+I84+I85+I87+I88+I89+I90+I91+I93+I92+I94+I95+I96+I97+I86</f>
        <v>375.99</v>
      </c>
      <c r="O40" s="5">
        <f>J72+J73+J74+J75+J76+J77+J78+J79+J80+J81+J82+J83+J84+J86+J85+J87+J88+J89+J90+J91+J92+J93+J94+J95+J96+J97</f>
        <v>726.17608679999989</v>
      </c>
      <c r="P40" s="9">
        <f>K72+K73+K74+K76+K77+K79+K80+K78+K82+K83+K85+K86+K87+K88+K89+K75+K81+K84+K90+K91+K92+K93+K94+K95+K96+K97</f>
        <v>1375</v>
      </c>
      <c r="Q40" s="5">
        <f>L72+L73+L74+L76+L77+L78+L79+L80+L82+L83+L85+L86+L87+L88+L89+L75+L81+L84+L90+L91+L92+L93+L94+L95+L96+L97</f>
        <v>648.82391320000011</v>
      </c>
      <c r="R40" s="5">
        <v>621.84</v>
      </c>
      <c r="S40" s="49"/>
      <c r="U40" s="15">
        <v>1</v>
      </c>
      <c r="V40" s="51">
        <f t="shared" ref="V40:V98" si="82">I40*U40</f>
        <v>0</v>
      </c>
      <c r="W40" s="15">
        <f t="shared" ref="W40:W98" si="83">K40*U40</f>
        <v>0</v>
      </c>
      <c r="X40" s="15">
        <f t="shared" ref="X40:X98" si="84">L40*U40</f>
        <v>-5.9074800000000005</v>
      </c>
    </row>
    <row r="41" spans="1:24" s="5" customFormat="1" x14ac:dyDescent="0.25">
      <c r="A41" s="5" t="s">
        <v>325</v>
      </c>
      <c r="B41" s="5" t="s">
        <v>326</v>
      </c>
      <c r="C41" s="98">
        <v>19</v>
      </c>
      <c r="D41" s="5">
        <v>2000</v>
      </c>
      <c r="E41" s="5">
        <v>621.84</v>
      </c>
      <c r="F41" s="95">
        <v>1</v>
      </c>
      <c r="G41" s="5">
        <f t="shared" si="81"/>
        <v>0.31092000000000003</v>
      </c>
      <c r="H41" s="6">
        <f t="shared" si="78"/>
        <v>5.9074800000000005</v>
      </c>
      <c r="I41" s="8">
        <v>0</v>
      </c>
      <c r="J41" s="5">
        <f t="shared" si="79"/>
        <v>5.9074800000000005</v>
      </c>
      <c r="K41" s="9">
        <v>0</v>
      </c>
      <c r="L41" s="5">
        <f t="shared" si="80"/>
        <v>-5.9074800000000005</v>
      </c>
      <c r="M41" s="106">
        <f>M39+M40</f>
        <v>1877.29</v>
      </c>
      <c r="N41" s="99">
        <f>N39+N40</f>
        <v>909.13000000000011</v>
      </c>
      <c r="O41" s="5">
        <f>O39+O40</f>
        <v>1492.8170067999999</v>
      </c>
      <c r="P41" s="9">
        <f>P39+P40</f>
        <v>3480</v>
      </c>
      <c r="Q41" s="5">
        <f>Q39+Q40</f>
        <v>1987.1829931999998</v>
      </c>
      <c r="S41" s="49"/>
      <c r="U41" s="15">
        <v>1</v>
      </c>
      <c r="V41" s="51">
        <f t="shared" si="82"/>
        <v>0</v>
      </c>
      <c r="W41" s="15">
        <f t="shared" si="83"/>
        <v>0</v>
      </c>
      <c r="X41" s="15">
        <f t="shared" si="84"/>
        <v>-5.9074800000000005</v>
      </c>
    </row>
    <row r="42" spans="1:24" s="15" customFormat="1" x14ac:dyDescent="0.25">
      <c r="A42" s="15" t="s">
        <v>322</v>
      </c>
      <c r="B42" s="15" t="s">
        <v>277</v>
      </c>
      <c r="C42" s="79">
        <v>6</v>
      </c>
      <c r="D42" s="15">
        <v>2000</v>
      </c>
      <c r="E42" s="15">
        <v>621.84</v>
      </c>
      <c r="F42" s="80">
        <v>1</v>
      </c>
      <c r="G42" s="15">
        <f t="shared" si="81"/>
        <v>0.31092000000000003</v>
      </c>
      <c r="H42" s="16">
        <f t="shared" si="78"/>
        <v>1.8655200000000001</v>
      </c>
      <c r="I42" s="18">
        <v>9.73</v>
      </c>
      <c r="J42" s="15">
        <f t="shared" si="79"/>
        <v>11.59552</v>
      </c>
      <c r="K42" s="19">
        <v>90</v>
      </c>
      <c r="L42" s="15">
        <f t="shared" si="80"/>
        <v>78.404480000000007</v>
      </c>
      <c r="M42" s="105"/>
      <c r="N42" s="81"/>
      <c r="P42" s="19"/>
      <c r="S42" s="86" t="s">
        <v>275</v>
      </c>
      <c r="U42" s="15">
        <v>1</v>
      </c>
      <c r="V42" s="51">
        <f t="shared" si="82"/>
        <v>9.73</v>
      </c>
      <c r="W42" s="15">
        <f t="shared" si="83"/>
        <v>90</v>
      </c>
      <c r="X42" s="15">
        <f t="shared" si="84"/>
        <v>78.404480000000007</v>
      </c>
    </row>
    <row r="43" spans="1:24" s="15" customFormat="1" x14ac:dyDescent="0.25">
      <c r="A43" s="15" t="s">
        <v>321</v>
      </c>
      <c r="B43" s="15" t="s">
        <v>319</v>
      </c>
      <c r="C43" s="79">
        <v>4</v>
      </c>
      <c r="D43" s="15">
        <v>2000</v>
      </c>
      <c r="E43" s="15">
        <v>621.84</v>
      </c>
      <c r="F43" s="80">
        <v>1</v>
      </c>
      <c r="G43" s="15">
        <f t="shared" si="81"/>
        <v>0.31092000000000003</v>
      </c>
      <c r="H43" s="16">
        <f t="shared" si="78"/>
        <v>1.2436800000000001</v>
      </c>
      <c r="I43" s="18">
        <v>53.19</v>
      </c>
      <c r="J43" s="15">
        <f t="shared" si="79"/>
        <v>54.433679999999995</v>
      </c>
      <c r="K43" s="19">
        <v>120</v>
      </c>
      <c r="L43" s="15">
        <f t="shared" si="80"/>
        <v>65.566320000000005</v>
      </c>
      <c r="M43" s="105"/>
      <c r="N43" s="81"/>
      <c r="P43" s="19"/>
      <c r="S43" s="86" t="s">
        <v>456</v>
      </c>
      <c r="U43" s="15">
        <v>1</v>
      </c>
      <c r="V43" s="51">
        <f t="shared" si="82"/>
        <v>53.19</v>
      </c>
      <c r="W43" s="15">
        <f t="shared" si="83"/>
        <v>120</v>
      </c>
      <c r="X43" s="15">
        <f t="shared" si="84"/>
        <v>65.566320000000005</v>
      </c>
    </row>
    <row r="44" spans="1:24" s="15" customFormat="1" x14ac:dyDescent="0.25">
      <c r="A44" s="15" t="s">
        <v>321</v>
      </c>
      <c r="B44" s="15" t="s">
        <v>320</v>
      </c>
      <c r="C44" s="79">
        <v>4</v>
      </c>
      <c r="D44" s="15">
        <v>2000</v>
      </c>
      <c r="E44" s="15">
        <v>621.84</v>
      </c>
      <c r="F44" s="80">
        <v>1</v>
      </c>
      <c r="G44" s="15">
        <f t="shared" si="81"/>
        <v>0.31092000000000003</v>
      </c>
      <c r="H44" s="16">
        <f t="shared" si="78"/>
        <v>1.2436800000000001</v>
      </c>
      <c r="I44" s="18">
        <v>53.19</v>
      </c>
      <c r="J44" s="15">
        <f t="shared" si="79"/>
        <v>54.433679999999995</v>
      </c>
      <c r="K44" s="19">
        <v>120</v>
      </c>
      <c r="L44" s="15">
        <f t="shared" si="80"/>
        <v>65.566320000000005</v>
      </c>
      <c r="M44" s="105"/>
      <c r="N44" s="81">
        <v>1135</v>
      </c>
      <c r="O44" s="15">
        <v>1748</v>
      </c>
      <c r="P44" s="19">
        <f>P39+P40</f>
        <v>3480</v>
      </c>
      <c r="Q44" s="15">
        <f>P44-O44</f>
        <v>1732</v>
      </c>
      <c r="S44" s="86" t="s">
        <v>456</v>
      </c>
      <c r="U44" s="15">
        <v>1</v>
      </c>
      <c r="V44" s="51">
        <f t="shared" si="82"/>
        <v>53.19</v>
      </c>
      <c r="W44" s="15">
        <f t="shared" si="83"/>
        <v>120</v>
      </c>
      <c r="X44" s="15">
        <f t="shared" si="84"/>
        <v>65.566320000000005</v>
      </c>
    </row>
    <row r="45" spans="1:24" s="15" customFormat="1" x14ac:dyDescent="0.25">
      <c r="A45" s="15" t="s">
        <v>329</v>
      </c>
      <c r="B45" s="15" t="s">
        <v>328</v>
      </c>
      <c r="C45" s="79">
        <v>30</v>
      </c>
      <c r="D45" s="15">
        <v>2000</v>
      </c>
      <c r="E45" s="15">
        <v>621.84</v>
      </c>
      <c r="F45" s="80">
        <v>1</v>
      </c>
      <c r="G45" s="15">
        <f t="shared" si="81"/>
        <v>0.31092000000000003</v>
      </c>
      <c r="H45" s="16">
        <f t="shared" si="78"/>
        <v>9.3276000000000003</v>
      </c>
      <c r="I45" s="18">
        <v>39.729999999999997</v>
      </c>
      <c r="J45" s="15">
        <f t="shared" si="79"/>
        <v>49.057599999999994</v>
      </c>
      <c r="K45" s="19">
        <v>120</v>
      </c>
      <c r="L45" s="15">
        <f t="shared" si="80"/>
        <v>70.942400000000006</v>
      </c>
      <c r="M45" s="105"/>
      <c r="N45" s="81"/>
      <c r="P45" s="19"/>
      <c r="S45" s="86" t="s">
        <v>456</v>
      </c>
      <c r="U45" s="15">
        <v>1</v>
      </c>
      <c r="V45" s="51">
        <f t="shared" si="82"/>
        <v>39.729999999999997</v>
      </c>
      <c r="W45" s="15">
        <f t="shared" si="83"/>
        <v>120</v>
      </c>
      <c r="X45" s="15">
        <f t="shared" si="84"/>
        <v>70.942400000000006</v>
      </c>
    </row>
    <row r="46" spans="1:24" s="15" customFormat="1" x14ac:dyDescent="0.25">
      <c r="A46" s="15" t="s">
        <v>331</v>
      </c>
      <c r="B46" s="15" t="s">
        <v>333</v>
      </c>
      <c r="C46" s="79">
        <v>60</v>
      </c>
      <c r="D46" s="15">
        <v>2000</v>
      </c>
      <c r="E46" s="15">
        <v>621.84</v>
      </c>
      <c r="F46" s="80">
        <v>1</v>
      </c>
      <c r="G46" s="15">
        <f t="shared" si="81"/>
        <v>0.31092000000000003</v>
      </c>
      <c r="H46" s="16">
        <f t="shared" si="78"/>
        <v>18.655200000000001</v>
      </c>
      <c r="I46" s="18">
        <v>17.690000000000001</v>
      </c>
      <c r="J46" s="15">
        <f t="shared" si="79"/>
        <v>36.345200000000006</v>
      </c>
      <c r="K46" s="19">
        <v>65</v>
      </c>
      <c r="L46" s="15">
        <f t="shared" si="80"/>
        <v>28.654799999999994</v>
      </c>
      <c r="M46" s="105"/>
      <c r="N46" s="81"/>
      <c r="P46" s="19"/>
      <c r="S46" s="86" t="s">
        <v>275</v>
      </c>
      <c r="U46" s="15">
        <v>1</v>
      </c>
      <c r="V46" s="51">
        <f t="shared" si="82"/>
        <v>17.690000000000001</v>
      </c>
      <c r="W46" s="15">
        <f t="shared" si="83"/>
        <v>65</v>
      </c>
      <c r="X46" s="15">
        <f t="shared" si="84"/>
        <v>28.654799999999994</v>
      </c>
    </row>
    <row r="47" spans="1:24" s="15" customFormat="1" x14ac:dyDescent="0.25">
      <c r="A47" s="15" t="s">
        <v>332</v>
      </c>
      <c r="B47" s="15" t="s">
        <v>333</v>
      </c>
      <c r="C47" s="79">
        <v>60</v>
      </c>
      <c r="D47" s="15">
        <v>2000</v>
      </c>
      <c r="E47" s="15">
        <v>621.84</v>
      </c>
      <c r="F47" s="80">
        <v>1</v>
      </c>
      <c r="G47" s="15">
        <f t="shared" si="81"/>
        <v>0.31092000000000003</v>
      </c>
      <c r="H47" s="16">
        <f t="shared" si="78"/>
        <v>18.655200000000001</v>
      </c>
      <c r="I47" s="18">
        <v>17.690000000000001</v>
      </c>
      <c r="J47" s="15">
        <f t="shared" si="79"/>
        <v>36.345200000000006</v>
      </c>
      <c r="K47" s="19">
        <v>65</v>
      </c>
      <c r="L47" s="15">
        <f t="shared" si="80"/>
        <v>28.654799999999994</v>
      </c>
      <c r="M47" s="105"/>
      <c r="N47" s="81"/>
      <c r="P47" s="19"/>
      <c r="S47" s="86" t="s">
        <v>456</v>
      </c>
      <c r="U47" s="15">
        <v>1</v>
      </c>
      <c r="V47" s="51">
        <f t="shared" si="82"/>
        <v>17.690000000000001</v>
      </c>
      <c r="W47" s="15">
        <f t="shared" si="83"/>
        <v>65</v>
      </c>
      <c r="X47" s="15">
        <f t="shared" si="84"/>
        <v>28.654799999999994</v>
      </c>
    </row>
    <row r="48" spans="1:24" s="15" customFormat="1" x14ac:dyDescent="0.25">
      <c r="A48" s="15" t="s">
        <v>338</v>
      </c>
      <c r="B48" s="15" t="s">
        <v>27</v>
      </c>
      <c r="C48" s="79">
        <v>15</v>
      </c>
      <c r="D48" s="15">
        <v>2000</v>
      </c>
      <c r="E48" s="15">
        <v>621.84</v>
      </c>
      <c r="F48" s="80">
        <v>1</v>
      </c>
      <c r="G48" s="15">
        <f t="shared" si="81"/>
        <v>0.31092000000000003</v>
      </c>
      <c r="H48" s="16">
        <f t="shared" si="78"/>
        <v>4.6638000000000002</v>
      </c>
      <c r="I48" s="18">
        <v>14.47</v>
      </c>
      <c r="J48" s="15">
        <f t="shared" si="79"/>
        <v>19.133800000000001</v>
      </c>
      <c r="K48" s="19">
        <v>35</v>
      </c>
      <c r="L48" s="15">
        <f t="shared" si="80"/>
        <v>15.866199999999999</v>
      </c>
      <c r="M48" s="105"/>
      <c r="N48" s="81"/>
      <c r="P48" s="19"/>
      <c r="S48" s="86" t="s">
        <v>456</v>
      </c>
      <c r="U48" s="15">
        <v>1</v>
      </c>
      <c r="V48" s="51">
        <f t="shared" si="82"/>
        <v>14.47</v>
      </c>
      <c r="W48" s="15">
        <f t="shared" si="83"/>
        <v>35</v>
      </c>
      <c r="X48" s="15">
        <f t="shared" si="84"/>
        <v>15.866199999999999</v>
      </c>
    </row>
    <row r="49" spans="1:24" s="15" customFormat="1" x14ac:dyDescent="0.25">
      <c r="A49" s="15" t="s">
        <v>360</v>
      </c>
      <c r="B49" s="15" t="s">
        <v>27</v>
      </c>
      <c r="C49" s="79">
        <v>15</v>
      </c>
      <c r="D49" s="15">
        <v>2000</v>
      </c>
      <c r="E49" s="15">
        <v>621.84</v>
      </c>
      <c r="F49" s="80">
        <v>1</v>
      </c>
      <c r="G49" s="15">
        <f t="shared" si="81"/>
        <v>0.31092000000000003</v>
      </c>
      <c r="H49" s="16">
        <f t="shared" si="78"/>
        <v>4.6638000000000002</v>
      </c>
      <c r="I49" s="18">
        <v>14.47</v>
      </c>
      <c r="J49" s="15">
        <f t="shared" si="79"/>
        <v>19.133800000000001</v>
      </c>
      <c r="K49" s="19">
        <v>35</v>
      </c>
      <c r="L49" s="15">
        <f t="shared" si="80"/>
        <v>15.866199999999999</v>
      </c>
      <c r="M49" s="105"/>
      <c r="N49" s="81"/>
      <c r="P49" s="19"/>
      <c r="S49" s="86" t="s">
        <v>456</v>
      </c>
      <c r="U49" s="15">
        <v>1</v>
      </c>
      <c r="V49" s="51">
        <f t="shared" si="82"/>
        <v>14.47</v>
      </c>
      <c r="W49" s="15">
        <f t="shared" si="83"/>
        <v>35</v>
      </c>
      <c r="X49" s="15">
        <f t="shared" si="84"/>
        <v>15.866199999999999</v>
      </c>
    </row>
    <row r="50" spans="1:24" s="15" customFormat="1" x14ac:dyDescent="0.25">
      <c r="A50" s="15" t="s">
        <v>360</v>
      </c>
      <c r="B50" s="15" t="s">
        <v>27</v>
      </c>
      <c r="C50" s="79">
        <v>15</v>
      </c>
      <c r="D50" s="15">
        <v>2000</v>
      </c>
      <c r="E50" s="15">
        <v>621.84</v>
      </c>
      <c r="F50" s="80">
        <v>1</v>
      </c>
      <c r="G50" s="15">
        <f t="shared" si="81"/>
        <v>0.31092000000000003</v>
      </c>
      <c r="H50" s="16">
        <f t="shared" si="78"/>
        <v>4.6638000000000002</v>
      </c>
      <c r="I50" s="18">
        <v>14.47</v>
      </c>
      <c r="J50" s="15">
        <f t="shared" si="79"/>
        <v>19.133800000000001</v>
      </c>
      <c r="K50" s="19">
        <v>35</v>
      </c>
      <c r="L50" s="15">
        <f t="shared" si="80"/>
        <v>15.866199999999999</v>
      </c>
      <c r="M50" s="105"/>
      <c r="N50" s="81"/>
      <c r="P50" s="19"/>
      <c r="S50" s="86" t="s">
        <v>456</v>
      </c>
      <c r="U50" s="15">
        <v>1</v>
      </c>
      <c r="V50" s="51">
        <f t="shared" si="82"/>
        <v>14.47</v>
      </c>
      <c r="W50" s="15">
        <f t="shared" si="83"/>
        <v>35</v>
      </c>
      <c r="X50" s="15">
        <f t="shared" si="84"/>
        <v>15.866199999999999</v>
      </c>
    </row>
    <row r="51" spans="1:24" s="15" customFormat="1" x14ac:dyDescent="0.25">
      <c r="A51" s="15" t="s">
        <v>346</v>
      </c>
      <c r="B51" s="15" t="s">
        <v>295</v>
      </c>
      <c r="C51" s="16">
        <v>5</v>
      </c>
      <c r="D51" s="15">
        <v>2000</v>
      </c>
      <c r="E51" s="15">
        <v>621.84</v>
      </c>
      <c r="F51" s="80">
        <v>1</v>
      </c>
      <c r="G51" s="15">
        <f t="shared" si="81"/>
        <v>0.31092000000000003</v>
      </c>
      <c r="H51" s="16">
        <f t="shared" si="78"/>
        <v>1.5546000000000002</v>
      </c>
      <c r="I51" s="18">
        <v>14.71</v>
      </c>
      <c r="J51" s="15">
        <f t="shared" si="79"/>
        <v>16.264600000000002</v>
      </c>
      <c r="K51" s="19">
        <v>70</v>
      </c>
      <c r="L51" s="15">
        <f t="shared" si="80"/>
        <v>53.735399999999998</v>
      </c>
      <c r="M51" s="105"/>
      <c r="S51" s="86" t="s">
        <v>456</v>
      </c>
      <c r="U51" s="15">
        <v>1</v>
      </c>
      <c r="V51" s="51">
        <f t="shared" si="82"/>
        <v>14.71</v>
      </c>
      <c r="W51" s="15">
        <f t="shared" si="83"/>
        <v>70</v>
      </c>
      <c r="X51" s="15">
        <f t="shared" si="84"/>
        <v>53.735399999999998</v>
      </c>
    </row>
    <row r="52" spans="1:24" s="15" customFormat="1" x14ac:dyDescent="0.25">
      <c r="A52" s="15" t="s">
        <v>350</v>
      </c>
      <c r="B52" s="15" t="s">
        <v>295</v>
      </c>
      <c r="C52" s="16">
        <v>5</v>
      </c>
      <c r="D52" s="15">
        <v>2000</v>
      </c>
      <c r="E52" s="15">
        <v>621.84</v>
      </c>
      <c r="F52" s="80">
        <v>1</v>
      </c>
      <c r="G52" s="15">
        <f t="shared" si="81"/>
        <v>0.31092000000000003</v>
      </c>
      <c r="H52" s="16">
        <f t="shared" si="78"/>
        <v>1.5546000000000002</v>
      </c>
      <c r="I52" s="18">
        <v>14.71</v>
      </c>
      <c r="J52" s="15">
        <f t="shared" si="79"/>
        <v>16.264600000000002</v>
      </c>
      <c r="K52" s="19">
        <v>70</v>
      </c>
      <c r="L52" s="15">
        <f t="shared" si="80"/>
        <v>53.735399999999998</v>
      </c>
      <c r="M52" s="105"/>
      <c r="S52" s="86" t="s">
        <v>466</v>
      </c>
      <c r="U52" s="15">
        <v>1</v>
      </c>
      <c r="V52" s="51">
        <f t="shared" si="82"/>
        <v>14.71</v>
      </c>
      <c r="W52" s="15">
        <f t="shared" si="83"/>
        <v>70</v>
      </c>
      <c r="X52" s="15">
        <f t="shared" si="84"/>
        <v>53.735399999999998</v>
      </c>
    </row>
    <row r="53" spans="1:24" s="15" customFormat="1" x14ac:dyDescent="0.25">
      <c r="A53" s="15" t="s">
        <v>355</v>
      </c>
      <c r="B53" s="15" t="s">
        <v>295</v>
      </c>
      <c r="C53" s="16">
        <v>5</v>
      </c>
      <c r="D53" s="15">
        <v>2000</v>
      </c>
      <c r="E53" s="15">
        <v>621.84</v>
      </c>
      <c r="F53" s="80">
        <v>1</v>
      </c>
      <c r="G53" s="15">
        <f t="shared" si="81"/>
        <v>0.31092000000000003</v>
      </c>
      <c r="H53" s="16">
        <f t="shared" si="78"/>
        <v>1.5546000000000002</v>
      </c>
      <c r="I53" s="18">
        <v>14.71</v>
      </c>
      <c r="J53" s="15">
        <f t="shared" si="79"/>
        <v>16.264600000000002</v>
      </c>
      <c r="K53" s="19">
        <v>70</v>
      </c>
      <c r="L53" s="15">
        <f t="shared" si="80"/>
        <v>53.735399999999998</v>
      </c>
      <c r="M53" s="105"/>
      <c r="S53" s="86" t="s">
        <v>456</v>
      </c>
      <c r="U53" s="15">
        <v>1</v>
      </c>
      <c r="V53" s="51">
        <f t="shared" si="82"/>
        <v>14.71</v>
      </c>
      <c r="W53" s="15">
        <f t="shared" si="83"/>
        <v>70</v>
      </c>
      <c r="X53" s="15">
        <f t="shared" si="84"/>
        <v>53.735399999999998</v>
      </c>
    </row>
    <row r="54" spans="1:24" s="15" customFormat="1" x14ac:dyDescent="0.25">
      <c r="A54" s="15" t="s">
        <v>358</v>
      </c>
      <c r="B54" s="15" t="s">
        <v>76</v>
      </c>
      <c r="C54" s="16">
        <v>60</v>
      </c>
      <c r="D54" s="15">
        <v>2000</v>
      </c>
      <c r="E54" s="15">
        <v>621.84</v>
      </c>
      <c r="F54" s="80">
        <v>1</v>
      </c>
      <c r="G54" s="15">
        <f t="shared" si="81"/>
        <v>0.31092000000000003</v>
      </c>
      <c r="H54" s="16">
        <f t="shared" si="78"/>
        <v>18.655200000000001</v>
      </c>
      <c r="I54" s="18">
        <v>15.81</v>
      </c>
      <c r="J54" s="15">
        <f t="shared" si="79"/>
        <v>34.465200000000003</v>
      </c>
      <c r="K54" s="19">
        <v>100</v>
      </c>
      <c r="L54" s="15">
        <f t="shared" si="80"/>
        <v>65.53479999999999</v>
      </c>
      <c r="M54" s="105"/>
      <c r="S54" s="86" t="s">
        <v>456</v>
      </c>
      <c r="U54" s="15">
        <v>1</v>
      </c>
      <c r="V54" s="51">
        <f t="shared" si="82"/>
        <v>15.81</v>
      </c>
      <c r="W54" s="15">
        <f t="shared" si="83"/>
        <v>100</v>
      </c>
      <c r="X54" s="15">
        <f t="shared" si="84"/>
        <v>65.53479999999999</v>
      </c>
    </row>
    <row r="55" spans="1:24" s="15" customFormat="1" x14ac:dyDescent="0.25">
      <c r="A55" s="15" t="s">
        <v>357</v>
      </c>
      <c r="B55" s="15" t="s">
        <v>76</v>
      </c>
      <c r="C55" s="16">
        <v>60</v>
      </c>
      <c r="D55" s="15">
        <v>2000</v>
      </c>
      <c r="E55" s="15">
        <v>621.84</v>
      </c>
      <c r="F55" s="80">
        <v>1</v>
      </c>
      <c r="G55" s="15">
        <f t="shared" si="81"/>
        <v>0.31092000000000003</v>
      </c>
      <c r="H55" s="16">
        <f t="shared" si="78"/>
        <v>18.655200000000001</v>
      </c>
      <c r="I55" s="18">
        <v>15.81</v>
      </c>
      <c r="J55" s="15">
        <f t="shared" si="79"/>
        <v>34.465200000000003</v>
      </c>
      <c r="K55" s="19">
        <v>100</v>
      </c>
      <c r="L55" s="15">
        <f t="shared" si="80"/>
        <v>65.53479999999999</v>
      </c>
      <c r="M55" s="105"/>
      <c r="S55" s="86" t="s">
        <v>456</v>
      </c>
      <c r="U55" s="15">
        <v>1</v>
      </c>
      <c r="V55" s="51">
        <f t="shared" si="82"/>
        <v>15.81</v>
      </c>
      <c r="W55" s="15">
        <f t="shared" si="83"/>
        <v>100</v>
      </c>
      <c r="X55" s="15">
        <f t="shared" si="84"/>
        <v>65.53479999999999</v>
      </c>
    </row>
    <row r="56" spans="1:24" s="15" customFormat="1" x14ac:dyDescent="0.25">
      <c r="A56" s="15" t="s">
        <v>356</v>
      </c>
      <c r="B56" s="15" t="s">
        <v>76</v>
      </c>
      <c r="C56" s="16">
        <v>60</v>
      </c>
      <c r="D56" s="15">
        <v>2000</v>
      </c>
      <c r="E56" s="15">
        <v>621.84</v>
      </c>
      <c r="F56" s="80">
        <v>1</v>
      </c>
      <c r="G56" s="15">
        <f t="shared" si="81"/>
        <v>0.31092000000000003</v>
      </c>
      <c r="H56" s="16">
        <f t="shared" si="78"/>
        <v>18.655200000000001</v>
      </c>
      <c r="I56" s="18">
        <v>15.81</v>
      </c>
      <c r="J56" s="15">
        <f t="shared" si="79"/>
        <v>34.465200000000003</v>
      </c>
      <c r="K56" s="19">
        <v>100</v>
      </c>
      <c r="L56" s="15">
        <f t="shared" si="80"/>
        <v>65.53479999999999</v>
      </c>
      <c r="M56" s="105"/>
      <c r="S56" s="86" t="s">
        <v>456</v>
      </c>
      <c r="U56" s="15">
        <v>1</v>
      </c>
      <c r="V56" s="51">
        <f>I56*U56</f>
        <v>15.81</v>
      </c>
      <c r="W56" s="15">
        <f>K56*U56</f>
        <v>100</v>
      </c>
      <c r="X56" s="15">
        <f>L56*U56</f>
        <v>65.53479999999999</v>
      </c>
    </row>
    <row r="57" spans="1:24" s="15" customFormat="1" x14ac:dyDescent="0.25">
      <c r="A57" s="15" t="s">
        <v>345</v>
      </c>
      <c r="B57" s="15" t="s">
        <v>230</v>
      </c>
      <c r="C57" s="16">
        <v>15</v>
      </c>
      <c r="D57" s="15">
        <v>2000</v>
      </c>
      <c r="E57" s="15">
        <v>621.84</v>
      </c>
      <c r="F57" s="80">
        <v>1</v>
      </c>
      <c r="G57" s="15">
        <f t="shared" si="81"/>
        <v>0.31092000000000003</v>
      </c>
      <c r="H57" s="16">
        <f t="shared" si="78"/>
        <v>4.6638000000000002</v>
      </c>
      <c r="I57" s="18">
        <v>7.05</v>
      </c>
      <c r="J57" s="15">
        <f t="shared" si="79"/>
        <v>11.713799999999999</v>
      </c>
      <c r="K57" s="19">
        <v>40</v>
      </c>
      <c r="L57" s="15">
        <f t="shared" si="80"/>
        <v>28.286200000000001</v>
      </c>
      <c r="M57" s="105"/>
      <c r="S57" s="86" t="s">
        <v>456</v>
      </c>
      <c r="U57" s="15">
        <v>1</v>
      </c>
      <c r="V57" s="51">
        <f>I57*U57</f>
        <v>7.05</v>
      </c>
      <c r="W57" s="15">
        <f>K57*U57</f>
        <v>40</v>
      </c>
      <c r="X57" s="15">
        <f>L57*U57</f>
        <v>28.286200000000001</v>
      </c>
    </row>
    <row r="58" spans="1:24" s="15" customFormat="1" x14ac:dyDescent="0.25">
      <c r="A58" s="15" t="s">
        <v>341</v>
      </c>
      <c r="B58" s="15" t="s">
        <v>142</v>
      </c>
      <c r="C58" s="16">
        <v>4</v>
      </c>
      <c r="D58" s="15">
        <v>2000</v>
      </c>
      <c r="E58" s="15">
        <v>621.84</v>
      </c>
      <c r="F58" s="80">
        <v>1</v>
      </c>
      <c r="G58" s="15">
        <f t="shared" si="81"/>
        <v>0.31092000000000003</v>
      </c>
      <c r="H58" s="16">
        <f>G55:G187*C55:C187</f>
        <v>1.2436800000000001</v>
      </c>
      <c r="I58" s="18">
        <v>17.239999999999998</v>
      </c>
      <c r="J58" s="15">
        <f>I55:I187+H55:H187</f>
        <v>18.48368</v>
      </c>
      <c r="K58" s="19">
        <v>30</v>
      </c>
      <c r="L58" s="15">
        <f>K55:K187-J55:J187</f>
        <v>11.51632</v>
      </c>
      <c r="M58" s="105"/>
      <c r="S58" s="86" t="s">
        <v>456</v>
      </c>
      <c r="U58" s="15">
        <v>1</v>
      </c>
      <c r="V58" s="51">
        <f t="shared" si="82"/>
        <v>17.239999999999998</v>
      </c>
      <c r="W58" s="15">
        <f t="shared" si="83"/>
        <v>30</v>
      </c>
      <c r="X58" s="15">
        <f t="shared" si="84"/>
        <v>11.51632</v>
      </c>
    </row>
    <row r="59" spans="1:24" s="15" customFormat="1" x14ac:dyDescent="0.25">
      <c r="A59" s="15" t="s">
        <v>343</v>
      </c>
      <c r="B59" s="15" t="s">
        <v>344</v>
      </c>
      <c r="C59" s="79">
        <v>10</v>
      </c>
      <c r="D59" s="15">
        <v>2000</v>
      </c>
      <c r="E59" s="15">
        <v>621.84</v>
      </c>
      <c r="F59" s="80">
        <v>1</v>
      </c>
      <c r="G59" s="15">
        <f>E55:E187/D55:D187</f>
        <v>0.31092000000000003</v>
      </c>
      <c r="H59" s="16">
        <f t="shared" ref="H59:H73" si="85">G56:G131*C56:C131</f>
        <v>3.1092000000000004</v>
      </c>
      <c r="I59" s="18">
        <v>33.96</v>
      </c>
      <c r="J59" s="15">
        <f t="shared" ref="J59:J73" si="86">I56:I131+H56:H131</f>
        <v>37.069200000000002</v>
      </c>
      <c r="K59" s="19">
        <v>60</v>
      </c>
      <c r="L59" s="15">
        <f t="shared" ref="L59:L73" si="87">K56:K131-J56:J131</f>
        <v>22.930799999999998</v>
      </c>
      <c r="M59" s="105"/>
      <c r="N59" s="81"/>
      <c r="P59" s="19"/>
      <c r="S59" s="86" t="s">
        <v>456</v>
      </c>
      <c r="U59" s="15">
        <v>1</v>
      </c>
      <c r="V59" s="51">
        <f t="shared" si="82"/>
        <v>33.96</v>
      </c>
      <c r="W59" s="15">
        <f t="shared" si="83"/>
        <v>60</v>
      </c>
      <c r="X59" s="15">
        <f t="shared" si="84"/>
        <v>22.930799999999998</v>
      </c>
    </row>
    <row r="60" spans="1:24" s="15" customFormat="1" x14ac:dyDescent="0.25">
      <c r="A60" s="15" t="s">
        <v>351</v>
      </c>
      <c r="B60" s="15" t="s">
        <v>335</v>
      </c>
      <c r="C60" s="16">
        <v>20</v>
      </c>
      <c r="D60" s="15">
        <v>2000</v>
      </c>
      <c r="E60" s="15">
        <v>621.84</v>
      </c>
      <c r="F60" s="80">
        <v>1</v>
      </c>
      <c r="G60" s="15">
        <f t="shared" ref="G60:G74" si="88">E56:E131/D56:D131</f>
        <v>0.31092000000000003</v>
      </c>
      <c r="H60" s="16">
        <f t="shared" si="85"/>
        <v>6.2184000000000008</v>
      </c>
      <c r="I60" s="18">
        <v>7.32</v>
      </c>
      <c r="J60" s="15">
        <f t="shared" si="86"/>
        <v>13.538400000000001</v>
      </c>
      <c r="K60" s="19">
        <v>50</v>
      </c>
      <c r="L60" s="15">
        <f t="shared" si="87"/>
        <v>36.461599999999997</v>
      </c>
      <c r="M60" s="105"/>
      <c r="S60" s="86" t="s">
        <v>456</v>
      </c>
      <c r="U60" s="15">
        <v>1</v>
      </c>
      <c r="V60" s="51">
        <f t="shared" si="82"/>
        <v>7.32</v>
      </c>
      <c r="W60" s="15">
        <f t="shared" si="83"/>
        <v>50</v>
      </c>
      <c r="X60" s="15">
        <f t="shared" si="84"/>
        <v>36.461599999999997</v>
      </c>
    </row>
    <row r="61" spans="1:24" s="15" customFormat="1" x14ac:dyDescent="0.25">
      <c r="A61" s="15" t="s">
        <v>352</v>
      </c>
      <c r="B61" s="15" t="s">
        <v>335</v>
      </c>
      <c r="C61" s="16">
        <v>20</v>
      </c>
      <c r="D61" s="15">
        <v>2000</v>
      </c>
      <c r="E61" s="15">
        <v>621.84</v>
      </c>
      <c r="F61" s="80">
        <v>1</v>
      </c>
      <c r="G61" s="15">
        <f t="shared" si="88"/>
        <v>0.31092000000000003</v>
      </c>
      <c r="H61" s="16">
        <f t="shared" si="85"/>
        <v>6.2184000000000008</v>
      </c>
      <c r="I61" s="18">
        <v>7.1</v>
      </c>
      <c r="J61" s="15">
        <f t="shared" si="86"/>
        <v>13.3184</v>
      </c>
      <c r="K61" s="19">
        <v>50</v>
      </c>
      <c r="L61" s="15">
        <f t="shared" si="87"/>
        <v>36.681600000000003</v>
      </c>
      <c r="M61" s="105"/>
      <c r="S61" s="86" t="s">
        <v>456</v>
      </c>
      <c r="U61" s="15">
        <v>1</v>
      </c>
      <c r="V61" s="51">
        <f t="shared" si="82"/>
        <v>7.1</v>
      </c>
      <c r="W61" s="15">
        <f t="shared" si="83"/>
        <v>50</v>
      </c>
      <c r="X61" s="15">
        <f t="shared" si="84"/>
        <v>36.681600000000003</v>
      </c>
    </row>
    <row r="62" spans="1:24" s="15" customFormat="1" x14ac:dyDescent="0.25">
      <c r="A62" s="15" t="s">
        <v>359</v>
      </c>
      <c r="B62" s="15" t="s">
        <v>335</v>
      </c>
      <c r="C62" s="16">
        <v>20</v>
      </c>
      <c r="D62" s="15">
        <v>2000</v>
      </c>
      <c r="E62" s="15">
        <v>621.84</v>
      </c>
      <c r="F62" s="80">
        <v>1</v>
      </c>
      <c r="G62" s="15">
        <f t="shared" si="88"/>
        <v>0.31092000000000003</v>
      </c>
      <c r="H62" s="16">
        <f t="shared" si="85"/>
        <v>6.2184000000000008</v>
      </c>
      <c r="I62" s="18">
        <v>7.32</v>
      </c>
      <c r="J62" s="15">
        <f t="shared" si="86"/>
        <v>13.538400000000001</v>
      </c>
      <c r="K62" s="19">
        <v>50</v>
      </c>
      <c r="L62" s="15">
        <f t="shared" si="87"/>
        <v>36.461599999999997</v>
      </c>
      <c r="M62" s="105"/>
      <c r="S62" s="86" t="s">
        <v>456</v>
      </c>
      <c r="U62" s="15">
        <v>1</v>
      </c>
      <c r="V62" s="51">
        <f t="shared" si="82"/>
        <v>7.32</v>
      </c>
      <c r="W62" s="15">
        <f t="shared" si="83"/>
        <v>50</v>
      </c>
      <c r="X62" s="15">
        <f t="shared" si="84"/>
        <v>36.461599999999997</v>
      </c>
    </row>
    <row r="63" spans="1:24" s="15" customFormat="1" x14ac:dyDescent="0.25">
      <c r="A63" s="15" t="s">
        <v>353</v>
      </c>
      <c r="B63" s="15" t="s">
        <v>224</v>
      </c>
      <c r="C63" s="16">
        <v>20</v>
      </c>
      <c r="D63" s="15">
        <v>2000</v>
      </c>
      <c r="E63" s="15">
        <v>621.84</v>
      </c>
      <c r="F63" s="80">
        <v>1</v>
      </c>
      <c r="G63" s="15">
        <f t="shared" si="88"/>
        <v>0.31092000000000003</v>
      </c>
      <c r="H63" s="16">
        <f t="shared" si="85"/>
        <v>6.2184000000000008</v>
      </c>
      <c r="I63" s="18">
        <v>19.059999999999999</v>
      </c>
      <c r="J63" s="15">
        <f t="shared" si="86"/>
        <v>25.278399999999998</v>
      </c>
      <c r="K63" s="19">
        <v>90</v>
      </c>
      <c r="L63" s="15">
        <f t="shared" si="87"/>
        <v>64.721599999999995</v>
      </c>
      <c r="M63" s="105"/>
      <c r="S63" s="86" t="s">
        <v>456</v>
      </c>
      <c r="U63" s="15">
        <v>1</v>
      </c>
      <c r="V63" s="51">
        <f t="shared" si="82"/>
        <v>19.059999999999999</v>
      </c>
      <c r="W63" s="15">
        <f t="shared" si="83"/>
        <v>90</v>
      </c>
      <c r="X63" s="15">
        <f t="shared" si="84"/>
        <v>64.721599999999995</v>
      </c>
    </row>
    <row r="64" spans="1:24" s="15" customFormat="1" x14ac:dyDescent="0.25">
      <c r="A64" s="15" t="s">
        <v>354</v>
      </c>
      <c r="B64" s="15" t="s">
        <v>224</v>
      </c>
      <c r="C64" s="16">
        <v>20</v>
      </c>
      <c r="D64" s="15">
        <v>2000</v>
      </c>
      <c r="E64" s="15">
        <v>621.84</v>
      </c>
      <c r="F64" s="80">
        <v>1</v>
      </c>
      <c r="G64" s="15">
        <f t="shared" si="88"/>
        <v>0.31092000000000003</v>
      </c>
      <c r="H64" s="16">
        <f t="shared" si="85"/>
        <v>6.2184000000000008</v>
      </c>
      <c r="I64" s="18">
        <v>19.059999999999999</v>
      </c>
      <c r="J64" s="15">
        <f t="shared" si="86"/>
        <v>25.278399999999998</v>
      </c>
      <c r="K64" s="19">
        <v>90</v>
      </c>
      <c r="L64" s="15">
        <f t="shared" si="87"/>
        <v>64.721599999999995</v>
      </c>
      <c r="M64" s="105"/>
      <c r="S64" s="86" t="s">
        <v>456</v>
      </c>
      <c r="U64" s="15">
        <v>1</v>
      </c>
      <c r="V64" s="51">
        <f t="shared" si="82"/>
        <v>19.059999999999999</v>
      </c>
      <c r="W64" s="15">
        <f t="shared" si="83"/>
        <v>90</v>
      </c>
      <c r="X64" s="15">
        <f t="shared" si="84"/>
        <v>64.721599999999995</v>
      </c>
    </row>
    <row r="65" spans="1:26" s="15" customFormat="1" x14ac:dyDescent="0.25">
      <c r="A65" s="15" t="s">
        <v>321</v>
      </c>
      <c r="B65" s="15" t="s">
        <v>297</v>
      </c>
      <c r="C65" s="16">
        <v>6</v>
      </c>
      <c r="D65" s="15">
        <v>2000</v>
      </c>
      <c r="E65" s="15">
        <v>621.84</v>
      </c>
      <c r="F65" s="80">
        <v>1</v>
      </c>
      <c r="G65" s="15">
        <f t="shared" si="88"/>
        <v>0.31092000000000003</v>
      </c>
      <c r="H65" s="16">
        <f t="shared" si="85"/>
        <v>1.8655200000000001</v>
      </c>
      <c r="I65" s="18">
        <v>8.73</v>
      </c>
      <c r="J65" s="15">
        <f t="shared" si="86"/>
        <v>10.59552</v>
      </c>
      <c r="K65" s="19">
        <v>30</v>
      </c>
      <c r="L65" s="15">
        <f t="shared" si="87"/>
        <v>19.40448</v>
      </c>
      <c r="M65" s="105"/>
      <c r="S65" s="86" t="s">
        <v>456</v>
      </c>
      <c r="U65" s="15">
        <v>1</v>
      </c>
      <c r="V65" s="51">
        <f t="shared" si="82"/>
        <v>8.73</v>
      </c>
      <c r="W65" s="15">
        <f t="shared" si="83"/>
        <v>30</v>
      </c>
      <c r="X65" s="15">
        <f t="shared" si="84"/>
        <v>19.40448</v>
      </c>
    </row>
    <row r="66" spans="1:26" s="15" customFormat="1" x14ac:dyDescent="0.25">
      <c r="A66" s="15" t="s">
        <v>321</v>
      </c>
      <c r="B66" s="15" t="s">
        <v>291</v>
      </c>
      <c r="C66" s="16">
        <v>6</v>
      </c>
      <c r="D66" s="15">
        <v>2000</v>
      </c>
      <c r="E66" s="15">
        <v>621.84</v>
      </c>
      <c r="F66" s="80">
        <v>1</v>
      </c>
      <c r="G66" s="15">
        <f t="shared" si="88"/>
        <v>0.31092000000000003</v>
      </c>
      <c r="H66" s="16">
        <f t="shared" si="85"/>
        <v>1.8655200000000001</v>
      </c>
      <c r="I66" s="18">
        <v>7.69</v>
      </c>
      <c r="J66" s="15">
        <f t="shared" si="86"/>
        <v>9.5555200000000013</v>
      </c>
      <c r="K66" s="19">
        <v>30</v>
      </c>
      <c r="L66" s="15">
        <f t="shared" si="87"/>
        <v>20.444479999999999</v>
      </c>
      <c r="M66" s="105"/>
      <c r="S66" s="86" t="s">
        <v>456</v>
      </c>
      <c r="U66" s="15">
        <v>1</v>
      </c>
      <c r="V66" s="51">
        <f t="shared" si="82"/>
        <v>7.69</v>
      </c>
      <c r="W66" s="15">
        <f t="shared" si="83"/>
        <v>30</v>
      </c>
      <c r="X66" s="15">
        <f t="shared" si="84"/>
        <v>20.444479999999999</v>
      </c>
    </row>
    <row r="67" spans="1:26" s="15" customFormat="1" x14ac:dyDescent="0.25">
      <c r="A67" s="15" t="s">
        <v>321</v>
      </c>
      <c r="B67" s="15" t="s">
        <v>254</v>
      </c>
      <c r="C67" s="16">
        <v>5</v>
      </c>
      <c r="D67" s="15">
        <v>2000</v>
      </c>
      <c r="E67" s="15">
        <v>621.84</v>
      </c>
      <c r="F67" s="80">
        <v>1</v>
      </c>
      <c r="G67" s="15">
        <f t="shared" si="88"/>
        <v>0.31092000000000003</v>
      </c>
      <c r="H67" s="16">
        <f t="shared" si="85"/>
        <v>1.5546000000000002</v>
      </c>
      <c r="I67" s="18">
        <v>6.41</v>
      </c>
      <c r="J67" s="15">
        <f t="shared" si="86"/>
        <v>7.9646000000000008</v>
      </c>
      <c r="K67" s="19">
        <v>40</v>
      </c>
      <c r="L67" s="15">
        <f t="shared" si="87"/>
        <v>32.035399999999996</v>
      </c>
      <c r="M67" s="105"/>
      <c r="S67" s="86" t="s">
        <v>456</v>
      </c>
      <c r="U67" s="15">
        <v>1</v>
      </c>
      <c r="V67" s="51">
        <f t="shared" si="82"/>
        <v>6.41</v>
      </c>
      <c r="W67" s="15">
        <f t="shared" si="83"/>
        <v>40</v>
      </c>
      <c r="X67" s="15">
        <f t="shared" si="84"/>
        <v>32.035399999999996</v>
      </c>
    </row>
    <row r="68" spans="1:26" s="15" customFormat="1" x14ac:dyDescent="0.25">
      <c r="A68" s="15" t="s">
        <v>321</v>
      </c>
      <c r="B68" s="15" t="s">
        <v>267</v>
      </c>
      <c r="C68" s="16">
        <v>140</v>
      </c>
      <c r="D68" s="15">
        <v>2000</v>
      </c>
      <c r="E68" s="15">
        <v>621.84</v>
      </c>
      <c r="F68" s="80">
        <v>1</v>
      </c>
      <c r="G68" s="15">
        <f t="shared" si="88"/>
        <v>0.31092000000000003</v>
      </c>
      <c r="H68" s="16">
        <f t="shared" si="85"/>
        <v>43.528800000000004</v>
      </c>
      <c r="I68" s="18">
        <v>28.49</v>
      </c>
      <c r="J68" s="15">
        <f t="shared" si="86"/>
        <v>72.018799999999999</v>
      </c>
      <c r="K68" s="19">
        <v>160</v>
      </c>
      <c r="L68" s="15">
        <f t="shared" si="87"/>
        <v>87.981200000000001</v>
      </c>
      <c r="M68" s="105"/>
      <c r="S68" s="86" t="s">
        <v>456</v>
      </c>
      <c r="U68" s="15">
        <v>1</v>
      </c>
      <c r="V68" s="51">
        <f t="shared" si="82"/>
        <v>28.49</v>
      </c>
      <c r="W68" s="15">
        <f t="shared" si="83"/>
        <v>160</v>
      </c>
      <c r="X68" s="15">
        <f t="shared" si="84"/>
        <v>87.981200000000001</v>
      </c>
    </row>
    <row r="69" spans="1:26" s="15" customFormat="1" x14ac:dyDescent="0.25">
      <c r="A69" s="15" t="s">
        <v>361</v>
      </c>
      <c r="B69" s="15" t="s">
        <v>362</v>
      </c>
      <c r="C69" s="16">
        <v>5</v>
      </c>
      <c r="D69" s="15">
        <v>2000</v>
      </c>
      <c r="E69" s="15">
        <v>621.84</v>
      </c>
      <c r="F69" s="80">
        <v>1</v>
      </c>
      <c r="G69" s="15">
        <f t="shared" si="88"/>
        <v>0.31092000000000003</v>
      </c>
      <c r="H69" s="16">
        <f t="shared" si="85"/>
        <v>1.5546000000000002</v>
      </c>
      <c r="I69" s="18">
        <v>5.98</v>
      </c>
      <c r="J69" s="15">
        <f t="shared" si="86"/>
        <v>7.5346000000000011</v>
      </c>
      <c r="K69" s="19">
        <v>25</v>
      </c>
      <c r="L69" s="15">
        <f t="shared" si="87"/>
        <v>17.465399999999999</v>
      </c>
      <c r="M69" s="105"/>
      <c r="S69" s="86" t="s">
        <v>456</v>
      </c>
      <c r="U69" s="15">
        <v>1</v>
      </c>
      <c r="V69" s="51">
        <f t="shared" si="82"/>
        <v>5.98</v>
      </c>
      <c r="W69" s="15">
        <f t="shared" si="83"/>
        <v>25</v>
      </c>
      <c r="X69" s="15">
        <f t="shared" si="84"/>
        <v>17.465399999999999</v>
      </c>
    </row>
    <row r="70" spans="1:26" s="15" customFormat="1" x14ac:dyDescent="0.25">
      <c r="A70" s="15" t="s">
        <v>361</v>
      </c>
      <c r="B70" s="51" t="s">
        <v>173</v>
      </c>
      <c r="C70" s="16">
        <v>10</v>
      </c>
      <c r="D70" s="15">
        <v>2000</v>
      </c>
      <c r="E70" s="15">
        <v>621.84</v>
      </c>
      <c r="F70" s="80">
        <v>1</v>
      </c>
      <c r="G70" s="15">
        <f t="shared" si="88"/>
        <v>0.31092000000000003</v>
      </c>
      <c r="H70" s="16">
        <f t="shared" si="85"/>
        <v>3.1092000000000004</v>
      </c>
      <c r="I70" s="18">
        <v>16.8</v>
      </c>
      <c r="J70" s="15">
        <f t="shared" si="86"/>
        <v>19.909200000000002</v>
      </c>
      <c r="K70" s="19">
        <v>55</v>
      </c>
      <c r="L70" s="15">
        <f t="shared" si="87"/>
        <v>35.090800000000002</v>
      </c>
      <c r="M70" s="105"/>
      <c r="S70" s="86" t="s">
        <v>456</v>
      </c>
      <c r="U70" s="15">
        <v>1</v>
      </c>
      <c r="V70" s="51">
        <f t="shared" si="82"/>
        <v>16.8</v>
      </c>
      <c r="W70" s="15">
        <f t="shared" si="83"/>
        <v>55</v>
      </c>
      <c r="X70" s="15">
        <f t="shared" si="84"/>
        <v>35.090800000000002</v>
      </c>
    </row>
    <row r="71" spans="1:26" x14ac:dyDescent="0.25">
      <c r="B71" s="50"/>
      <c r="C71" s="1"/>
      <c r="D71" s="15">
        <v>2000</v>
      </c>
      <c r="E71" s="15">
        <v>621.84</v>
      </c>
      <c r="G71" s="15">
        <f t="shared" si="88"/>
        <v>0.31092000000000003</v>
      </c>
      <c r="H71" s="16">
        <f t="shared" si="85"/>
        <v>0</v>
      </c>
      <c r="J71" s="15">
        <f t="shared" si="86"/>
        <v>0</v>
      </c>
      <c r="L71" s="15">
        <f t="shared" si="87"/>
        <v>0</v>
      </c>
      <c r="N71"/>
      <c r="P71"/>
      <c r="T71"/>
      <c r="U71"/>
      <c r="V71" s="51">
        <f t="shared" si="82"/>
        <v>0</v>
      </c>
      <c r="W71" s="15">
        <f t="shared" si="83"/>
        <v>0</v>
      </c>
      <c r="X71" s="15">
        <f t="shared" si="84"/>
        <v>0</v>
      </c>
    </row>
    <row r="72" spans="1:26" s="5" customFormat="1" x14ac:dyDescent="0.25">
      <c r="A72" s="5" t="s">
        <v>323</v>
      </c>
      <c r="B72" s="5" t="s">
        <v>244</v>
      </c>
      <c r="C72" s="98">
        <v>20</v>
      </c>
      <c r="D72" s="5">
        <v>2000</v>
      </c>
      <c r="E72" s="5">
        <v>621.84</v>
      </c>
      <c r="F72" s="95">
        <v>1</v>
      </c>
      <c r="G72" s="5">
        <f t="shared" si="88"/>
        <v>0.31092000000000003</v>
      </c>
      <c r="H72" s="6">
        <f t="shared" si="85"/>
        <v>6.2184000000000008</v>
      </c>
      <c r="I72" s="8">
        <v>0</v>
      </c>
      <c r="J72" s="5">
        <f t="shared" si="86"/>
        <v>6.2184000000000008</v>
      </c>
      <c r="K72" s="9">
        <v>0</v>
      </c>
      <c r="L72" s="5">
        <f>K69:K144-J69:J144</f>
        <v>-6.2184000000000008</v>
      </c>
      <c r="M72" s="106"/>
      <c r="N72" s="99"/>
      <c r="P72" s="9"/>
      <c r="S72" s="49"/>
      <c r="U72" s="5">
        <v>1</v>
      </c>
      <c r="V72" s="100">
        <f t="shared" si="82"/>
        <v>0</v>
      </c>
      <c r="W72" s="5">
        <f t="shared" si="83"/>
        <v>0</v>
      </c>
      <c r="X72" s="5">
        <f t="shared" si="84"/>
        <v>-6.2184000000000008</v>
      </c>
    </row>
    <row r="73" spans="1:26" s="5" customFormat="1" x14ac:dyDescent="0.25">
      <c r="A73" s="5" t="s">
        <v>323</v>
      </c>
      <c r="B73" s="5" t="s">
        <v>244</v>
      </c>
      <c r="C73" s="98">
        <v>20</v>
      </c>
      <c r="D73" s="5">
        <v>2000</v>
      </c>
      <c r="E73" s="5">
        <v>621.84</v>
      </c>
      <c r="F73" s="95">
        <v>1</v>
      </c>
      <c r="G73" s="5">
        <f t="shared" si="88"/>
        <v>0.31092000000000003</v>
      </c>
      <c r="H73" s="6">
        <f t="shared" si="85"/>
        <v>6.2184000000000008</v>
      </c>
      <c r="I73" s="8">
        <v>0</v>
      </c>
      <c r="J73" s="5">
        <f t="shared" si="86"/>
        <v>6.2184000000000008</v>
      </c>
      <c r="K73" s="9">
        <v>0</v>
      </c>
      <c r="L73" s="5">
        <f t="shared" si="87"/>
        <v>-6.2184000000000008</v>
      </c>
      <c r="M73" s="106"/>
      <c r="N73" s="99"/>
      <c r="P73" s="9"/>
      <c r="S73" s="49"/>
      <c r="U73" s="5">
        <v>1</v>
      </c>
      <c r="V73" s="100">
        <f t="shared" si="82"/>
        <v>0</v>
      </c>
      <c r="W73" s="5">
        <f t="shared" si="83"/>
        <v>0</v>
      </c>
      <c r="X73" s="5">
        <f t="shared" si="84"/>
        <v>-6.2184000000000008</v>
      </c>
    </row>
    <row r="74" spans="1:26" s="5" customFormat="1" x14ac:dyDescent="0.25">
      <c r="A74" s="5" t="s">
        <v>323</v>
      </c>
      <c r="B74" s="5" t="s">
        <v>326</v>
      </c>
      <c r="C74" s="98">
        <v>19</v>
      </c>
      <c r="D74" s="5">
        <v>2000</v>
      </c>
      <c r="E74" s="5">
        <v>621.84</v>
      </c>
      <c r="F74" s="95">
        <v>1</v>
      </c>
      <c r="G74" s="5">
        <f t="shared" si="88"/>
        <v>0.31092000000000003</v>
      </c>
      <c r="H74" s="6">
        <f>G71:G169*C71:C169</f>
        <v>5.9074800000000005</v>
      </c>
      <c r="I74" s="8">
        <v>0</v>
      </c>
      <c r="J74" s="5">
        <f>I71:I169+H71:H169</f>
        <v>5.9074800000000005</v>
      </c>
      <c r="K74" s="9">
        <v>0</v>
      </c>
      <c r="L74" s="5">
        <f>K71:K169-J71:J169</f>
        <v>-5.9074800000000005</v>
      </c>
      <c r="M74" s="106"/>
      <c r="N74" s="99"/>
      <c r="P74" s="9" t="s">
        <v>349</v>
      </c>
      <c r="S74" s="49"/>
      <c r="U74" s="5">
        <v>1</v>
      </c>
      <c r="V74" s="100">
        <f t="shared" si="82"/>
        <v>0</v>
      </c>
      <c r="W74" s="5">
        <f t="shared" si="83"/>
        <v>0</v>
      </c>
      <c r="X74" s="5">
        <f t="shared" si="84"/>
        <v>-5.9074800000000005</v>
      </c>
    </row>
    <row r="75" spans="1:26" s="15" customFormat="1" x14ac:dyDescent="0.25">
      <c r="A75" s="15" t="s">
        <v>350</v>
      </c>
      <c r="B75" s="51" t="s">
        <v>29</v>
      </c>
      <c r="C75" s="15">
        <v>10</v>
      </c>
      <c r="D75" s="15">
        <v>2000</v>
      </c>
      <c r="E75" s="15">
        <v>621.84</v>
      </c>
      <c r="F75" s="80">
        <v>1</v>
      </c>
      <c r="G75" s="15">
        <f>E70:E145/D70:D145</f>
        <v>0.31092000000000003</v>
      </c>
      <c r="H75" s="16">
        <f>G71:G169*C71:C169</f>
        <v>3.1092000000000004</v>
      </c>
      <c r="I75" s="18">
        <v>7.86</v>
      </c>
      <c r="J75" s="15">
        <f>I71:I169+H71:H169</f>
        <v>10.969200000000001</v>
      </c>
      <c r="K75" s="19">
        <v>30</v>
      </c>
      <c r="L75" s="15">
        <f>K71:K169-J71:J169</f>
        <v>19.030799999999999</v>
      </c>
      <c r="M75" s="105">
        <v>35</v>
      </c>
      <c r="S75" s="86" t="s">
        <v>456</v>
      </c>
      <c r="U75" s="15">
        <v>1</v>
      </c>
      <c r="V75" s="51">
        <f t="shared" si="82"/>
        <v>7.86</v>
      </c>
      <c r="W75" s="15">
        <f t="shared" si="83"/>
        <v>30</v>
      </c>
      <c r="X75" s="15">
        <f t="shared" si="84"/>
        <v>19.030799999999999</v>
      </c>
    </row>
    <row r="76" spans="1:26" s="15" customFormat="1" x14ac:dyDescent="0.25">
      <c r="A76" s="15" t="s">
        <v>507</v>
      </c>
      <c r="B76" s="51" t="s">
        <v>29</v>
      </c>
      <c r="C76" s="15">
        <v>10</v>
      </c>
      <c r="D76" s="15">
        <v>2000</v>
      </c>
      <c r="E76" s="15">
        <v>621.84</v>
      </c>
      <c r="F76" s="80">
        <v>1</v>
      </c>
      <c r="G76" s="15">
        <f>E71:E169/D71:D169</f>
        <v>0.31092000000000003</v>
      </c>
      <c r="H76" s="16">
        <f>G72:G171*C72:C171</f>
        <v>3.1092000000000004</v>
      </c>
      <c r="I76" s="18">
        <v>7.86</v>
      </c>
      <c r="J76" s="15">
        <f>I72:I171+H72:H171</f>
        <v>10.969200000000001</v>
      </c>
      <c r="K76" s="19">
        <v>25</v>
      </c>
      <c r="L76" s="15">
        <f>K72:K171-J72:J171</f>
        <v>14.030799999999999</v>
      </c>
      <c r="M76" s="105">
        <v>35</v>
      </c>
      <c r="S76" s="86" t="s">
        <v>456</v>
      </c>
      <c r="U76" s="15">
        <v>1</v>
      </c>
      <c r="V76" s="51">
        <f t="shared" si="82"/>
        <v>7.86</v>
      </c>
      <c r="W76" s="15">
        <f t="shared" si="83"/>
        <v>25</v>
      </c>
      <c r="X76" s="15">
        <f t="shared" si="84"/>
        <v>14.030799999999999</v>
      </c>
    </row>
    <row r="77" spans="1:26" s="15" customFormat="1" x14ac:dyDescent="0.25">
      <c r="A77" s="15" t="s">
        <v>543</v>
      </c>
      <c r="B77" s="15" t="s">
        <v>230</v>
      </c>
      <c r="C77" s="16">
        <v>15</v>
      </c>
      <c r="D77" s="15">
        <v>2000</v>
      </c>
      <c r="E77" s="15">
        <v>621.84</v>
      </c>
      <c r="F77" s="80">
        <v>1</v>
      </c>
      <c r="G77" s="15">
        <f>E72:E171/D72:D171</f>
        <v>0.31092000000000003</v>
      </c>
      <c r="H77" s="16">
        <f>G73:G172*C73:C172</f>
        <v>4.6638000000000002</v>
      </c>
      <c r="I77" s="18">
        <v>6.84</v>
      </c>
      <c r="J77" s="15">
        <f>I73:I172+H73:H172</f>
        <v>11.5038</v>
      </c>
      <c r="K77" s="19">
        <v>20</v>
      </c>
      <c r="L77" s="15">
        <f>K73:K172-J73:J172</f>
        <v>8.4962</v>
      </c>
      <c r="M77" s="105">
        <v>40</v>
      </c>
      <c r="S77" s="86" t="s">
        <v>456</v>
      </c>
      <c r="U77" s="15">
        <v>1</v>
      </c>
      <c r="V77" s="51">
        <f t="shared" si="82"/>
        <v>6.84</v>
      </c>
      <c r="W77" s="15">
        <f t="shared" si="83"/>
        <v>20</v>
      </c>
      <c r="X77" s="15">
        <f t="shared" si="84"/>
        <v>8.4962</v>
      </c>
    </row>
    <row r="78" spans="1:26" s="15" customFormat="1" x14ac:dyDescent="0.25">
      <c r="A78" s="15" t="s">
        <v>543</v>
      </c>
      <c r="B78" s="15" t="s">
        <v>230</v>
      </c>
      <c r="C78" s="16">
        <v>15</v>
      </c>
      <c r="D78" s="15">
        <v>2000</v>
      </c>
      <c r="E78" s="15">
        <v>621.84</v>
      </c>
      <c r="F78" s="80">
        <v>1</v>
      </c>
      <c r="G78" s="15">
        <f>E73:E172/D73:D172</f>
        <v>0.31092000000000003</v>
      </c>
      <c r="H78" s="16">
        <f>G74:G173*C74:C173</f>
        <v>4.6638000000000002</v>
      </c>
      <c r="I78" s="18">
        <v>6.84</v>
      </c>
      <c r="J78" s="15">
        <f>I74:I173+H74:H173</f>
        <v>11.5038</v>
      </c>
      <c r="K78" s="19">
        <v>30</v>
      </c>
      <c r="L78" s="15">
        <f>K74:K173-J74:J173</f>
        <v>18.496200000000002</v>
      </c>
      <c r="M78" s="105">
        <v>40</v>
      </c>
      <c r="S78" s="86" t="s">
        <v>456</v>
      </c>
      <c r="U78" s="15">
        <v>1</v>
      </c>
      <c r="V78" s="51">
        <f t="shared" si="82"/>
        <v>6.84</v>
      </c>
      <c r="W78" s="15">
        <f t="shared" si="83"/>
        <v>30</v>
      </c>
      <c r="X78" s="15">
        <f t="shared" si="84"/>
        <v>18.496200000000002</v>
      </c>
      <c r="Z78" s="15" t="s">
        <v>576</v>
      </c>
    </row>
    <row r="79" spans="1:26" s="15" customFormat="1" x14ac:dyDescent="0.25">
      <c r="A79" s="15" t="s">
        <v>323</v>
      </c>
      <c r="B79" s="15" t="s">
        <v>335</v>
      </c>
      <c r="C79" s="16">
        <v>20</v>
      </c>
      <c r="D79" s="15">
        <v>2000</v>
      </c>
      <c r="E79" s="15">
        <v>621.84</v>
      </c>
      <c r="F79" s="80">
        <v>1</v>
      </c>
      <c r="G79" s="15">
        <f>E74:E173/D74:D173</f>
        <v>0.31092000000000003</v>
      </c>
      <c r="H79" s="16">
        <f>G76:G174*C76:C174</f>
        <v>6.2184000000000008</v>
      </c>
      <c r="I79" s="18">
        <v>7.1</v>
      </c>
      <c r="J79" s="15">
        <f>I76:I174+H76:H174</f>
        <v>13.3184</v>
      </c>
      <c r="K79" s="19">
        <v>0</v>
      </c>
      <c r="L79" s="15">
        <f>K76:K174-J76:J174</f>
        <v>-13.3184</v>
      </c>
      <c r="M79" s="105"/>
      <c r="S79" s="86"/>
      <c r="T79" s="15" t="s">
        <v>275</v>
      </c>
      <c r="U79" s="15">
        <v>1</v>
      </c>
      <c r="V79" s="51">
        <f t="shared" si="82"/>
        <v>7.1</v>
      </c>
      <c r="W79" s="15">
        <f t="shared" si="83"/>
        <v>0</v>
      </c>
      <c r="X79" s="15">
        <f t="shared" si="84"/>
        <v>-13.3184</v>
      </c>
      <c r="Y79" s="15" t="s">
        <v>716</v>
      </c>
      <c r="Z79" s="15">
        <v>1402</v>
      </c>
    </row>
    <row r="80" spans="1:26" s="15" customFormat="1" x14ac:dyDescent="0.25">
      <c r="A80" s="15" t="s">
        <v>655</v>
      </c>
      <c r="B80" s="15" t="s">
        <v>335</v>
      </c>
      <c r="C80" s="16">
        <v>20</v>
      </c>
      <c r="D80" s="15">
        <v>2000</v>
      </c>
      <c r="E80" s="15">
        <v>621.84</v>
      </c>
      <c r="F80" s="80">
        <v>1</v>
      </c>
      <c r="G80" s="15">
        <f>E76:E174/D76:D174</f>
        <v>0.31092000000000003</v>
      </c>
      <c r="H80" s="16">
        <f>G77:G175*C77:C175</f>
        <v>6.2184000000000008</v>
      </c>
      <c r="I80" s="18">
        <v>7.1</v>
      </c>
      <c r="J80" s="15">
        <f>I77:I175+H77:H175</f>
        <v>13.3184</v>
      </c>
      <c r="K80" s="19">
        <v>50</v>
      </c>
      <c r="L80" s="15">
        <f>K77:K175-J77:J175</f>
        <v>36.681600000000003</v>
      </c>
      <c r="M80" s="105"/>
      <c r="S80" s="86" t="s">
        <v>456</v>
      </c>
      <c r="U80" s="15">
        <v>1</v>
      </c>
      <c r="V80" s="51">
        <f t="shared" si="82"/>
        <v>7.1</v>
      </c>
      <c r="W80" s="15">
        <f t="shared" si="83"/>
        <v>50</v>
      </c>
      <c r="X80" s="15">
        <f t="shared" si="84"/>
        <v>36.681600000000003</v>
      </c>
    </row>
    <row r="81" spans="1:24" s="15" customFormat="1" x14ac:dyDescent="0.25">
      <c r="A81" s="15" t="s">
        <v>801</v>
      </c>
      <c r="B81" s="15" t="s">
        <v>800</v>
      </c>
      <c r="C81" s="16">
        <v>140</v>
      </c>
      <c r="D81" s="15">
        <v>2000</v>
      </c>
      <c r="E81" s="15">
        <v>621.84</v>
      </c>
      <c r="F81" s="80">
        <v>1</v>
      </c>
      <c r="G81" s="15">
        <f>E77:E175/D77:D175</f>
        <v>0.31092000000000003</v>
      </c>
      <c r="H81" s="16">
        <f>G78:G175*C78:C175</f>
        <v>43.528800000000004</v>
      </c>
      <c r="I81" s="18">
        <v>28.49</v>
      </c>
      <c r="J81" s="15">
        <f>I78:I175+H78:H175</f>
        <v>72.018799999999999</v>
      </c>
      <c r="K81" s="19">
        <v>170</v>
      </c>
      <c r="L81" s="15">
        <f>K78:K175-J78:J175</f>
        <v>97.981200000000001</v>
      </c>
      <c r="M81" s="105"/>
      <c r="S81" s="86"/>
      <c r="T81" s="15" t="s">
        <v>456</v>
      </c>
      <c r="U81" s="15">
        <v>1</v>
      </c>
      <c r="V81" s="51">
        <f t="shared" si="82"/>
        <v>28.49</v>
      </c>
      <c r="W81" s="15">
        <f t="shared" si="83"/>
        <v>170</v>
      </c>
      <c r="X81" s="15">
        <f t="shared" si="84"/>
        <v>97.981200000000001</v>
      </c>
    </row>
    <row r="82" spans="1:24" s="15" customFormat="1" x14ac:dyDescent="0.25">
      <c r="A82" s="15" t="s">
        <v>323</v>
      </c>
      <c r="B82" s="15" t="s">
        <v>342</v>
      </c>
      <c r="C82" s="16">
        <v>149</v>
      </c>
      <c r="D82" s="15">
        <v>2000</v>
      </c>
      <c r="E82" s="15">
        <v>621.84</v>
      </c>
      <c r="F82" s="80">
        <v>1</v>
      </c>
      <c r="G82" s="15">
        <f>E79:E176/D79:D176</f>
        <v>0.31092000000000003</v>
      </c>
      <c r="H82" s="16">
        <f>G80:G177*C80:C177</f>
        <v>46.327080000000002</v>
      </c>
      <c r="I82" s="18">
        <v>49.13</v>
      </c>
      <c r="J82" s="15">
        <f>I80:I177+H80:H177</f>
        <v>95.457080000000005</v>
      </c>
      <c r="K82" s="19">
        <v>0</v>
      </c>
      <c r="L82" s="15">
        <f>K80:K177-J80:J177</f>
        <v>-95.457080000000005</v>
      </c>
      <c r="M82" s="105">
        <v>230</v>
      </c>
      <c r="S82" s="86"/>
      <c r="T82" s="15" t="s">
        <v>456</v>
      </c>
      <c r="U82" s="15">
        <v>0</v>
      </c>
      <c r="V82" s="51">
        <f t="shared" si="82"/>
        <v>0</v>
      </c>
      <c r="W82" s="15">
        <f t="shared" si="83"/>
        <v>0</v>
      </c>
      <c r="X82" s="15">
        <f t="shared" si="84"/>
        <v>0</v>
      </c>
    </row>
    <row r="83" spans="1:24" s="15" customFormat="1" x14ac:dyDescent="0.25">
      <c r="A83" s="15" t="s">
        <v>330</v>
      </c>
      <c r="B83" s="15" t="s">
        <v>259</v>
      </c>
      <c r="C83" s="16">
        <v>24.29</v>
      </c>
      <c r="D83" s="15">
        <v>2000</v>
      </c>
      <c r="E83" s="15">
        <v>621.84</v>
      </c>
      <c r="F83" s="80">
        <v>1</v>
      </c>
      <c r="G83" s="15">
        <f>E80:E177/D80:D177</f>
        <v>0.31092000000000003</v>
      </c>
      <c r="H83" s="16">
        <f>G81:G178*C81:C178</f>
        <v>7.5522468000000007</v>
      </c>
      <c r="I83" s="18">
        <v>38.659999999999997</v>
      </c>
      <c r="J83" s="15">
        <f>I81:I178+H81:H178</f>
        <v>46.212246799999996</v>
      </c>
      <c r="K83" s="19">
        <v>110</v>
      </c>
      <c r="L83" s="15">
        <f>K81:K178-J81:J178</f>
        <v>63.787753200000004</v>
      </c>
      <c r="M83" s="105">
        <v>150</v>
      </c>
      <c r="S83" s="86" t="s">
        <v>456</v>
      </c>
      <c r="U83" s="15">
        <v>1</v>
      </c>
      <c r="V83" s="51">
        <f t="shared" si="82"/>
        <v>38.659999999999997</v>
      </c>
      <c r="W83" s="15">
        <f t="shared" si="83"/>
        <v>110</v>
      </c>
      <c r="X83" s="15">
        <f t="shared" si="84"/>
        <v>63.787753200000004</v>
      </c>
    </row>
    <row r="84" spans="1:24" s="15" customFormat="1" x14ac:dyDescent="0.25">
      <c r="A84" s="15" t="s">
        <v>465</v>
      </c>
      <c r="B84" s="15" t="s">
        <v>288</v>
      </c>
      <c r="C84" s="16">
        <v>2</v>
      </c>
      <c r="D84" s="15">
        <v>2000</v>
      </c>
      <c r="E84" s="15">
        <v>621.84</v>
      </c>
      <c r="F84" s="80">
        <v>1</v>
      </c>
      <c r="G84" s="15">
        <f>E79:E176/D79:D176</f>
        <v>0.31092000000000003</v>
      </c>
      <c r="H84" s="16">
        <f>G80:G177*C80:C177</f>
        <v>0.62184000000000006</v>
      </c>
      <c r="I84" s="18">
        <v>13.85</v>
      </c>
      <c r="J84" s="15">
        <f>I80:I177+H80:H177</f>
        <v>14.47184</v>
      </c>
      <c r="K84" s="19">
        <v>60</v>
      </c>
      <c r="L84" s="15">
        <f>K80:K177-J80:J177</f>
        <v>45.52816</v>
      </c>
      <c r="M84" s="105">
        <v>100</v>
      </c>
      <c r="S84" s="86" t="s">
        <v>456</v>
      </c>
      <c r="U84" s="15">
        <v>1</v>
      </c>
      <c r="V84" s="51">
        <f t="shared" si="82"/>
        <v>13.85</v>
      </c>
      <c r="W84" s="15">
        <f t="shared" si="83"/>
        <v>60</v>
      </c>
      <c r="X84" s="15">
        <f t="shared" si="84"/>
        <v>45.52816</v>
      </c>
    </row>
    <row r="85" spans="1:24" s="15" customFormat="1" x14ac:dyDescent="0.25">
      <c r="A85" s="15" t="s">
        <v>463</v>
      </c>
      <c r="B85" s="15" t="s">
        <v>105</v>
      </c>
      <c r="C85" s="16">
        <v>10</v>
      </c>
      <c r="D85" s="15">
        <v>2000</v>
      </c>
      <c r="E85" s="15">
        <v>621.84</v>
      </c>
      <c r="F85" s="80">
        <v>1</v>
      </c>
      <c r="G85" s="15">
        <f>E82:E179/D82:D179</f>
        <v>0.31092000000000003</v>
      </c>
      <c r="H85" s="16">
        <f>G82:G180*C82:C180</f>
        <v>3.1092000000000004</v>
      </c>
      <c r="I85" s="18">
        <v>16.45</v>
      </c>
      <c r="J85" s="15">
        <f>I82:I180+H82:H180</f>
        <v>19.559200000000001</v>
      </c>
      <c r="K85" s="19">
        <v>50</v>
      </c>
      <c r="L85" s="15">
        <f>K82:K180-J82:J180</f>
        <v>30.440799999999999</v>
      </c>
      <c r="M85" s="105">
        <v>60</v>
      </c>
      <c r="S85" s="86" t="s">
        <v>456</v>
      </c>
      <c r="U85" s="15">
        <v>1</v>
      </c>
      <c r="V85" s="51">
        <f t="shared" si="82"/>
        <v>16.45</v>
      </c>
      <c r="W85" s="15">
        <f t="shared" si="83"/>
        <v>50</v>
      </c>
      <c r="X85" s="15">
        <f t="shared" si="84"/>
        <v>30.440799999999999</v>
      </c>
    </row>
    <row r="86" spans="1:24" s="87" customFormat="1" x14ac:dyDescent="0.25">
      <c r="A86" s="87" t="s">
        <v>323</v>
      </c>
      <c r="B86" s="87" t="s">
        <v>105</v>
      </c>
      <c r="C86" s="88">
        <v>10</v>
      </c>
      <c r="D86" s="87">
        <v>2000</v>
      </c>
      <c r="E86" s="87">
        <v>621.84</v>
      </c>
      <c r="F86" s="91">
        <v>1</v>
      </c>
      <c r="G86" s="87">
        <f>E82:E180/D82:D180</f>
        <v>0.31092000000000003</v>
      </c>
      <c r="H86" s="88">
        <f>G83:G181*C83:C181</f>
        <v>3.1092000000000004</v>
      </c>
      <c r="I86" s="89">
        <v>16.45</v>
      </c>
      <c r="J86" s="87">
        <f>I83:I181+H83:H181</f>
        <v>19.559200000000001</v>
      </c>
      <c r="K86" s="90">
        <v>70</v>
      </c>
      <c r="L86" s="87">
        <f>K83:K181-J83:J181</f>
        <v>50.440799999999996</v>
      </c>
      <c r="M86" s="107">
        <v>60</v>
      </c>
      <c r="S86" s="92"/>
      <c r="V86" s="51">
        <f t="shared" si="82"/>
        <v>0</v>
      </c>
      <c r="W86" s="15">
        <f t="shared" si="83"/>
        <v>0</v>
      </c>
      <c r="X86" s="15">
        <f t="shared" si="84"/>
        <v>0</v>
      </c>
    </row>
    <row r="87" spans="1:24" s="15" customFormat="1" x14ac:dyDescent="0.25">
      <c r="A87" s="15" t="s">
        <v>594</v>
      </c>
      <c r="B87" s="15" t="s">
        <v>252</v>
      </c>
      <c r="C87" s="16">
        <v>1</v>
      </c>
      <c r="D87" s="15">
        <v>2000</v>
      </c>
      <c r="E87" s="15">
        <v>621.84</v>
      </c>
      <c r="F87" s="80">
        <v>1</v>
      </c>
      <c r="G87" s="15">
        <f>E83:E181/D83:D181</f>
        <v>0.31092000000000003</v>
      </c>
      <c r="H87" s="16">
        <f>G85:G182*C85:C182</f>
        <v>0.31092000000000003</v>
      </c>
      <c r="I87" s="18">
        <v>2.9</v>
      </c>
      <c r="J87" s="15">
        <f>I85:I182+H85:H182</f>
        <v>3.2109199999999998</v>
      </c>
      <c r="K87" s="19">
        <v>15</v>
      </c>
      <c r="L87" s="15">
        <f>K85:K182-J85:J182</f>
        <v>11.78908</v>
      </c>
      <c r="M87" s="105">
        <v>25</v>
      </c>
      <c r="S87" s="86" t="s">
        <v>456</v>
      </c>
      <c r="U87" s="15">
        <v>1</v>
      </c>
      <c r="V87" s="51">
        <f t="shared" si="82"/>
        <v>2.9</v>
      </c>
      <c r="W87" s="15">
        <f t="shared" si="83"/>
        <v>15</v>
      </c>
      <c r="X87" s="15">
        <f t="shared" si="84"/>
        <v>11.78908</v>
      </c>
    </row>
    <row r="88" spans="1:24" s="15" customFormat="1" x14ac:dyDescent="0.25">
      <c r="A88" s="15" t="s">
        <v>594</v>
      </c>
      <c r="B88" s="15" t="s">
        <v>252</v>
      </c>
      <c r="C88" s="16">
        <v>1</v>
      </c>
      <c r="D88" s="15">
        <v>2000</v>
      </c>
      <c r="E88" s="15">
        <v>621.84</v>
      </c>
      <c r="F88" s="80">
        <v>1</v>
      </c>
      <c r="G88" s="15">
        <f>E85:E182/D85:D182</f>
        <v>0.31092000000000003</v>
      </c>
      <c r="H88" s="16">
        <f>G85:G183*C85:C183</f>
        <v>0.31092000000000003</v>
      </c>
      <c r="I88" s="18">
        <v>2.9</v>
      </c>
      <c r="J88" s="15">
        <f>I85:I183+H85:H183</f>
        <v>3.2109199999999998</v>
      </c>
      <c r="K88" s="19">
        <v>15</v>
      </c>
      <c r="L88" s="15">
        <f>K85:K183-J85:J183</f>
        <v>11.78908</v>
      </c>
      <c r="M88" s="105">
        <v>25</v>
      </c>
      <c r="S88" s="86" t="s">
        <v>456</v>
      </c>
      <c r="U88" s="15">
        <v>1</v>
      </c>
      <c r="V88" s="51">
        <f t="shared" si="82"/>
        <v>2.9</v>
      </c>
      <c r="W88" s="15">
        <f t="shared" si="83"/>
        <v>15</v>
      </c>
      <c r="X88" s="15">
        <f t="shared" si="84"/>
        <v>11.78908</v>
      </c>
    </row>
    <row r="89" spans="1:24" s="15" customFormat="1" x14ac:dyDescent="0.25">
      <c r="A89" s="15" t="s">
        <v>677</v>
      </c>
      <c r="B89" s="15" t="s">
        <v>252</v>
      </c>
      <c r="C89" s="16">
        <v>1</v>
      </c>
      <c r="D89" s="15">
        <v>2000</v>
      </c>
      <c r="E89" s="15">
        <v>621.84</v>
      </c>
      <c r="F89" s="80">
        <v>1</v>
      </c>
      <c r="G89" s="15">
        <f>E85:E183/D85:D183</f>
        <v>0.31092000000000003</v>
      </c>
      <c r="H89" s="16">
        <f>G86:G184*C86:C184</f>
        <v>0.31092000000000003</v>
      </c>
      <c r="I89" s="18">
        <v>2.9</v>
      </c>
      <c r="J89" s="15">
        <f>I86:I184+H86:H184</f>
        <v>3.2109199999999998</v>
      </c>
      <c r="K89" s="19">
        <v>10</v>
      </c>
      <c r="L89" s="15">
        <f>K86:K184-J86:J184</f>
        <v>6.7890800000000002</v>
      </c>
      <c r="M89" s="105">
        <v>25</v>
      </c>
      <c r="S89" s="86" t="s">
        <v>456</v>
      </c>
      <c r="U89" s="15">
        <v>1</v>
      </c>
      <c r="V89" s="51">
        <f t="shared" si="82"/>
        <v>2.9</v>
      </c>
      <c r="W89" s="15">
        <f t="shared" si="83"/>
        <v>10</v>
      </c>
      <c r="X89" s="15">
        <f t="shared" si="84"/>
        <v>6.7890800000000002</v>
      </c>
    </row>
    <row r="90" spans="1:24" s="15" customFormat="1" x14ac:dyDescent="0.25">
      <c r="A90" s="15" t="s">
        <v>458</v>
      </c>
      <c r="B90" s="51" t="s">
        <v>147</v>
      </c>
      <c r="C90" s="16">
        <v>130</v>
      </c>
      <c r="D90" s="15">
        <v>2000</v>
      </c>
      <c r="E90" s="15">
        <v>621.84</v>
      </c>
      <c r="F90" s="80">
        <v>1</v>
      </c>
      <c r="G90" s="15">
        <f>E74:E125/D74:D125</f>
        <v>0.31092000000000003</v>
      </c>
      <c r="H90" s="16">
        <f>G87:G185*C87:C185</f>
        <v>40.419600000000003</v>
      </c>
      <c r="I90" s="18">
        <v>19.07</v>
      </c>
      <c r="J90" s="15">
        <f>I87:I185+H87:H185</f>
        <v>59.489600000000003</v>
      </c>
      <c r="K90" s="19">
        <v>120</v>
      </c>
      <c r="L90" s="15">
        <f>K87:K185-J87:J185</f>
        <v>60.510399999999997</v>
      </c>
      <c r="M90" s="105">
        <v>140</v>
      </c>
      <c r="S90" s="86" t="s">
        <v>456</v>
      </c>
      <c r="U90" s="15">
        <v>1</v>
      </c>
      <c r="V90" s="51">
        <f t="shared" si="82"/>
        <v>19.07</v>
      </c>
      <c r="W90" s="15">
        <f t="shared" si="83"/>
        <v>120</v>
      </c>
      <c r="X90" s="15">
        <f t="shared" si="84"/>
        <v>60.510399999999997</v>
      </c>
    </row>
    <row r="91" spans="1:24" s="15" customFormat="1" x14ac:dyDescent="0.25">
      <c r="A91" s="15" t="s">
        <v>464</v>
      </c>
      <c r="B91" s="15" t="s">
        <v>371</v>
      </c>
      <c r="C91" s="16">
        <v>29</v>
      </c>
      <c r="D91" s="15">
        <v>2000</v>
      </c>
      <c r="E91" s="15">
        <v>621.84</v>
      </c>
      <c r="F91" s="80">
        <v>1</v>
      </c>
      <c r="G91" s="15">
        <f>E76:E126/D76:D126</f>
        <v>0.31092000000000003</v>
      </c>
      <c r="H91" s="16">
        <f>G88:G186*C88:C186</f>
        <v>9.0166800000000009</v>
      </c>
      <c r="I91" s="18">
        <v>30.54</v>
      </c>
      <c r="J91" s="15">
        <f>I88:I186+H88:H186</f>
        <v>39.55668</v>
      </c>
      <c r="K91" s="19">
        <v>100</v>
      </c>
      <c r="L91" s="15">
        <f>K88:K186-J88:J186</f>
        <v>60.44332</v>
      </c>
      <c r="M91" s="105">
        <v>120</v>
      </c>
      <c r="S91" s="86" t="s">
        <v>456</v>
      </c>
      <c r="U91" s="15">
        <v>1</v>
      </c>
      <c r="V91" s="51">
        <f t="shared" si="82"/>
        <v>30.54</v>
      </c>
      <c r="W91" s="15">
        <f t="shared" si="83"/>
        <v>100</v>
      </c>
      <c r="X91" s="15">
        <f t="shared" si="84"/>
        <v>60.44332</v>
      </c>
    </row>
    <row r="92" spans="1:24" s="87" customFormat="1" x14ac:dyDescent="0.25">
      <c r="A92" s="87" t="s">
        <v>323</v>
      </c>
      <c r="B92" s="87" t="s">
        <v>224</v>
      </c>
      <c r="C92" s="88">
        <v>20</v>
      </c>
      <c r="D92" s="87">
        <v>2000</v>
      </c>
      <c r="E92" s="87">
        <v>621.84</v>
      </c>
      <c r="F92" s="91">
        <v>1</v>
      </c>
      <c r="G92" s="87">
        <f>E88:E187/D88:D187</f>
        <v>0.31092000000000003</v>
      </c>
      <c r="H92" s="88">
        <f>G89:G187*C89:C187</f>
        <v>6.2184000000000008</v>
      </c>
      <c r="I92" s="89">
        <v>19.059999999999999</v>
      </c>
      <c r="J92" s="87">
        <f>I89:I187+H89:H187</f>
        <v>25.278399999999998</v>
      </c>
      <c r="K92" s="90">
        <v>90</v>
      </c>
      <c r="L92" s="87">
        <f>K89:K187-J89:J187</f>
        <v>64.721599999999995</v>
      </c>
      <c r="M92" s="107"/>
      <c r="S92" s="92"/>
      <c r="V92" s="51">
        <f t="shared" si="82"/>
        <v>0</v>
      </c>
      <c r="W92" s="15">
        <f t="shared" si="83"/>
        <v>0</v>
      </c>
      <c r="X92" s="15">
        <f t="shared" si="84"/>
        <v>0</v>
      </c>
    </row>
    <row r="93" spans="1:24" s="15" customFormat="1" x14ac:dyDescent="0.25">
      <c r="A93" s="15" t="s">
        <v>572</v>
      </c>
      <c r="B93" s="51" t="s">
        <v>265</v>
      </c>
      <c r="C93" s="16">
        <v>140</v>
      </c>
      <c r="D93" s="15">
        <v>2000</v>
      </c>
      <c r="E93" s="15">
        <v>621.84</v>
      </c>
      <c r="F93" s="80">
        <v>1</v>
      </c>
      <c r="G93" s="15">
        <f>E87:E141/D87:D141</f>
        <v>0.31092000000000003</v>
      </c>
      <c r="H93" s="17">
        <f>G87:G141*C87:C141</f>
        <v>43.528800000000004</v>
      </c>
      <c r="I93" s="18">
        <v>22.11</v>
      </c>
      <c r="J93" s="15">
        <f>I87:I141+H87:H141</f>
        <v>65.638800000000003</v>
      </c>
      <c r="K93" s="19">
        <v>150</v>
      </c>
      <c r="L93" s="15">
        <f>K87:K141-J87:J141</f>
        <v>84.361199999999997</v>
      </c>
      <c r="M93" s="105">
        <v>165</v>
      </c>
      <c r="S93" s="86" t="s">
        <v>456</v>
      </c>
      <c r="U93" s="15">
        <v>1</v>
      </c>
      <c r="V93" s="51">
        <f t="shared" si="82"/>
        <v>22.11</v>
      </c>
      <c r="W93" s="15">
        <f t="shared" si="83"/>
        <v>150</v>
      </c>
      <c r="X93" s="15">
        <f t="shared" si="84"/>
        <v>84.361199999999997</v>
      </c>
    </row>
    <row r="94" spans="1:24" s="15" customFormat="1" x14ac:dyDescent="0.25">
      <c r="A94" s="15" t="s">
        <v>323</v>
      </c>
      <c r="B94" s="51" t="s">
        <v>265</v>
      </c>
      <c r="C94" s="16">
        <v>140</v>
      </c>
      <c r="D94" s="15">
        <v>2000</v>
      </c>
      <c r="E94" s="15">
        <v>621.84</v>
      </c>
      <c r="F94" s="80">
        <v>1</v>
      </c>
      <c r="G94" s="15">
        <f>E88:E142/D88:D142</f>
        <v>0.31092000000000003</v>
      </c>
      <c r="H94" s="17">
        <f>G88:G142*C88:C142</f>
        <v>43.528800000000004</v>
      </c>
      <c r="I94" s="18">
        <v>22.11</v>
      </c>
      <c r="J94" s="15">
        <f>I88:I142+H88:H142</f>
        <v>65.638800000000003</v>
      </c>
      <c r="K94" s="19">
        <v>0</v>
      </c>
      <c r="L94" s="15">
        <f>K88:K142-J88:J142</f>
        <v>-65.638800000000003</v>
      </c>
      <c r="M94" s="105">
        <v>165</v>
      </c>
      <c r="T94" s="15" t="s">
        <v>456</v>
      </c>
      <c r="U94" s="15">
        <v>1</v>
      </c>
      <c r="V94" s="51">
        <f t="shared" si="82"/>
        <v>22.11</v>
      </c>
      <c r="W94" s="15">
        <f t="shared" si="83"/>
        <v>0</v>
      </c>
      <c r="X94" s="15">
        <f t="shared" si="84"/>
        <v>-65.638800000000003</v>
      </c>
    </row>
    <row r="95" spans="1:24" s="15" customFormat="1" x14ac:dyDescent="0.25">
      <c r="A95" s="15" t="s">
        <v>679</v>
      </c>
      <c r="B95" s="15" t="s">
        <v>76</v>
      </c>
      <c r="C95" s="16">
        <v>60</v>
      </c>
      <c r="D95" s="15">
        <v>2000</v>
      </c>
      <c r="E95" s="15">
        <v>621.84</v>
      </c>
      <c r="F95" s="80">
        <v>1</v>
      </c>
      <c r="G95" s="15">
        <f>E91:E189/D91:D189</f>
        <v>0.31092000000000003</v>
      </c>
      <c r="H95" s="16">
        <f>G92:G191*C92:C191</f>
        <v>18.655200000000001</v>
      </c>
      <c r="I95" s="18">
        <v>15.81</v>
      </c>
      <c r="J95" s="15">
        <f>I92:I191+H92:H191</f>
        <v>34.465200000000003</v>
      </c>
      <c r="K95" s="19">
        <v>80</v>
      </c>
      <c r="L95" s="15">
        <f>K92:K191-J92:J191</f>
        <v>45.534799999999997</v>
      </c>
      <c r="M95" s="105">
        <v>120</v>
      </c>
      <c r="S95" s="86" t="s">
        <v>456</v>
      </c>
      <c r="U95" s="15">
        <v>1</v>
      </c>
      <c r="V95" s="51">
        <f t="shared" si="82"/>
        <v>15.81</v>
      </c>
      <c r="W95" s="15">
        <f t="shared" si="83"/>
        <v>80</v>
      </c>
      <c r="X95" s="15">
        <f t="shared" si="84"/>
        <v>45.534799999999997</v>
      </c>
    </row>
    <row r="96" spans="1:24" s="15" customFormat="1" x14ac:dyDescent="0.25">
      <c r="A96" s="15" t="s">
        <v>414</v>
      </c>
      <c r="B96" s="15" t="s">
        <v>76</v>
      </c>
      <c r="C96" s="16">
        <v>60</v>
      </c>
      <c r="D96" s="15">
        <v>2000</v>
      </c>
      <c r="E96" s="15">
        <v>621.84</v>
      </c>
      <c r="F96" s="80">
        <v>1</v>
      </c>
      <c r="G96" s="15">
        <f>E92:E191/D92:D191</f>
        <v>0.31092000000000003</v>
      </c>
      <c r="H96" s="16">
        <f>G93:G192*C93:C192</f>
        <v>18.655200000000001</v>
      </c>
      <c r="I96" s="18">
        <v>15.98</v>
      </c>
      <c r="J96" s="15">
        <f>I93:I192+H93:H192</f>
        <v>34.635199999999998</v>
      </c>
      <c r="K96" s="19">
        <v>100</v>
      </c>
      <c r="L96" s="15">
        <f>K93:K192-J93:J192</f>
        <v>65.364800000000002</v>
      </c>
      <c r="M96" s="105">
        <v>120</v>
      </c>
      <c r="S96" s="86" t="s">
        <v>456</v>
      </c>
      <c r="U96" s="15">
        <v>1</v>
      </c>
      <c r="V96" s="51">
        <f t="shared" si="82"/>
        <v>15.98</v>
      </c>
      <c r="W96" s="15">
        <f t="shared" si="83"/>
        <v>100</v>
      </c>
      <c r="X96" s="15">
        <f t="shared" si="84"/>
        <v>65.364800000000002</v>
      </c>
    </row>
    <row r="97" spans="1:24" s="15" customFormat="1" x14ac:dyDescent="0.25">
      <c r="A97" s="15" t="s">
        <v>682</v>
      </c>
      <c r="B97" s="15" t="s">
        <v>76</v>
      </c>
      <c r="C97" s="16">
        <v>60</v>
      </c>
      <c r="D97" s="15">
        <v>2000</v>
      </c>
      <c r="E97" s="15">
        <v>621.84</v>
      </c>
      <c r="F97" s="80">
        <v>1</v>
      </c>
      <c r="G97" s="15">
        <f>E93:E192/D93:D192</f>
        <v>0.31092000000000003</v>
      </c>
      <c r="H97" s="16">
        <f>G94:G193*C94:C193</f>
        <v>18.655200000000001</v>
      </c>
      <c r="I97" s="18">
        <v>15.98</v>
      </c>
      <c r="J97" s="15">
        <f>I94:I193+H94:H193</f>
        <v>34.635199999999998</v>
      </c>
      <c r="K97" s="19">
        <v>80</v>
      </c>
      <c r="L97" s="15">
        <f>K94:K193-J94:J193</f>
        <v>45.364800000000002</v>
      </c>
      <c r="M97" s="105">
        <v>120</v>
      </c>
      <c r="S97" s="86" t="s">
        <v>456</v>
      </c>
      <c r="U97" s="15">
        <v>1</v>
      </c>
      <c r="V97" s="51">
        <f t="shared" si="82"/>
        <v>15.98</v>
      </c>
      <c r="W97" s="15">
        <f t="shared" si="83"/>
        <v>80</v>
      </c>
      <c r="X97" s="15">
        <f t="shared" si="84"/>
        <v>45.364800000000002</v>
      </c>
    </row>
    <row r="98" spans="1:24" s="5" customFormat="1" x14ac:dyDescent="0.25">
      <c r="A98" s="5" t="s">
        <v>323</v>
      </c>
      <c r="B98" s="5" t="s">
        <v>76</v>
      </c>
      <c r="C98" s="6">
        <v>60</v>
      </c>
      <c r="D98" s="5">
        <v>2000</v>
      </c>
      <c r="E98" s="5">
        <v>621.84</v>
      </c>
      <c r="F98" s="95">
        <v>1</v>
      </c>
      <c r="G98" s="5">
        <f>E93:E192/D93:D192</f>
        <v>0.31092000000000003</v>
      </c>
      <c r="H98" s="6">
        <f>G94:G193*C94:C193</f>
        <v>18.655200000000001</v>
      </c>
      <c r="I98" s="8">
        <v>15.98</v>
      </c>
      <c r="J98" s="5">
        <f>I94:I193+H94:H193</f>
        <v>34.635199999999998</v>
      </c>
      <c r="K98" s="9">
        <v>0</v>
      </c>
      <c r="L98" s="5">
        <f>K94:K193-J94:J193</f>
        <v>-34.635199999999998</v>
      </c>
      <c r="M98" s="106" t="s">
        <v>379</v>
      </c>
      <c r="P98" s="5" t="s">
        <v>97</v>
      </c>
      <c r="Q98" s="5" t="s">
        <v>84</v>
      </c>
      <c r="R98" s="5" t="s">
        <v>575</v>
      </c>
      <c r="S98" s="49"/>
      <c r="T98" s="5" t="s">
        <v>456</v>
      </c>
      <c r="U98" s="5">
        <v>1</v>
      </c>
      <c r="V98" s="51">
        <f t="shared" si="82"/>
        <v>15.98</v>
      </c>
      <c r="W98" s="15">
        <f t="shared" si="83"/>
        <v>0</v>
      </c>
      <c r="X98" s="15">
        <f t="shared" si="84"/>
        <v>-34.635199999999998</v>
      </c>
    </row>
    <row r="99" spans="1:24" s="15" customFormat="1" x14ac:dyDescent="0.25">
      <c r="C99" s="16"/>
      <c r="F99" s="80"/>
      <c r="H99" s="16"/>
      <c r="I99" s="18"/>
      <c r="K99" s="19"/>
      <c r="M99" s="105"/>
      <c r="P99" s="15">
        <f>O44</f>
        <v>1748</v>
      </c>
      <c r="Q99" s="15">
        <f>P44</f>
        <v>3480</v>
      </c>
      <c r="R99" s="15">
        <f>Q99-W99</f>
        <v>160</v>
      </c>
      <c r="S99" s="86"/>
      <c r="U99" s="15" t="s">
        <v>457</v>
      </c>
      <c r="W99" s="15">
        <f>W39+W40+W41+W42+W43+W44+W45+W46+W47+W48+W49+W50+W51+W52+W53+W54+W55+W56+W57+W58+W60+W59+W61+W62+W63+W64+W65+W66+W67+W68+W69+W70+W71+W72+W73+W74+W75+W77+W78+W79+W80+W81+W82+W83+W84+W86+W85+W87+W88+W89+W90+W91+W92+W93+W94+W95+W96+W97+W98+W76</f>
        <v>3320</v>
      </c>
      <c r="X99" s="15">
        <f>X39+X40+X41+X43+X44+X42+X45+X46+X47+X48+X49+X50+X51+X52+X53+X54+X55+X56+X57+X58+X59+X60+X61+X62+X63+X64+X65+X66+X67+X68+X69+X70+X71+X72+X73+X74+X75+X77+X76+X78+X79+X80+X81+X82+X83+X84+X85+X86+X88+X87+X90+X89+X91+X92+X93+X94+X95+X96+X97+X98</f>
        <v>1932.8424732000005</v>
      </c>
    </row>
    <row r="100" spans="1:24" s="15" customFormat="1" x14ac:dyDescent="0.25">
      <c r="C100" s="16"/>
      <c r="F100" s="80"/>
      <c r="H100" s="16"/>
      <c r="I100" s="18"/>
      <c r="K100" s="19"/>
      <c r="M100" s="105"/>
      <c r="Q100" s="15">
        <f>W99-P99</f>
        <v>1572</v>
      </c>
      <c r="S100" s="86"/>
    </row>
    <row r="101" spans="1:24" s="15" customFormat="1" x14ac:dyDescent="0.25">
      <c r="C101" s="16"/>
      <c r="F101" s="80"/>
      <c r="H101" s="16"/>
      <c r="I101" s="18"/>
      <c r="K101" s="19"/>
      <c r="M101" s="105"/>
      <c r="Q101" s="15" t="s">
        <v>576</v>
      </c>
      <c r="S101" s="86"/>
    </row>
    <row r="102" spans="1:24" s="15" customFormat="1" x14ac:dyDescent="0.25">
      <c r="C102" s="16"/>
      <c r="F102" s="80"/>
      <c r="H102" s="16"/>
      <c r="I102" s="18"/>
      <c r="K102" s="19"/>
      <c r="M102" s="105"/>
      <c r="S102" s="86"/>
    </row>
    <row r="103" spans="1:24" s="15" customFormat="1" x14ac:dyDescent="0.25">
      <c r="C103" s="16"/>
      <c r="F103" s="80"/>
      <c r="H103" s="16"/>
      <c r="I103" s="18"/>
      <c r="K103" s="19"/>
      <c r="M103" s="105"/>
      <c r="S103" s="86"/>
    </row>
    <row r="104" spans="1:24" s="15" customFormat="1" x14ac:dyDescent="0.25">
      <c r="C104" s="16"/>
      <c r="F104" s="80"/>
      <c r="H104" s="16"/>
      <c r="I104" s="18"/>
      <c r="K104" s="19"/>
      <c r="M104" s="105"/>
      <c r="S104" s="86"/>
    </row>
    <row r="105" spans="1:24" x14ac:dyDescent="0.25">
      <c r="A105" t="s">
        <v>376</v>
      </c>
      <c r="B105" t="s">
        <v>0</v>
      </c>
      <c r="C105" s="78" t="s">
        <v>5</v>
      </c>
      <c r="D105" t="s">
        <v>45</v>
      </c>
      <c r="E105" t="s">
        <v>47</v>
      </c>
      <c r="F105" s="31" t="s">
        <v>95</v>
      </c>
      <c r="G105" t="s">
        <v>6</v>
      </c>
      <c r="H105" s="1" t="s">
        <v>1</v>
      </c>
      <c r="I105" s="2" t="s">
        <v>67</v>
      </c>
      <c r="J105" t="s">
        <v>2</v>
      </c>
      <c r="K105" s="3" t="s">
        <v>3</v>
      </c>
      <c r="L105" t="s">
        <v>4</v>
      </c>
      <c r="M105" s="104" t="s">
        <v>96</v>
      </c>
      <c r="N105" s="32" t="s">
        <v>98</v>
      </c>
      <c r="O105" t="s">
        <v>99</v>
      </c>
      <c r="P105" s="3" t="s">
        <v>100</v>
      </c>
      <c r="Q105" t="s">
        <v>101</v>
      </c>
      <c r="T105" s="15" t="s">
        <v>482</v>
      </c>
      <c r="U105" s="76" t="s">
        <v>264</v>
      </c>
      <c r="V105" s="48" t="s">
        <v>273</v>
      </c>
      <c r="W105" s="38" t="s">
        <v>3</v>
      </c>
      <c r="X105" s="75" t="s">
        <v>4</v>
      </c>
    </row>
    <row r="106" spans="1:24" s="15" customFormat="1" x14ac:dyDescent="0.25">
      <c r="A106" s="15" t="s">
        <v>372</v>
      </c>
      <c r="B106" s="51" t="s">
        <v>79</v>
      </c>
      <c r="C106" s="16">
        <v>125</v>
      </c>
      <c r="D106" s="15">
        <f>M109</f>
        <v>997</v>
      </c>
      <c r="E106" s="15">
        <v>371.44</v>
      </c>
      <c r="F106" s="80">
        <v>1</v>
      </c>
      <c r="G106" s="15">
        <f>E106:E141/D106:D141</f>
        <v>0.37255767301905718</v>
      </c>
      <c r="H106" s="17">
        <f>G106:G141*C106:C141</f>
        <v>46.569709127382147</v>
      </c>
      <c r="I106" s="18">
        <v>30.02</v>
      </c>
      <c r="J106" s="15">
        <f>I106:I141+H106:H141</f>
        <v>76.58970912738215</v>
      </c>
      <c r="K106" s="19">
        <v>150</v>
      </c>
      <c r="L106" s="15">
        <f>K106:K141-J106:J141</f>
        <v>73.41029087261785</v>
      </c>
      <c r="M106" s="105">
        <f>C106+C107+C108+C109+C110+C111+C112+C113+C114+C115+C116+C117+C118+C119+C120+C121+C122+C123+C124+C125+C126+C127+C128+C130+C132+C133+C134+C141+C142+C143</f>
        <v>472.5</v>
      </c>
      <c r="N106" s="15">
        <f>I106+I107+I108+I109+I110+I111+I112+I113+I114+I115+I116+I117+I118+I119+I120+I121+I122+I124+I125+I126+I123+I127+I128+I130+I132+I133+I134+I141+I142</f>
        <v>375.83</v>
      </c>
      <c r="O106" s="15">
        <f>J106+J107+J108+J109+J110+J111+J112+J113+J114+J115+J116+J117+J118+J119+J120+J121+J122+J123+J124+J125+J126+J127+J128+J130+J132+J133+J134+J141+J142</f>
        <v>549.25559679037099</v>
      </c>
      <c r="P106" s="15">
        <f>K106+K107+K108+K109+K110+K111+K112+K113+K114+K115+K116+K117+K119+K118+K120+K121+K122+K123+K124+K125+K126+K127+K128+K129+K132+K133+K134+K130+K139+K140+K141+K142+K143+K144+K145+K146+K148+K152+K153+K154+K155+K156+K157+K158+K159+K165+K166+K161+K162+K168+K169+K170+K167+K160</f>
        <v>2005</v>
      </c>
      <c r="Q106" s="15">
        <f>L106+L107+L108+L109+L110+L111+L112+L113+L114+L115+L116+L117+L118+L119+L120+L121+L122+L123+L124+L125+L126+L128+L127+L130+L132+L133+L134+L141+L142+L143</f>
        <v>795.52649949849535</v>
      </c>
      <c r="T106" s="15" t="s">
        <v>456</v>
      </c>
      <c r="U106" s="15">
        <v>1</v>
      </c>
      <c r="V106" s="15">
        <f>J106*U106</f>
        <v>76.58970912738215</v>
      </c>
      <c r="W106" s="15">
        <f>K106*U106</f>
        <v>150</v>
      </c>
      <c r="X106" s="15">
        <f>L106*U106</f>
        <v>73.41029087261785</v>
      </c>
    </row>
    <row r="107" spans="1:24" s="15" customFormat="1" x14ac:dyDescent="0.25">
      <c r="A107" s="15" t="s">
        <v>378</v>
      </c>
      <c r="B107" s="15" t="s">
        <v>24</v>
      </c>
      <c r="C107" s="16">
        <v>5</v>
      </c>
      <c r="D107" s="15">
        <f t="shared" ref="D107:D169" si="89">D106</f>
        <v>997</v>
      </c>
      <c r="E107" s="15">
        <v>371.44</v>
      </c>
      <c r="F107" s="80">
        <v>1</v>
      </c>
      <c r="G107" s="15">
        <f>E107:E144/D107:D144</f>
        <v>0.37255767301905718</v>
      </c>
      <c r="H107" s="17">
        <f>G107:G144*C107:C144</f>
        <v>1.8627883650952859</v>
      </c>
      <c r="I107" s="18">
        <v>6.85</v>
      </c>
      <c r="J107" s="15">
        <f>I107:I144+H107:H144</f>
        <v>8.7127883650952853</v>
      </c>
      <c r="K107" s="19">
        <v>20</v>
      </c>
      <c r="L107" s="15">
        <f>K107:K144-J107:J144</f>
        <v>11.287211634904715</v>
      </c>
      <c r="M107" s="105">
        <f>C129+C131+C135+C136+C137+C138+C139+C140+C143+C144+C145+C146+C147+C148+C149+C151+C152+C153+C154+C155+C156+C157+C158+C159+C160+C163+C164+C165+C166+C167+C168+C169+C171-C143+C162</f>
        <v>309</v>
      </c>
      <c r="N107" s="15">
        <f>I129+I131+I135+I136+I137+I138+I139+I140+I141+I142+I143+I144+I145+I146+I148+I149+I147+I151+I152+I153+I154+I155+I156+I157+I158+I159+I160+I163+I164+I165+I166+I167+I168+I169+I171</f>
        <v>322.98000000000019</v>
      </c>
      <c r="O107" s="15">
        <f>J129+J131+J135+J136+J137+J138+J139+J140+J143+J144+J145+J146+J147+J148+J149+J151+J152+J153+J154+J155+J156+J157+J158+J159+J160+J163+J164+J165+J167+J168+J166+J169+J171</f>
        <v>423.61264794383169</v>
      </c>
      <c r="P107" s="15">
        <f>K131+K135+K136+K137+K138+K147+K149+K151+K163+K164+K171</f>
        <v>375</v>
      </c>
      <c r="Q107" s="15">
        <f>L129+L131+L135+L136+L137+L138+L139+L140+L143+L144+L145+L146+L147+L148+L149+L151+L152+L153+L154+L155+L156+L157+L158+L159+L160+L163+L164+L165+L166+L167+L168+L169+L171-L143+L162</f>
        <v>560.38967903711114</v>
      </c>
      <c r="T107" s="15" t="s">
        <v>456</v>
      </c>
      <c r="U107" s="15">
        <v>1</v>
      </c>
      <c r="V107" s="15">
        <f t="shared" ref="V107:V171" si="90">J107*U107</f>
        <v>8.7127883650952853</v>
      </c>
      <c r="W107" s="15">
        <f t="shared" ref="W107:W171" si="91">K107*U107</f>
        <v>20</v>
      </c>
      <c r="X107" s="15">
        <f t="shared" ref="X107:X171" si="92">L107*U107</f>
        <v>11.287211634904715</v>
      </c>
    </row>
    <row r="108" spans="1:24" s="15" customFormat="1" x14ac:dyDescent="0.25">
      <c r="A108" s="15" t="s">
        <v>378</v>
      </c>
      <c r="B108" s="15" t="s">
        <v>24</v>
      </c>
      <c r="C108" s="16">
        <v>5</v>
      </c>
      <c r="D108" s="15">
        <f t="shared" si="89"/>
        <v>997</v>
      </c>
      <c r="E108" s="15">
        <v>371.44</v>
      </c>
      <c r="F108" s="80">
        <v>1</v>
      </c>
      <c r="G108" s="15">
        <f>E108:E145/D108:D145</f>
        <v>0.37255767301905718</v>
      </c>
      <c r="H108" s="17">
        <f>G108:G145*C108:C145</f>
        <v>1.8627883650952859</v>
      </c>
      <c r="I108" s="18">
        <v>6.85</v>
      </c>
      <c r="J108" s="15">
        <f>I108:I145+H108:H145</f>
        <v>8.7127883650952853</v>
      </c>
      <c r="K108" s="19">
        <v>20</v>
      </c>
      <c r="L108" s="15">
        <f>K108:K145-J108:J145</f>
        <v>11.287211634904715</v>
      </c>
      <c r="M108" s="105">
        <f>M106+M107</f>
        <v>781.5</v>
      </c>
      <c r="N108" s="15">
        <f>N106+N107</f>
        <v>698.81000000000017</v>
      </c>
      <c r="O108" s="15">
        <f>O106+O107</f>
        <v>972.86824473420268</v>
      </c>
      <c r="P108" s="15">
        <f>P106+P107</f>
        <v>2380</v>
      </c>
      <c r="Q108" s="15">
        <f>Q106+Q107</f>
        <v>1355.9161785356064</v>
      </c>
      <c r="T108" s="15" t="s">
        <v>456</v>
      </c>
      <c r="U108" s="15">
        <v>1</v>
      </c>
      <c r="V108" s="15">
        <f t="shared" si="90"/>
        <v>8.7127883650952853</v>
      </c>
      <c r="W108" s="15">
        <f t="shared" si="91"/>
        <v>20</v>
      </c>
      <c r="X108" s="15">
        <f t="shared" si="92"/>
        <v>11.287211634904715</v>
      </c>
    </row>
    <row r="109" spans="1:24" s="15" customFormat="1" x14ac:dyDescent="0.25">
      <c r="A109" s="15" t="s">
        <v>378</v>
      </c>
      <c r="B109" s="15" t="s">
        <v>22</v>
      </c>
      <c r="C109" s="16">
        <v>15</v>
      </c>
      <c r="D109" s="15">
        <f t="shared" si="89"/>
        <v>997</v>
      </c>
      <c r="E109" s="15">
        <v>371.44</v>
      </c>
      <c r="F109" s="80">
        <v>1</v>
      </c>
      <c r="G109" s="15">
        <f>E109:E145/D109:D145</f>
        <v>0.37255767301905718</v>
      </c>
      <c r="H109" s="17">
        <f>G109:G145*C109:C145</f>
        <v>5.5883650952858579</v>
      </c>
      <c r="I109" s="18">
        <v>6.85</v>
      </c>
      <c r="J109" s="15">
        <f>I109:I145+H109:H145</f>
        <v>12.438365095285857</v>
      </c>
      <c r="K109" s="19">
        <v>20</v>
      </c>
      <c r="L109" s="15">
        <f>K109:K145-J109:J145</f>
        <v>7.5616349047141433</v>
      </c>
      <c r="M109" s="105">
        <v>997</v>
      </c>
      <c r="N109" s="15">
        <v>670.13</v>
      </c>
      <c r="O109" s="15">
        <v>1041.57</v>
      </c>
      <c r="Q109" s="15">
        <f>P108-O109</f>
        <v>1338.43</v>
      </c>
      <c r="T109" s="15" t="s">
        <v>456</v>
      </c>
      <c r="U109" s="15">
        <v>1</v>
      </c>
      <c r="V109" s="15">
        <f t="shared" si="90"/>
        <v>12.438365095285857</v>
      </c>
      <c r="W109" s="15">
        <f t="shared" si="91"/>
        <v>20</v>
      </c>
      <c r="X109" s="15">
        <f t="shared" si="92"/>
        <v>7.5616349047141433</v>
      </c>
    </row>
    <row r="110" spans="1:24" s="15" customFormat="1" x14ac:dyDescent="0.25">
      <c r="A110" s="15" t="s">
        <v>378</v>
      </c>
      <c r="B110" s="15" t="s">
        <v>22</v>
      </c>
      <c r="C110" s="16">
        <v>15</v>
      </c>
      <c r="D110" s="15">
        <f t="shared" si="89"/>
        <v>997</v>
      </c>
      <c r="E110" s="15">
        <v>371.44</v>
      </c>
      <c r="F110" s="80">
        <v>1</v>
      </c>
      <c r="G110" s="15">
        <f>E110:E169/D110:D169</f>
        <v>0.37255767301905718</v>
      </c>
      <c r="H110" s="17">
        <f>G110:G169*C110:C169</f>
        <v>5.5883650952858579</v>
      </c>
      <c r="I110" s="18">
        <v>6.85</v>
      </c>
      <c r="J110" s="15">
        <f>I110:I169+H110:H169</f>
        <v>12.438365095285857</v>
      </c>
      <c r="K110" s="19">
        <v>20</v>
      </c>
      <c r="L110" s="15">
        <f>K110:K169-J110:J169</f>
        <v>7.5616349047141433</v>
      </c>
      <c r="M110" s="105"/>
      <c r="N110" s="105"/>
      <c r="T110" s="15" t="s">
        <v>456</v>
      </c>
      <c r="U110" s="15">
        <v>1</v>
      </c>
      <c r="V110" s="15">
        <f t="shared" si="90"/>
        <v>12.438365095285857</v>
      </c>
      <c r="W110" s="15">
        <f t="shared" si="91"/>
        <v>20</v>
      </c>
      <c r="X110" s="15">
        <f t="shared" si="92"/>
        <v>7.5616349047141433</v>
      </c>
    </row>
    <row r="111" spans="1:24" s="15" customFormat="1" x14ac:dyDescent="0.25">
      <c r="A111" s="15" t="s">
        <v>387</v>
      </c>
      <c r="B111" s="15" t="s">
        <v>226</v>
      </c>
      <c r="C111" s="16">
        <v>50</v>
      </c>
      <c r="D111" s="15">
        <f t="shared" si="89"/>
        <v>997</v>
      </c>
      <c r="E111" s="15">
        <v>371.44</v>
      </c>
      <c r="F111" s="80">
        <v>1</v>
      </c>
      <c r="G111" s="15">
        <f>E111:E333/D111:D333</f>
        <v>0.37255767301905718</v>
      </c>
      <c r="H111" s="17">
        <f>G111:G333*C111:C333</f>
        <v>18.62788365095286</v>
      </c>
      <c r="I111" s="18">
        <v>7.45</v>
      </c>
      <c r="J111" s="15">
        <f>I111:I333+H111:H333</f>
        <v>26.07788365095286</v>
      </c>
      <c r="K111" s="19">
        <v>60</v>
      </c>
      <c r="L111" s="15">
        <f>K111:K333-J111:J333</f>
        <v>33.922116349047144</v>
      </c>
      <c r="M111" s="105"/>
      <c r="N111" s="105"/>
      <c r="T111" s="15" t="s">
        <v>456</v>
      </c>
      <c r="U111" s="15">
        <v>1</v>
      </c>
      <c r="V111" s="15">
        <f t="shared" si="90"/>
        <v>26.07788365095286</v>
      </c>
      <c r="W111" s="15">
        <f t="shared" si="91"/>
        <v>60</v>
      </c>
      <c r="X111" s="15">
        <f t="shared" si="92"/>
        <v>33.922116349047144</v>
      </c>
    </row>
    <row r="112" spans="1:24" s="15" customFormat="1" x14ac:dyDescent="0.25">
      <c r="A112" s="15" t="s">
        <v>387</v>
      </c>
      <c r="B112" s="15" t="s">
        <v>388</v>
      </c>
      <c r="C112" s="16">
        <v>15</v>
      </c>
      <c r="D112" s="15">
        <f t="shared" si="89"/>
        <v>997</v>
      </c>
      <c r="E112" s="15">
        <v>371.44</v>
      </c>
      <c r="F112" s="80">
        <v>1</v>
      </c>
      <c r="G112" s="15">
        <f>E108:E208/D108:D208</f>
        <v>0.37255767301905718</v>
      </c>
      <c r="H112" s="16">
        <f>G109:G209*C109:C209</f>
        <v>5.5883650952858579</v>
      </c>
      <c r="I112" s="18">
        <v>7.05</v>
      </c>
      <c r="J112" s="15">
        <f>I109:I209+H109:H209</f>
        <v>12.638365095285858</v>
      </c>
      <c r="K112" s="19">
        <v>40</v>
      </c>
      <c r="L112" s="15">
        <f>K109:K209-J109:J209</f>
        <v>27.361634904714144</v>
      </c>
      <c r="M112" s="105"/>
      <c r="N112" s="105"/>
      <c r="S112" s="86"/>
      <c r="T112" s="15" t="s">
        <v>456</v>
      </c>
      <c r="U112" s="15">
        <v>1</v>
      </c>
      <c r="V112" s="15">
        <f t="shared" si="90"/>
        <v>12.638365095285858</v>
      </c>
      <c r="W112" s="15">
        <f t="shared" si="91"/>
        <v>40</v>
      </c>
      <c r="X112" s="15">
        <f t="shared" si="92"/>
        <v>27.361634904714144</v>
      </c>
    </row>
    <row r="113" spans="1:24" s="15" customFormat="1" x14ac:dyDescent="0.25">
      <c r="A113" s="15" t="s">
        <v>387</v>
      </c>
      <c r="B113" s="15" t="s">
        <v>389</v>
      </c>
      <c r="C113" s="16">
        <v>15</v>
      </c>
      <c r="D113" s="15">
        <f t="shared" si="89"/>
        <v>997</v>
      </c>
      <c r="E113" s="15">
        <v>371.44</v>
      </c>
      <c r="F113" s="80">
        <v>1</v>
      </c>
      <c r="G113" s="15">
        <f>E109:E209/D109:D209</f>
        <v>0.37255767301905718</v>
      </c>
      <c r="H113" s="16">
        <f>G110:G210*C110:C210</f>
        <v>5.5883650952858579</v>
      </c>
      <c r="I113" s="18">
        <v>7.05</v>
      </c>
      <c r="J113" s="15">
        <f>I110:I210+H110:H210</f>
        <v>12.638365095285858</v>
      </c>
      <c r="K113" s="19">
        <v>40</v>
      </c>
      <c r="L113" s="15">
        <f>K110:K210-J110:J210</f>
        <v>27.361634904714144</v>
      </c>
      <c r="M113" s="105"/>
      <c r="N113" s="105"/>
      <c r="S113" s="86"/>
      <c r="T113" s="15" t="s">
        <v>456</v>
      </c>
      <c r="U113" s="15">
        <v>1</v>
      </c>
      <c r="V113" s="15">
        <f t="shared" si="90"/>
        <v>12.638365095285858</v>
      </c>
      <c r="W113" s="15">
        <f t="shared" si="91"/>
        <v>40</v>
      </c>
      <c r="X113" s="15">
        <f t="shared" si="92"/>
        <v>27.361634904714144</v>
      </c>
    </row>
    <row r="114" spans="1:24" s="15" customFormat="1" x14ac:dyDescent="0.25">
      <c r="A114" s="15" t="s">
        <v>387</v>
      </c>
      <c r="B114" s="15" t="s">
        <v>390</v>
      </c>
      <c r="C114" s="16">
        <v>15</v>
      </c>
      <c r="D114" s="15">
        <f t="shared" si="89"/>
        <v>997</v>
      </c>
      <c r="E114" s="15">
        <v>371.44</v>
      </c>
      <c r="F114" s="80">
        <v>1</v>
      </c>
      <c r="G114" s="15">
        <f>E110:E210/D110:D210</f>
        <v>0.37255767301905718</v>
      </c>
      <c r="H114" s="16">
        <f>G111:G211*C111:C211</f>
        <v>5.5883650952858579</v>
      </c>
      <c r="I114" s="18">
        <v>7.05</v>
      </c>
      <c r="J114" s="15">
        <f>I111:I211+H111:H211</f>
        <v>12.638365095285858</v>
      </c>
      <c r="K114" s="19">
        <v>40</v>
      </c>
      <c r="L114" s="15">
        <f>K111:K211-J111:J211</f>
        <v>27.361634904714144</v>
      </c>
      <c r="M114" s="105"/>
      <c r="N114" s="105"/>
      <c r="S114" s="86"/>
      <c r="T114" s="15" t="s">
        <v>456</v>
      </c>
      <c r="U114" s="15">
        <v>1</v>
      </c>
      <c r="V114" s="15">
        <f t="shared" si="90"/>
        <v>12.638365095285858</v>
      </c>
      <c r="W114" s="15">
        <f t="shared" si="91"/>
        <v>40</v>
      </c>
      <c r="X114" s="15">
        <f t="shared" si="92"/>
        <v>27.361634904714144</v>
      </c>
    </row>
    <row r="115" spans="1:24" s="15" customFormat="1" x14ac:dyDescent="0.25">
      <c r="A115" s="15" t="s">
        <v>391</v>
      </c>
      <c r="B115" s="15" t="s">
        <v>231</v>
      </c>
      <c r="C115" s="16">
        <v>18</v>
      </c>
      <c r="D115" s="15">
        <f t="shared" si="89"/>
        <v>997</v>
      </c>
      <c r="E115" s="15">
        <v>371.44</v>
      </c>
      <c r="F115" s="80">
        <v>1</v>
      </c>
      <c r="G115" s="15">
        <f>E115:E143/D115:D143</f>
        <v>0.37255767301905718</v>
      </c>
      <c r="H115" s="17">
        <f>G115:G143*C115:C143</f>
        <v>6.7060381143430288</v>
      </c>
      <c r="I115" s="18">
        <v>7.77</v>
      </c>
      <c r="J115" s="15">
        <f>I115:I143+H115:H143</f>
        <v>14.476038114343028</v>
      </c>
      <c r="K115" s="19">
        <v>60</v>
      </c>
      <c r="L115" s="15">
        <f>K115:K143-J115:J143</f>
        <v>45.523961885656973</v>
      </c>
      <c r="M115" s="105"/>
      <c r="N115" s="105"/>
      <c r="T115" s="15" t="s">
        <v>456</v>
      </c>
      <c r="U115" s="15">
        <v>1</v>
      </c>
      <c r="V115" s="15">
        <f t="shared" si="90"/>
        <v>14.476038114343028</v>
      </c>
      <c r="W115" s="15">
        <f t="shared" si="91"/>
        <v>60</v>
      </c>
      <c r="X115" s="15">
        <f t="shared" si="92"/>
        <v>45.523961885656973</v>
      </c>
    </row>
    <row r="116" spans="1:24" s="15" customFormat="1" x14ac:dyDescent="0.25">
      <c r="A116" s="15" t="s">
        <v>392</v>
      </c>
      <c r="B116" s="15" t="s">
        <v>396</v>
      </c>
      <c r="C116" s="16">
        <v>4</v>
      </c>
      <c r="D116" s="15">
        <f t="shared" si="89"/>
        <v>997</v>
      </c>
      <c r="E116" s="15">
        <v>371.44</v>
      </c>
      <c r="F116" s="80">
        <v>1</v>
      </c>
      <c r="G116" s="15">
        <f>E69:E133/D69:D133</f>
        <v>0.37255767301905718</v>
      </c>
      <c r="H116" s="17">
        <f>G69:G133*C69:C133</f>
        <v>1.4902306920762287</v>
      </c>
      <c r="I116" s="18">
        <v>5.49</v>
      </c>
      <c r="J116" s="15">
        <f>I69:I133+H69:H133</f>
        <v>6.9802306920762289</v>
      </c>
      <c r="K116" s="19">
        <v>20</v>
      </c>
      <c r="L116" s="15">
        <f>K69:K133-J69:J133</f>
        <v>13.01976930792377</v>
      </c>
      <c r="M116" s="105"/>
      <c r="N116" s="105"/>
      <c r="T116" s="15" t="s">
        <v>456</v>
      </c>
      <c r="U116" s="15">
        <v>1</v>
      </c>
      <c r="V116" s="15">
        <f t="shared" si="90"/>
        <v>6.9802306920762289</v>
      </c>
      <c r="W116" s="15">
        <f t="shared" si="91"/>
        <v>20</v>
      </c>
      <c r="X116" s="15">
        <f t="shared" si="92"/>
        <v>13.01976930792377</v>
      </c>
    </row>
    <row r="117" spans="1:24" s="15" customFormat="1" x14ac:dyDescent="0.25">
      <c r="A117" s="15" t="s">
        <v>393</v>
      </c>
      <c r="B117" s="15" t="s">
        <v>396</v>
      </c>
      <c r="C117" s="16">
        <v>4</v>
      </c>
      <c r="D117" s="15">
        <f t="shared" si="89"/>
        <v>997</v>
      </c>
      <c r="E117" s="15">
        <v>371.44</v>
      </c>
      <c r="F117" s="80">
        <v>1</v>
      </c>
      <c r="G117" s="15">
        <f>E70:E134/D70:D134</f>
        <v>0.37255767301905718</v>
      </c>
      <c r="H117" s="17">
        <f>G70:G134*C70:C134</f>
        <v>1.4902306920762287</v>
      </c>
      <c r="I117" s="18">
        <v>5.49</v>
      </c>
      <c r="J117" s="15">
        <f>I70:I134+H70:H134</f>
        <v>6.9802306920762289</v>
      </c>
      <c r="K117" s="19">
        <v>20</v>
      </c>
      <c r="L117" s="15">
        <f>K70:K134-J70:J134</f>
        <v>13.01976930792377</v>
      </c>
      <c r="M117" s="105"/>
      <c r="N117" s="105"/>
      <c r="T117" s="15" t="s">
        <v>456</v>
      </c>
      <c r="U117" s="15">
        <v>1</v>
      </c>
      <c r="V117" s="15">
        <f t="shared" si="90"/>
        <v>6.9802306920762289</v>
      </c>
      <c r="W117" s="15">
        <f t="shared" si="91"/>
        <v>20</v>
      </c>
      <c r="X117" s="15">
        <f t="shared" si="92"/>
        <v>13.01976930792377</v>
      </c>
    </row>
    <row r="118" spans="1:24" s="15" customFormat="1" x14ac:dyDescent="0.25">
      <c r="A118" s="15" t="s">
        <v>394</v>
      </c>
      <c r="B118" s="15" t="s">
        <v>397</v>
      </c>
      <c r="C118" s="16">
        <v>5</v>
      </c>
      <c r="D118" s="15">
        <f t="shared" si="89"/>
        <v>997</v>
      </c>
      <c r="E118" s="15">
        <v>371.44</v>
      </c>
      <c r="F118" s="80">
        <v>1</v>
      </c>
      <c r="G118" s="15">
        <f>E71:E135/D71:D135</f>
        <v>0.37255767301905718</v>
      </c>
      <c r="H118" s="17">
        <f>G71:G135*C71:C135</f>
        <v>1.8627883650952859</v>
      </c>
      <c r="I118" s="18">
        <v>4.09</v>
      </c>
      <c r="J118" s="15">
        <f>I71:I135+H71:H135</f>
        <v>5.9527883650952855</v>
      </c>
      <c r="K118" s="19">
        <v>17.5</v>
      </c>
      <c r="L118" s="15">
        <f>K71:K135-J71:J135</f>
        <v>11.547211634904714</v>
      </c>
      <c r="M118" s="105"/>
      <c r="N118" s="105"/>
      <c r="T118" s="15" t="s">
        <v>456</v>
      </c>
      <c r="U118" s="15">
        <v>1</v>
      </c>
      <c r="V118" s="15">
        <f t="shared" si="90"/>
        <v>5.9527883650952855</v>
      </c>
      <c r="W118" s="15">
        <f t="shared" si="91"/>
        <v>17.5</v>
      </c>
      <c r="X118" s="15">
        <f t="shared" si="92"/>
        <v>11.547211634904714</v>
      </c>
    </row>
    <row r="119" spans="1:24" s="15" customFormat="1" x14ac:dyDescent="0.25">
      <c r="A119" s="15" t="s">
        <v>395</v>
      </c>
      <c r="B119" s="15" t="s">
        <v>397</v>
      </c>
      <c r="C119" s="16">
        <v>5</v>
      </c>
      <c r="D119" s="15">
        <f t="shared" si="89"/>
        <v>997</v>
      </c>
      <c r="E119" s="15">
        <v>371.44</v>
      </c>
      <c r="F119" s="80">
        <v>1</v>
      </c>
      <c r="G119" s="15">
        <f>E72:E136/D72:D136</f>
        <v>0.37255767301905718</v>
      </c>
      <c r="H119" s="17">
        <f>G72:G136*C72:C136</f>
        <v>1.8627883650952859</v>
      </c>
      <c r="I119" s="18">
        <v>4.09</v>
      </c>
      <c r="J119" s="15">
        <f>I72:I136+H72:H136</f>
        <v>5.9527883650952855</v>
      </c>
      <c r="K119" s="19">
        <v>17.5</v>
      </c>
      <c r="L119" s="15">
        <f>K72:K136-J72:J136</f>
        <v>11.547211634904714</v>
      </c>
      <c r="M119" s="105"/>
      <c r="N119" s="105"/>
      <c r="T119" s="15" t="s">
        <v>456</v>
      </c>
      <c r="U119" s="15">
        <v>1</v>
      </c>
      <c r="V119" s="15">
        <f t="shared" si="90"/>
        <v>5.9527883650952855</v>
      </c>
      <c r="W119" s="15">
        <f t="shared" si="91"/>
        <v>17.5</v>
      </c>
      <c r="X119" s="15">
        <f t="shared" si="92"/>
        <v>11.547211634904714</v>
      </c>
    </row>
    <row r="120" spans="1:24" s="15" customFormat="1" x14ac:dyDescent="0.25">
      <c r="A120" s="15" t="s">
        <v>398</v>
      </c>
      <c r="B120" s="15" t="s">
        <v>399</v>
      </c>
      <c r="C120" s="16">
        <v>30</v>
      </c>
      <c r="D120" s="15">
        <f t="shared" si="89"/>
        <v>997</v>
      </c>
      <c r="E120" s="15">
        <v>371.44</v>
      </c>
      <c r="F120" s="80">
        <v>1</v>
      </c>
      <c r="G120" s="15">
        <f>E120:E174/D120:D174</f>
        <v>0.37255767301905718</v>
      </c>
      <c r="H120" s="17">
        <f>G120:G174*C120:C174</f>
        <v>11.176730190571716</v>
      </c>
      <c r="I120" s="18">
        <v>20.51</v>
      </c>
      <c r="J120" s="15">
        <f>I120:I174+H120:H174</f>
        <v>31.686730190571716</v>
      </c>
      <c r="K120" s="19">
        <v>60</v>
      </c>
      <c r="L120" s="15">
        <f>K120:K174-J120:J174</f>
        <v>28.313269809428284</v>
      </c>
      <c r="M120" s="105"/>
      <c r="N120" s="105"/>
      <c r="T120" s="15" t="s">
        <v>456</v>
      </c>
      <c r="U120" s="15">
        <v>1</v>
      </c>
      <c r="V120" s="15">
        <f t="shared" si="90"/>
        <v>31.686730190571716</v>
      </c>
      <c r="W120" s="15">
        <f t="shared" si="91"/>
        <v>60</v>
      </c>
      <c r="X120" s="15">
        <f t="shared" si="92"/>
        <v>28.313269809428284</v>
      </c>
    </row>
    <row r="121" spans="1:24" s="15" customFormat="1" x14ac:dyDescent="0.25">
      <c r="A121" s="15" t="s">
        <v>432</v>
      </c>
      <c r="B121" s="15" t="s">
        <v>309</v>
      </c>
      <c r="C121" s="16">
        <v>6</v>
      </c>
      <c r="D121" s="15">
        <f t="shared" si="89"/>
        <v>997</v>
      </c>
      <c r="E121" s="15">
        <v>371.44</v>
      </c>
      <c r="F121" s="80">
        <v>1</v>
      </c>
      <c r="G121" s="15">
        <f>E88:E179/D88:D179</f>
        <v>0.37255767301905718</v>
      </c>
      <c r="H121" s="17">
        <f>G88:G179*C88:C179</f>
        <v>2.2353460381143431</v>
      </c>
      <c r="I121" s="18">
        <v>86.12</v>
      </c>
      <c r="J121" s="15">
        <f>I88:I179+H88:H179</f>
        <v>88.355346038114348</v>
      </c>
      <c r="K121" s="19">
        <v>190</v>
      </c>
      <c r="L121" s="15">
        <f>K88:K179-J88:J179</f>
        <v>101.64465396188565</v>
      </c>
      <c r="M121" s="105"/>
      <c r="N121" s="105"/>
      <c r="T121" s="15" t="s">
        <v>456</v>
      </c>
      <c r="U121" s="15">
        <v>1</v>
      </c>
      <c r="V121" s="15">
        <f t="shared" si="90"/>
        <v>88.355346038114348</v>
      </c>
      <c r="W121" s="15">
        <f t="shared" si="91"/>
        <v>190</v>
      </c>
      <c r="X121" s="15">
        <f t="shared" si="92"/>
        <v>101.64465396188565</v>
      </c>
    </row>
    <row r="122" spans="1:24" s="15" customFormat="1" x14ac:dyDescent="0.25">
      <c r="A122" s="15" t="s">
        <v>412</v>
      </c>
      <c r="B122" s="15" t="s">
        <v>411</v>
      </c>
      <c r="C122" s="16">
        <v>7</v>
      </c>
      <c r="D122" s="15">
        <f t="shared" si="89"/>
        <v>997</v>
      </c>
      <c r="E122" s="15">
        <v>371.44</v>
      </c>
      <c r="F122" s="80">
        <v>1</v>
      </c>
      <c r="G122" s="15">
        <f t="shared" ref="G122:G127" si="93">E115:E212/D115:D212</f>
        <v>0.37255767301905718</v>
      </c>
      <c r="H122" s="17">
        <f t="shared" ref="H122:H127" si="94">G115:G212*C115:C212</f>
        <v>2.6079037111334005</v>
      </c>
      <c r="I122" s="18">
        <v>7.61</v>
      </c>
      <c r="J122" s="15">
        <f t="shared" ref="J122:J127" si="95">I115:I212+H115:H212</f>
        <v>10.217903711133401</v>
      </c>
      <c r="K122" s="19">
        <v>25</v>
      </c>
      <c r="L122" s="15">
        <f t="shared" ref="L122:L127" si="96">K115:K212-J115:J212</f>
        <v>14.782096288866599</v>
      </c>
      <c r="M122" s="105"/>
      <c r="N122" s="105"/>
      <c r="T122" s="15" t="s">
        <v>456</v>
      </c>
      <c r="U122" s="15">
        <v>1</v>
      </c>
      <c r="V122" s="15">
        <f t="shared" si="90"/>
        <v>10.217903711133401</v>
      </c>
      <c r="W122" s="15">
        <f t="shared" si="91"/>
        <v>25</v>
      </c>
      <c r="X122" s="15">
        <f t="shared" si="92"/>
        <v>14.782096288866599</v>
      </c>
    </row>
    <row r="123" spans="1:24" s="15" customFormat="1" x14ac:dyDescent="0.25">
      <c r="A123" s="15" t="s">
        <v>413</v>
      </c>
      <c r="B123" s="15" t="s">
        <v>411</v>
      </c>
      <c r="C123" s="16">
        <v>7</v>
      </c>
      <c r="D123" s="15">
        <f t="shared" si="89"/>
        <v>997</v>
      </c>
      <c r="E123" s="15">
        <v>371.44</v>
      </c>
      <c r="F123" s="80">
        <v>1</v>
      </c>
      <c r="G123" s="15">
        <f t="shared" si="93"/>
        <v>0.37255767301905718</v>
      </c>
      <c r="H123" s="17">
        <f t="shared" si="94"/>
        <v>2.6079037111334005</v>
      </c>
      <c r="I123" s="18">
        <v>7.61</v>
      </c>
      <c r="J123" s="15">
        <f t="shared" si="95"/>
        <v>10.217903711133401</v>
      </c>
      <c r="K123" s="19">
        <v>25</v>
      </c>
      <c r="L123" s="15">
        <f t="shared" si="96"/>
        <v>14.782096288866599</v>
      </c>
      <c r="M123" s="105"/>
      <c r="N123" s="105"/>
      <c r="T123" s="15" t="s">
        <v>456</v>
      </c>
      <c r="U123" s="15">
        <v>1</v>
      </c>
      <c r="V123" s="15">
        <f t="shared" si="90"/>
        <v>10.217903711133401</v>
      </c>
      <c r="W123" s="15">
        <f t="shared" si="91"/>
        <v>25</v>
      </c>
      <c r="X123" s="15">
        <f t="shared" si="92"/>
        <v>14.782096288866599</v>
      </c>
    </row>
    <row r="124" spans="1:24" s="15" customFormat="1" x14ac:dyDescent="0.25">
      <c r="A124" s="15" t="s">
        <v>413</v>
      </c>
      <c r="B124" s="15" t="s">
        <v>405</v>
      </c>
      <c r="C124" s="16">
        <v>7</v>
      </c>
      <c r="D124" s="15">
        <f t="shared" si="89"/>
        <v>997</v>
      </c>
      <c r="E124" s="15">
        <v>371.44</v>
      </c>
      <c r="F124" s="80">
        <v>1</v>
      </c>
      <c r="G124" s="15">
        <f t="shared" si="93"/>
        <v>0.37255767301905718</v>
      </c>
      <c r="H124" s="17">
        <f t="shared" si="94"/>
        <v>2.6079037111334005</v>
      </c>
      <c r="I124" s="18">
        <v>6.58</v>
      </c>
      <c r="J124" s="15">
        <f t="shared" si="95"/>
        <v>9.1879037111334014</v>
      </c>
      <c r="K124" s="19">
        <v>25</v>
      </c>
      <c r="L124" s="15">
        <f t="shared" si="96"/>
        <v>15.812096288866599</v>
      </c>
      <c r="M124" s="105"/>
      <c r="N124" s="105"/>
      <c r="T124" s="15" t="s">
        <v>456</v>
      </c>
      <c r="U124" s="15">
        <v>1</v>
      </c>
      <c r="V124" s="15">
        <f t="shared" si="90"/>
        <v>9.1879037111334014</v>
      </c>
      <c r="W124" s="15">
        <f t="shared" si="91"/>
        <v>25</v>
      </c>
      <c r="X124" s="15">
        <f t="shared" si="92"/>
        <v>15.812096288866599</v>
      </c>
    </row>
    <row r="125" spans="1:24" s="15" customFormat="1" x14ac:dyDescent="0.25">
      <c r="A125" s="15" t="s">
        <v>414</v>
      </c>
      <c r="B125" s="15" t="s">
        <v>408</v>
      </c>
      <c r="C125" s="16">
        <v>6</v>
      </c>
      <c r="D125" s="15">
        <f t="shared" si="89"/>
        <v>997</v>
      </c>
      <c r="E125" s="15">
        <v>371.44</v>
      </c>
      <c r="F125" s="80">
        <v>1</v>
      </c>
      <c r="G125" s="15">
        <f t="shared" si="93"/>
        <v>0.37255767301905718</v>
      </c>
      <c r="H125" s="17">
        <f t="shared" si="94"/>
        <v>2.2353460381143431</v>
      </c>
      <c r="I125" s="18">
        <v>8.43</v>
      </c>
      <c r="J125" s="15">
        <f t="shared" si="95"/>
        <v>10.665346038114343</v>
      </c>
      <c r="K125" s="19">
        <v>25</v>
      </c>
      <c r="L125" s="15">
        <f t="shared" si="96"/>
        <v>14.334653961885657</v>
      </c>
      <c r="M125" s="105"/>
      <c r="N125" s="105"/>
      <c r="T125" s="15" t="s">
        <v>456</v>
      </c>
      <c r="U125" s="15">
        <v>1</v>
      </c>
      <c r="V125" s="15">
        <f t="shared" si="90"/>
        <v>10.665346038114343</v>
      </c>
      <c r="W125" s="15">
        <f t="shared" si="91"/>
        <v>25</v>
      </c>
      <c r="X125" s="15">
        <f t="shared" si="92"/>
        <v>14.334653961885657</v>
      </c>
    </row>
    <row r="126" spans="1:24" s="15" customFormat="1" x14ac:dyDescent="0.25">
      <c r="A126" s="15" t="s">
        <v>416</v>
      </c>
      <c r="B126" s="15" t="s">
        <v>415</v>
      </c>
      <c r="C126" s="79">
        <v>6.5</v>
      </c>
      <c r="D126" s="15">
        <f t="shared" si="89"/>
        <v>997</v>
      </c>
      <c r="E126" s="15">
        <v>371.44</v>
      </c>
      <c r="F126" s="80">
        <v>1</v>
      </c>
      <c r="G126" s="15">
        <f t="shared" si="93"/>
        <v>0.37255767301905718</v>
      </c>
      <c r="H126" s="17">
        <f t="shared" si="94"/>
        <v>2.4216248746238715</v>
      </c>
      <c r="I126" s="18">
        <v>26.11</v>
      </c>
      <c r="J126" s="15">
        <f t="shared" si="95"/>
        <v>28.531624874623873</v>
      </c>
      <c r="K126" s="19">
        <v>60</v>
      </c>
      <c r="L126" s="15">
        <f t="shared" si="96"/>
        <v>31.468375125376127</v>
      </c>
      <c r="M126" s="105"/>
      <c r="N126" s="105"/>
      <c r="P126" s="19"/>
      <c r="S126" s="86"/>
      <c r="T126" s="15" t="s">
        <v>456</v>
      </c>
      <c r="U126" s="15">
        <v>1</v>
      </c>
      <c r="V126" s="15">
        <f t="shared" si="90"/>
        <v>28.531624874623873</v>
      </c>
      <c r="W126" s="15">
        <f t="shared" si="91"/>
        <v>60</v>
      </c>
      <c r="X126" s="15">
        <f t="shared" si="92"/>
        <v>31.468375125376127</v>
      </c>
    </row>
    <row r="127" spans="1:24" s="15" customFormat="1" x14ac:dyDescent="0.25">
      <c r="A127" s="15" t="s">
        <v>425</v>
      </c>
      <c r="B127" s="15" t="s">
        <v>411</v>
      </c>
      <c r="C127" s="16">
        <v>7</v>
      </c>
      <c r="D127" s="15">
        <f t="shared" si="89"/>
        <v>997</v>
      </c>
      <c r="E127" s="15">
        <v>371.44</v>
      </c>
      <c r="F127" s="80">
        <v>1</v>
      </c>
      <c r="G127" s="15">
        <f t="shared" si="93"/>
        <v>0.37255767301905718</v>
      </c>
      <c r="H127" s="17">
        <f t="shared" si="94"/>
        <v>2.6079037111334005</v>
      </c>
      <c r="I127" s="18">
        <v>7.61</v>
      </c>
      <c r="J127" s="15">
        <f t="shared" si="95"/>
        <v>10.217903711133401</v>
      </c>
      <c r="K127" s="19">
        <v>25</v>
      </c>
      <c r="L127" s="15">
        <f t="shared" si="96"/>
        <v>14.782096288866599</v>
      </c>
      <c r="M127" s="105"/>
      <c r="N127" s="105"/>
      <c r="T127" s="15" t="s">
        <v>456</v>
      </c>
      <c r="U127" s="15">
        <v>1</v>
      </c>
      <c r="V127" s="15">
        <f t="shared" si="90"/>
        <v>10.217903711133401</v>
      </c>
      <c r="W127" s="15">
        <f t="shared" si="91"/>
        <v>25</v>
      </c>
      <c r="X127" s="15">
        <f t="shared" si="92"/>
        <v>14.782096288866599</v>
      </c>
    </row>
    <row r="128" spans="1:24" s="15" customFormat="1" x14ac:dyDescent="0.25">
      <c r="A128" s="15" t="s">
        <v>426</v>
      </c>
      <c r="B128" s="15" t="s">
        <v>285</v>
      </c>
      <c r="C128" s="16">
        <v>40</v>
      </c>
      <c r="D128" s="15">
        <f t="shared" si="89"/>
        <v>997</v>
      </c>
      <c r="E128" s="15">
        <v>371.44</v>
      </c>
      <c r="F128" s="80">
        <v>1</v>
      </c>
      <c r="G128" s="15">
        <f>E114:E204/D114:D204</f>
        <v>0.37255767301905718</v>
      </c>
      <c r="H128" s="17">
        <f>G114:G204*C114:C204</f>
        <v>14.902306920762287</v>
      </c>
      <c r="I128" s="18">
        <v>39.96</v>
      </c>
      <c r="J128" s="15">
        <f>I114:I204+H114:H204</f>
        <v>54.862306920762286</v>
      </c>
      <c r="K128" s="19">
        <v>130</v>
      </c>
      <c r="L128" s="15">
        <f>K114:K204-J114:J204</f>
        <v>75.137693079237721</v>
      </c>
      <c r="M128" s="105"/>
      <c r="N128" s="105"/>
      <c r="T128" s="15" t="s">
        <v>456</v>
      </c>
      <c r="U128" s="15">
        <v>1</v>
      </c>
      <c r="V128" s="15">
        <f t="shared" si="90"/>
        <v>54.862306920762286</v>
      </c>
      <c r="W128" s="15">
        <f t="shared" si="91"/>
        <v>130</v>
      </c>
      <c r="X128" s="15">
        <f t="shared" si="92"/>
        <v>75.137693079237721</v>
      </c>
    </row>
    <row r="129" spans="1:24" s="15" customFormat="1" x14ac:dyDescent="0.25">
      <c r="A129" s="15" t="s">
        <v>491</v>
      </c>
      <c r="B129" s="15" t="s">
        <v>490</v>
      </c>
      <c r="C129" s="16">
        <v>30</v>
      </c>
      <c r="D129" s="15">
        <f t="shared" si="89"/>
        <v>997</v>
      </c>
      <c r="E129" s="15">
        <v>371.44</v>
      </c>
      <c r="F129" s="80">
        <v>1</v>
      </c>
      <c r="G129" s="15">
        <f>E115:E205/D115:D205</f>
        <v>0.37255767301905718</v>
      </c>
      <c r="H129" s="17">
        <f>G115:G205*C115:C205</f>
        <v>11.176730190571716</v>
      </c>
      <c r="I129" s="18">
        <v>35.979999999999997</v>
      </c>
      <c r="J129" s="15">
        <f>I122:I225+H122:H225</f>
        <v>47.156730190571714</v>
      </c>
      <c r="K129" s="19">
        <v>100</v>
      </c>
      <c r="L129" s="15">
        <f>K122:K225-J122:J225</f>
        <v>52.843269809428286</v>
      </c>
      <c r="M129" s="105"/>
      <c r="N129" s="105"/>
      <c r="T129" s="15" t="s">
        <v>456</v>
      </c>
      <c r="U129" s="15">
        <v>1</v>
      </c>
      <c r="V129" s="15">
        <f t="shared" si="90"/>
        <v>47.156730190571714</v>
      </c>
      <c r="W129" s="15">
        <f t="shared" si="91"/>
        <v>100</v>
      </c>
      <c r="X129" s="15">
        <f t="shared" si="92"/>
        <v>52.843269809428286</v>
      </c>
    </row>
    <row r="130" spans="1:24" s="15" customFormat="1" x14ac:dyDescent="0.25">
      <c r="A130" s="15" t="s">
        <v>428</v>
      </c>
      <c r="B130" s="15" t="s">
        <v>427</v>
      </c>
      <c r="C130" s="79">
        <v>15</v>
      </c>
      <c r="D130" s="15">
        <f t="shared" si="89"/>
        <v>997</v>
      </c>
      <c r="E130" s="15">
        <v>371.44</v>
      </c>
      <c r="F130" s="80">
        <v>1</v>
      </c>
      <c r="G130" s="15">
        <f>E126:E226/D126:D226</f>
        <v>0.37255767301905718</v>
      </c>
      <c r="H130" s="16">
        <f>G127:G227*C127:C227</f>
        <v>5.5883650952858579</v>
      </c>
      <c r="I130" s="18">
        <v>7.81</v>
      </c>
      <c r="J130" s="15">
        <f>I127:I227+H127:H227</f>
        <v>13.398365095285858</v>
      </c>
      <c r="K130" s="19">
        <v>35</v>
      </c>
      <c r="L130" s="15">
        <f>K127:K227-J127:J227</f>
        <v>21.601634904714142</v>
      </c>
      <c r="M130" s="105"/>
      <c r="N130" s="105"/>
      <c r="P130" s="19"/>
      <c r="S130" s="86"/>
      <c r="T130" s="15" t="s">
        <v>456</v>
      </c>
      <c r="U130" s="15">
        <v>1</v>
      </c>
      <c r="V130" s="15">
        <f t="shared" si="90"/>
        <v>13.398365095285858</v>
      </c>
      <c r="W130" s="15">
        <f t="shared" si="91"/>
        <v>35</v>
      </c>
      <c r="X130" s="15">
        <f t="shared" si="92"/>
        <v>21.601634904714142</v>
      </c>
    </row>
    <row r="131" spans="1:24" s="15" customFormat="1" x14ac:dyDescent="0.25">
      <c r="A131" s="15" t="s">
        <v>677</v>
      </c>
      <c r="B131" s="15" t="s">
        <v>422</v>
      </c>
      <c r="C131" s="16">
        <v>30</v>
      </c>
      <c r="D131" s="15">
        <f t="shared" si="89"/>
        <v>997</v>
      </c>
      <c r="E131" s="15">
        <v>371.44</v>
      </c>
      <c r="F131" s="80">
        <v>1</v>
      </c>
      <c r="G131" s="15">
        <f>E117:E207/D117:D207</f>
        <v>0.37255767301905718</v>
      </c>
      <c r="H131" s="17">
        <f>G117:G207*C117:C207</f>
        <v>11.176730190571716</v>
      </c>
      <c r="I131" s="18">
        <v>35.979999999999997</v>
      </c>
      <c r="J131" s="15">
        <f>I124:I227+H124:H227</f>
        <v>47.156730190571714</v>
      </c>
      <c r="K131" s="19">
        <v>90</v>
      </c>
      <c r="L131" s="15">
        <f>K124:K227-J124:J227</f>
        <v>42.843269809428286</v>
      </c>
      <c r="M131" s="105"/>
      <c r="N131" s="105"/>
      <c r="T131" s="15" t="s">
        <v>456</v>
      </c>
      <c r="U131" s="15">
        <v>1</v>
      </c>
      <c r="V131" s="15">
        <f t="shared" si="90"/>
        <v>47.156730190571714</v>
      </c>
      <c r="W131" s="15">
        <f t="shared" si="91"/>
        <v>90</v>
      </c>
      <c r="X131" s="15">
        <f t="shared" si="92"/>
        <v>42.843269809428286</v>
      </c>
    </row>
    <row r="132" spans="1:24" s="15" customFormat="1" x14ac:dyDescent="0.25">
      <c r="A132" s="15" t="s">
        <v>429</v>
      </c>
      <c r="B132" s="15" t="s">
        <v>295</v>
      </c>
      <c r="C132" s="16">
        <v>5</v>
      </c>
      <c r="D132" s="15">
        <f t="shared" si="89"/>
        <v>997</v>
      </c>
      <c r="E132" s="15">
        <v>371.44</v>
      </c>
      <c r="F132" s="80">
        <v>1</v>
      </c>
      <c r="G132" s="15">
        <f>E128:E228/D128:D228</f>
        <v>0.37255767301905718</v>
      </c>
      <c r="H132" s="16">
        <f>G129:G229*C129:C229</f>
        <v>1.8627883650952859</v>
      </c>
      <c r="I132" s="18">
        <v>14.71</v>
      </c>
      <c r="J132" s="15">
        <f>I129:I229+H129:H229</f>
        <v>16.572788365095288</v>
      </c>
      <c r="K132" s="19">
        <v>70</v>
      </c>
      <c r="L132" s="15">
        <f>K129:K229-J129:J229</f>
        <v>53.427211634904708</v>
      </c>
      <c r="M132" s="105"/>
      <c r="N132" s="105"/>
      <c r="S132" s="86"/>
      <c r="T132" s="15" t="s">
        <v>456</v>
      </c>
      <c r="U132" s="15">
        <v>1</v>
      </c>
      <c r="V132" s="15">
        <f t="shared" si="90"/>
        <v>16.572788365095288</v>
      </c>
      <c r="W132" s="15">
        <f t="shared" si="91"/>
        <v>70</v>
      </c>
      <c r="X132" s="15">
        <f t="shared" si="92"/>
        <v>53.427211634904708</v>
      </c>
    </row>
    <row r="133" spans="1:24" s="15" customFormat="1" x14ac:dyDescent="0.25">
      <c r="A133" s="15" t="s">
        <v>429</v>
      </c>
      <c r="B133" s="15" t="s">
        <v>430</v>
      </c>
      <c r="C133" s="79">
        <v>15</v>
      </c>
      <c r="D133" s="15">
        <f t="shared" si="89"/>
        <v>997</v>
      </c>
      <c r="E133" s="15">
        <v>371.44</v>
      </c>
      <c r="F133" s="80">
        <v>1</v>
      </c>
      <c r="G133" s="15">
        <f>E129:E229/D129:D229</f>
        <v>0.37255767301905718</v>
      </c>
      <c r="H133" s="16">
        <f>G130:G230*C130:C230</f>
        <v>5.5883650952858579</v>
      </c>
      <c r="I133" s="18">
        <v>10.07</v>
      </c>
      <c r="J133" s="15">
        <f>I130:I230+H130:H230</f>
        <v>15.658365095285859</v>
      </c>
      <c r="K133" s="19">
        <v>30</v>
      </c>
      <c r="L133" s="15">
        <f>K130:K230-J130:J230</f>
        <v>14.341634904714141</v>
      </c>
      <c r="M133" s="105"/>
      <c r="N133" s="105"/>
      <c r="P133" s="19"/>
      <c r="S133" s="86"/>
      <c r="T133" s="15" t="s">
        <v>456</v>
      </c>
      <c r="U133" s="15">
        <v>1</v>
      </c>
      <c r="V133" s="15">
        <f t="shared" si="90"/>
        <v>15.658365095285859</v>
      </c>
      <c r="W133" s="15">
        <f t="shared" si="91"/>
        <v>30</v>
      </c>
      <c r="X133" s="15">
        <f t="shared" si="92"/>
        <v>14.341634904714141</v>
      </c>
    </row>
    <row r="134" spans="1:24" s="15" customFormat="1" x14ac:dyDescent="0.25">
      <c r="A134" s="15" t="s">
        <v>431</v>
      </c>
      <c r="B134" s="15" t="s">
        <v>216</v>
      </c>
      <c r="C134" s="16">
        <v>5</v>
      </c>
      <c r="D134" s="15">
        <f t="shared" si="89"/>
        <v>997</v>
      </c>
      <c r="E134" s="15">
        <v>371.44</v>
      </c>
      <c r="F134" s="80">
        <v>1</v>
      </c>
      <c r="G134" s="15">
        <f>E128:E228/D128:D228</f>
        <v>0.37255767301905718</v>
      </c>
      <c r="H134" s="17">
        <f>G128:G228*C128:C228</f>
        <v>1.8627883650952859</v>
      </c>
      <c r="I134" s="18">
        <v>6.38</v>
      </c>
      <c r="J134" s="15">
        <f>I128:I228+H128:H228</f>
        <v>8.2427883650952865</v>
      </c>
      <c r="K134" s="19">
        <v>35</v>
      </c>
      <c r="L134" s="15">
        <f>K128:K228-J128:J228</f>
        <v>26.757211634904714</v>
      </c>
      <c r="M134" s="105"/>
      <c r="N134" s="105"/>
      <c r="T134" s="15" t="s">
        <v>456</v>
      </c>
      <c r="U134" s="15">
        <v>1</v>
      </c>
      <c r="V134" s="15">
        <f t="shared" si="90"/>
        <v>8.2427883650952865</v>
      </c>
      <c r="W134" s="15">
        <f t="shared" si="91"/>
        <v>35</v>
      </c>
      <c r="X134" s="15">
        <f t="shared" si="92"/>
        <v>26.757211634904714</v>
      </c>
    </row>
    <row r="135" spans="1:24" s="15" customFormat="1" x14ac:dyDescent="0.25">
      <c r="A135" s="15" t="s">
        <v>593</v>
      </c>
      <c r="B135" s="15" t="s">
        <v>427</v>
      </c>
      <c r="C135" s="79">
        <v>15</v>
      </c>
      <c r="D135" s="15">
        <f t="shared" si="89"/>
        <v>997</v>
      </c>
      <c r="E135" s="15">
        <v>371.44</v>
      </c>
      <c r="F135" s="80">
        <v>1</v>
      </c>
      <c r="G135" s="15">
        <f t="shared" ref="G135:G140" si="97">E131:E231/D131:D231</f>
        <v>0.37255767301905718</v>
      </c>
      <c r="H135" s="16">
        <f t="shared" ref="H135:H140" si="98">G132:G232*C132:C232</f>
        <v>5.5883650952858579</v>
      </c>
      <c r="I135" s="18">
        <v>7.81</v>
      </c>
      <c r="J135" s="15">
        <f t="shared" ref="J135:J140" si="99">I132:I232+H132:H232</f>
        <v>13.398365095285858</v>
      </c>
      <c r="K135" s="19">
        <v>35</v>
      </c>
      <c r="L135" s="15">
        <f t="shared" ref="L135:L140" si="100">K132:K232-J132:J232</f>
        <v>21.601634904714142</v>
      </c>
      <c r="M135" s="105"/>
      <c r="N135" s="105"/>
      <c r="P135" s="19"/>
      <c r="S135" s="86"/>
      <c r="T135" s="15" t="s">
        <v>456</v>
      </c>
      <c r="U135" s="15">
        <v>1</v>
      </c>
      <c r="V135" s="15">
        <f t="shared" si="90"/>
        <v>13.398365095285858</v>
      </c>
      <c r="W135" s="15">
        <f t="shared" si="91"/>
        <v>35</v>
      </c>
      <c r="X135" s="15">
        <f t="shared" si="92"/>
        <v>21.601634904714142</v>
      </c>
    </row>
    <row r="136" spans="1:24" s="15" customFormat="1" x14ac:dyDescent="0.25">
      <c r="A136" s="15" t="s">
        <v>649</v>
      </c>
      <c r="B136" s="15" t="s">
        <v>427</v>
      </c>
      <c r="C136" s="79">
        <v>15</v>
      </c>
      <c r="D136" s="15">
        <f t="shared" si="89"/>
        <v>997</v>
      </c>
      <c r="E136" s="15">
        <v>371.44</v>
      </c>
      <c r="F136" s="80">
        <v>1</v>
      </c>
      <c r="G136" s="15">
        <f t="shared" si="97"/>
        <v>0.37255767301905718</v>
      </c>
      <c r="H136" s="16">
        <f t="shared" si="98"/>
        <v>5.5883650952858579</v>
      </c>
      <c r="I136" s="18">
        <v>10.07</v>
      </c>
      <c r="J136" s="15">
        <f t="shared" si="99"/>
        <v>15.658365095285859</v>
      </c>
      <c r="K136" s="19">
        <v>30</v>
      </c>
      <c r="L136" s="15">
        <f t="shared" si="100"/>
        <v>14.341634904714141</v>
      </c>
      <c r="M136" s="105"/>
      <c r="N136" s="105"/>
      <c r="P136" s="19"/>
      <c r="S136" s="86"/>
      <c r="T136" s="15" t="s">
        <v>456</v>
      </c>
      <c r="U136" s="15">
        <v>1</v>
      </c>
      <c r="V136" s="15">
        <f t="shared" si="90"/>
        <v>15.658365095285859</v>
      </c>
      <c r="W136" s="15">
        <f t="shared" si="91"/>
        <v>30</v>
      </c>
      <c r="X136" s="15">
        <f t="shared" si="92"/>
        <v>14.341634904714141</v>
      </c>
    </row>
    <row r="137" spans="1:24" s="15" customFormat="1" x14ac:dyDescent="0.25">
      <c r="A137" s="15" t="s">
        <v>650</v>
      </c>
      <c r="B137" s="15" t="s">
        <v>427</v>
      </c>
      <c r="C137" s="79">
        <v>15</v>
      </c>
      <c r="D137" s="15">
        <f t="shared" si="89"/>
        <v>997</v>
      </c>
      <c r="E137" s="15">
        <v>371.44</v>
      </c>
      <c r="F137" s="80">
        <v>1</v>
      </c>
      <c r="G137" s="15">
        <f t="shared" si="97"/>
        <v>0.37255767301905718</v>
      </c>
      <c r="H137" s="16">
        <f t="shared" si="98"/>
        <v>5.5883650952858579</v>
      </c>
      <c r="I137" s="18">
        <v>12.95</v>
      </c>
      <c r="J137" s="15">
        <f t="shared" si="99"/>
        <v>18.538365095285858</v>
      </c>
      <c r="K137" s="19">
        <v>35</v>
      </c>
      <c r="L137" s="15">
        <f t="shared" si="100"/>
        <v>16.461634904714142</v>
      </c>
      <c r="M137" s="105"/>
      <c r="N137" s="105"/>
      <c r="P137" s="19"/>
      <c r="S137" s="86"/>
      <c r="T137" s="15" t="s">
        <v>456</v>
      </c>
      <c r="U137" s="15">
        <v>1</v>
      </c>
      <c r="V137" s="15">
        <f t="shared" si="90"/>
        <v>18.538365095285858</v>
      </c>
      <c r="W137" s="15">
        <f t="shared" si="91"/>
        <v>35</v>
      </c>
      <c r="X137" s="15">
        <f t="shared" si="92"/>
        <v>16.461634904714142</v>
      </c>
    </row>
    <row r="138" spans="1:24" s="15" customFormat="1" x14ac:dyDescent="0.25">
      <c r="A138" s="15" t="s">
        <v>651</v>
      </c>
      <c r="B138" s="15" t="s">
        <v>427</v>
      </c>
      <c r="C138" s="79">
        <v>15</v>
      </c>
      <c r="D138" s="15">
        <f t="shared" si="89"/>
        <v>997</v>
      </c>
      <c r="E138" s="15">
        <v>371.44</v>
      </c>
      <c r="F138" s="80">
        <v>1</v>
      </c>
      <c r="G138" s="15">
        <f t="shared" si="97"/>
        <v>0.37255767301905718</v>
      </c>
      <c r="H138" s="16">
        <f t="shared" si="98"/>
        <v>5.5883650952858579</v>
      </c>
      <c r="I138" s="18">
        <v>12.95</v>
      </c>
      <c r="J138" s="15">
        <f t="shared" si="99"/>
        <v>18.538365095285858</v>
      </c>
      <c r="K138" s="19">
        <v>35</v>
      </c>
      <c r="L138" s="15">
        <f t="shared" si="100"/>
        <v>16.461634904714142</v>
      </c>
      <c r="M138" s="105"/>
      <c r="N138" s="105"/>
      <c r="P138" s="19"/>
      <c r="S138" s="86"/>
      <c r="T138" s="15" t="s">
        <v>456</v>
      </c>
      <c r="U138" s="15">
        <v>1</v>
      </c>
      <c r="V138" s="15">
        <f t="shared" si="90"/>
        <v>18.538365095285858</v>
      </c>
      <c r="W138" s="15">
        <f t="shared" si="91"/>
        <v>35</v>
      </c>
      <c r="X138" s="15">
        <f t="shared" si="92"/>
        <v>16.461634904714142</v>
      </c>
    </row>
    <row r="139" spans="1:24" s="15" customFormat="1" x14ac:dyDescent="0.25">
      <c r="A139" s="15" t="s">
        <v>491</v>
      </c>
      <c r="B139" s="15" t="s">
        <v>295</v>
      </c>
      <c r="C139" s="16">
        <v>5</v>
      </c>
      <c r="D139" s="15">
        <f t="shared" si="89"/>
        <v>997</v>
      </c>
      <c r="E139" s="15">
        <v>371.44</v>
      </c>
      <c r="F139" s="80">
        <v>1</v>
      </c>
      <c r="G139" s="15">
        <f t="shared" si="97"/>
        <v>0.37255767301905718</v>
      </c>
      <c r="H139" s="16">
        <f t="shared" si="98"/>
        <v>1.8627883650952859</v>
      </c>
      <c r="I139" s="18">
        <v>14.71</v>
      </c>
      <c r="J139" s="15">
        <f t="shared" si="99"/>
        <v>16.572788365095288</v>
      </c>
      <c r="K139" s="19">
        <v>70</v>
      </c>
      <c r="L139" s="15">
        <f t="shared" si="100"/>
        <v>53.427211634904708</v>
      </c>
      <c r="M139" s="105"/>
      <c r="N139" s="105"/>
      <c r="S139" s="86"/>
      <c r="T139" s="15" t="s">
        <v>456</v>
      </c>
      <c r="U139" s="15">
        <v>1</v>
      </c>
      <c r="V139" s="15">
        <f t="shared" si="90"/>
        <v>16.572788365095288</v>
      </c>
      <c r="W139" s="15">
        <f t="shared" si="91"/>
        <v>70</v>
      </c>
      <c r="X139" s="15">
        <f t="shared" si="92"/>
        <v>53.427211634904708</v>
      </c>
    </row>
    <row r="140" spans="1:24" s="15" customFormat="1" x14ac:dyDescent="0.25">
      <c r="A140" s="15" t="s">
        <v>321</v>
      </c>
      <c r="B140" s="15" t="s">
        <v>295</v>
      </c>
      <c r="C140" s="16">
        <v>5</v>
      </c>
      <c r="D140" s="15">
        <f t="shared" si="89"/>
        <v>997</v>
      </c>
      <c r="E140" s="15">
        <v>371.44</v>
      </c>
      <c r="F140" s="80">
        <v>1</v>
      </c>
      <c r="G140" s="15">
        <f t="shared" si="97"/>
        <v>0.37255767301905718</v>
      </c>
      <c r="H140" s="16">
        <f t="shared" si="98"/>
        <v>1.8627883650952859</v>
      </c>
      <c r="I140" s="18">
        <v>14.71</v>
      </c>
      <c r="J140" s="15">
        <f t="shared" si="99"/>
        <v>16.572788365095288</v>
      </c>
      <c r="K140" s="19">
        <v>70</v>
      </c>
      <c r="L140" s="15">
        <f t="shared" si="100"/>
        <v>53.427211634904708</v>
      </c>
      <c r="M140" s="105"/>
      <c r="N140" s="105"/>
      <c r="S140" s="86"/>
      <c r="T140" s="15" t="s">
        <v>456</v>
      </c>
      <c r="U140" s="15">
        <v>1</v>
      </c>
      <c r="V140" s="15">
        <f t="shared" si="90"/>
        <v>16.572788365095288</v>
      </c>
      <c r="W140" s="15">
        <f t="shared" si="91"/>
        <v>70</v>
      </c>
      <c r="X140" s="15">
        <f t="shared" si="92"/>
        <v>53.427211634904708</v>
      </c>
    </row>
    <row r="141" spans="1:24" s="15" customFormat="1" x14ac:dyDescent="0.25">
      <c r="A141" s="15" t="s">
        <v>433</v>
      </c>
      <c r="B141" s="15" t="s">
        <v>411</v>
      </c>
      <c r="C141" s="16">
        <v>7</v>
      </c>
      <c r="D141" s="15">
        <f t="shared" si="89"/>
        <v>997</v>
      </c>
      <c r="E141" s="15">
        <v>371.44</v>
      </c>
      <c r="F141" s="80">
        <v>1</v>
      </c>
      <c r="G141" s="15">
        <f>E134:E231/D134:D231</f>
        <v>0.37255767301905718</v>
      </c>
      <c r="H141" s="17">
        <f>G134:G231*C134:C231</f>
        <v>2.6079037111334005</v>
      </c>
      <c r="I141" s="18">
        <v>7.61</v>
      </c>
      <c r="J141" s="15">
        <f>I134:I231+H134:H231</f>
        <v>10.217903711133401</v>
      </c>
      <c r="K141" s="19">
        <v>25</v>
      </c>
      <c r="L141" s="15">
        <f>K134:K231-J134:J231</f>
        <v>14.782096288866599</v>
      </c>
      <c r="M141" s="105"/>
      <c r="N141" s="105"/>
      <c r="T141" s="15" t="s">
        <v>456</v>
      </c>
      <c r="U141" s="15">
        <v>1</v>
      </c>
      <c r="V141" s="15">
        <f t="shared" si="90"/>
        <v>10.217903711133401</v>
      </c>
      <c r="W141" s="15">
        <f t="shared" si="91"/>
        <v>25</v>
      </c>
      <c r="X141" s="15">
        <f t="shared" si="92"/>
        <v>14.782096288866599</v>
      </c>
    </row>
    <row r="142" spans="1:24" s="15" customFormat="1" x14ac:dyDescent="0.25">
      <c r="A142" s="15" t="s">
        <v>433</v>
      </c>
      <c r="B142" s="15" t="s">
        <v>403</v>
      </c>
      <c r="C142" s="16">
        <v>6</v>
      </c>
      <c r="D142" s="15">
        <f t="shared" si="89"/>
        <v>997</v>
      </c>
      <c r="E142" s="15">
        <v>371.44</v>
      </c>
      <c r="F142" s="80">
        <v>1</v>
      </c>
      <c r="G142" s="15">
        <f>E135:E238/D135:D238</f>
        <v>0.37255767301905718</v>
      </c>
      <c r="H142" s="17">
        <f>G135:G238*C135:C238</f>
        <v>2.2353460381143431</v>
      </c>
      <c r="I142" s="18">
        <v>5.76</v>
      </c>
      <c r="J142" s="15">
        <f>I135:I238+H135:H238</f>
        <v>7.9953460381143433</v>
      </c>
      <c r="K142" s="19">
        <v>25</v>
      </c>
      <c r="L142" s="15">
        <f>K135:K238-J135:J238</f>
        <v>17.004653961885658</v>
      </c>
      <c r="M142" s="105"/>
      <c r="N142" s="105"/>
      <c r="T142" s="15" t="s">
        <v>456</v>
      </c>
      <c r="U142" s="15">
        <v>1</v>
      </c>
      <c r="V142" s="15">
        <f t="shared" si="90"/>
        <v>7.9953460381143433</v>
      </c>
      <c r="W142" s="15">
        <f t="shared" si="91"/>
        <v>25</v>
      </c>
      <c r="X142" s="15">
        <f t="shared" si="92"/>
        <v>17.004653961885658</v>
      </c>
    </row>
    <row r="143" spans="1:24" s="15" customFormat="1" x14ac:dyDescent="0.25">
      <c r="A143" s="15" t="s">
        <v>453</v>
      </c>
      <c r="B143" s="15" t="s">
        <v>411</v>
      </c>
      <c r="C143" s="16">
        <v>7</v>
      </c>
      <c r="D143" s="15">
        <f t="shared" si="89"/>
        <v>997</v>
      </c>
      <c r="E143" s="15">
        <v>371.44</v>
      </c>
      <c r="F143" s="80">
        <v>1</v>
      </c>
      <c r="G143" s="15">
        <f t="shared" ref="G143:G149" si="101">E136:E233/D136:D233</f>
        <v>0.37255767301905718</v>
      </c>
      <c r="H143" s="17">
        <f t="shared" ref="H143:H149" si="102">G136:G233*C136:C233</f>
        <v>2.6079037111334005</v>
      </c>
      <c r="I143" s="18">
        <v>7.61</v>
      </c>
      <c r="J143" s="15">
        <f t="shared" ref="J143:J149" si="103">I136:I233+H136:H233</f>
        <v>10.217903711133401</v>
      </c>
      <c r="K143" s="19">
        <v>25</v>
      </c>
      <c r="L143" s="15">
        <f t="shared" ref="L143:L149" si="104">K136:K233-J136:J233</f>
        <v>14.782096288866599</v>
      </c>
      <c r="M143" s="105"/>
      <c r="N143" s="105"/>
      <c r="T143" s="15" t="s">
        <v>456</v>
      </c>
      <c r="U143" s="15">
        <v>1</v>
      </c>
      <c r="V143" s="15">
        <f t="shared" si="90"/>
        <v>10.217903711133401</v>
      </c>
      <c r="W143" s="15">
        <f t="shared" si="91"/>
        <v>25</v>
      </c>
      <c r="X143" s="15">
        <f t="shared" si="92"/>
        <v>14.782096288866599</v>
      </c>
    </row>
    <row r="144" spans="1:24" s="15" customFormat="1" x14ac:dyDescent="0.25">
      <c r="A144" s="15" t="s">
        <v>492</v>
      </c>
      <c r="B144" s="15" t="s">
        <v>411</v>
      </c>
      <c r="C144" s="16">
        <v>7</v>
      </c>
      <c r="D144" s="15">
        <f t="shared" si="89"/>
        <v>997</v>
      </c>
      <c r="E144" s="15">
        <v>371.44</v>
      </c>
      <c r="F144" s="80">
        <v>1</v>
      </c>
      <c r="G144" s="15">
        <f t="shared" si="101"/>
        <v>0.37255767301905718</v>
      </c>
      <c r="H144" s="17">
        <f t="shared" si="102"/>
        <v>2.6079037111334005</v>
      </c>
      <c r="I144" s="18">
        <v>7.61</v>
      </c>
      <c r="J144" s="15">
        <f t="shared" si="103"/>
        <v>10.217903711133401</v>
      </c>
      <c r="K144" s="19">
        <v>25</v>
      </c>
      <c r="L144" s="15">
        <f t="shared" si="104"/>
        <v>14.782096288866599</v>
      </c>
      <c r="M144" s="105"/>
      <c r="N144" s="105"/>
      <c r="T144" s="15" t="s">
        <v>456</v>
      </c>
      <c r="U144" s="15">
        <v>1</v>
      </c>
      <c r="V144" s="15">
        <f t="shared" si="90"/>
        <v>10.217903711133401</v>
      </c>
      <c r="W144" s="15">
        <f t="shared" si="91"/>
        <v>25</v>
      </c>
      <c r="X144" s="15">
        <f t="shared" si="92"/>
        <v>14.782096288866599</v>
      </c>
    </row>
    <row r="145" spans="1:28" s="15" customFormat="1" x14ac:dyDescent="0.25">
      <c r="A145" s="15" t="s">
        <v>483</v>
      </c>
      <c r="B145" s="15" t="s">
        <v>411</v>
      </c>
      <c r="C145" s="16">
        <v>7</v>
      </c>
      <c r="D145" s="15">
        <f t="shared" si="89"/>
        <v>997</v>
      </c>
      <c r="E145" s="15">
        <v>371.44</v>
      </c>
      <c r="F145" s="80">
        <v>1</v>
      </c>
      <c r="G145" s="15">
        <f t="shared" si="101"/>
        <v>0.37255767301905718</v>
      </c>
      <c r="H145" s="17">
        <f t="shared" si="102"/>
        <v>2.6079037111334005</v>
      </c>
      <c r="I145" s="18">
        <v>7.61</v>
      </c>
      <c r="J145" s="15">
        <f t="shared" si="103"/>
        <v>10.217903711133401</v>
      </c>
      <c r="K145" s="19">
        <v>25</v>
      </c>
      <c r="L145" s="15">
        <f t="shared" si="104"/>
        <v>14.782096288866599</v>
      </c>
      <c r="M145" s="105"/>
      <c r="N145" s="105"/>
      <c r="T145" s="15" t="s">
        <v>456</v>
      </c>
      <c r="U145" s="15">
        <v>1</v>
      </c>
      <c r="V145" s="15">
        <f t="shared" si="90"/>
        <v>10.217903711133401</v>
      </c>
      <c r="W145" s="15">
        <f t="shared" si="91"/>
        <v>25</v>
      </c>
      <c r="X145" s="15">
        <f t="shared" si="92"/>
        <v>14.782096288866599</v>
      </c>
    </row>
    <row r="146" spans="1:28" s="15" customFormat="1" x14ac:dyDescent="0.25">
      <c r="A146" s="15" t="s">
        <v>493</v>
      </c>
      <c r="B146" s="15" t="s">
        <v>435</v>
      </c>
      <c r="C146" s="16">
        <v>10</v>
      </c>
      <c r="D146" s="15">
        <f t="shared" si="89"/>
        <v>997</v>
      </c>
      <c r="E146" s="15">
        <v>371.44</v>
      </c>
      <c r="F146" s="80">
        <v>1</v>
      </c>
      <c r="G146" s="15">
        <f t="shared" si="101"/>
        <v>0.37255767301905718</v>
      </c>
      <c r="H146" s="17">
        <f t="shared" si="102"/>
        <v>3.7255767301905718</v>
      </c>
      <c r="I146" s="18">
        <v>3.95</v>
      </c>
      <c r="J146" s="15">
        <f t="shared" si="103"/>
        <v>7.6755767301905724</v>
      </c>
      <c r="K146" s="19">
        <v>17.5</v>
      </c>
      <c r="L146" s="15">
        <f t="shared" si="104"/>
        <v>9.8244232698094276</v>
      </c>
      <c r="M146" s="105"/>
      <c r="N146" s="105"/>
      <c r="T146" s="15" t="s">
        <v>456</v>
      </c>
      <c r="U146" s="15">
        <v>1</v>
      </c>
      <c r="V146" s="15">
        <f t="shared" si="90"/>
        <v>7.6755767301905724</v>
      </c>
      <c r="W146" s="15">
        <f t="shared" si="91"/>
        <v>17.5</v>
      </c>
      <c r="X146" s="15">
        <f t="shared" si="92"/>
        <v>9.8244232698094276</v>
      </c>
    </row>
    <row r="147" spans="1:28" s="15" customFormat="1" x14ac:dyDescent="0.25">
      <c r="A147" s="15" t="s">
        <v>591</v>
      </c>
      <c r="B147" s="15" t="s">
        <v>436</v>
      </c>
      <c r="C147" s="16">
        <v>10</v>
      </c>
      <c r="D147" s="15">
        <f t="shared" si="89"/>
        <v>997</v>
      </c>
      <c r="E147" s="15">
        <v>371.44</v>
      </c>
      <c r="F147" s="80">
        <v>1</v>
      </c>
      <c r="G147" s="15">
        <f t="shared" si="101"/>
        <v>0.37255767301905718</v>
      </c>
      <c r="H147" s="17">
        <f t="shared" si="102"/>
        <v>3.7255767301905718</v>
      </c>
      <c r="I147" s="18">
        <v>3.95</v>
      </c>
      <c r="J147" s="15">
        <f t="shared" si="103"/>
        <v>7.6755767301905724</v>
      </c>
      <c r="K147" s="19">
        <v>17.5</v>
      </c>
      <c r="L147" s="15">
        <f t="shared" si="104"/>
        <v>9.8244232698094276</v>
      </c>
      <c r="M147" s="105"/>
      <c r="N147" s="105"/>
      <c r="T147" s="15" t="s">
        <v>456</v>
      </c>
      <c r="U147" s="15">
        <v>1</v>
      </c>
      <c r="V147" s="15">
        <f t="shared" si="90"/>
        <v>7.6755767301905724</v>
      </c>
      <c r="W147" s="15">
        <f t="shared" si="91"/>
        <v>17.5</v>
      </c>
      <c r="X147" s="15">
        <f t="shared" si="92"/>
        <v>9.8244232698094276</v>
      </c>
    </row>
    <row r="148" spans="1:28" s="15" customFormat="1" x14ac:dyDescent="0.25">
      <c r="A148" s="15" t="s">
        <v>493</v>
      </c>
      <c r="B148" s="15" t="s">
        <v>437</v>
      </c>
      <c r="C148" s="16">
        <v>10</v>
      </c>
      <c r="D148" s="15">
        <f t="shared" si="89"/>
        <v>997</v>
      </c>
      <c r="E148" s="15">
        <v>371.44</v>
      </c>
      <c r="F148" s="80">
        <v>1</v>
      </c>
      <c r="G148" s="15">
        <f t="shared" si="101"/>
        <v>0.37255767301905718</v>
      </c>
      <c r="H148" s="17">
        <f t="shared" si="102"/>
        <v>3.7255767301905718</v>
      </c>
      <c r="I148" s="18">
        <v>3.95</v>
      </c>
      <c r="J148" s="15">
        <f t="shared" si="103"/>
        <v>7.6755767301905724</v>
      </c>
      <c r="K148" s="19">
        <v>17.5</v>
      </c>
      <c r="L148" s="15">
        <f t="shared" si="104"/>
        <v>9.8244232698094276</v>
      </c>
      <c r="M148" s="105"/>
      <c r="N148" s="105"/>
      <c r="T148" s="15" t="s">
        <v>456</v>
      </c>
      <c r="U148" s="15">
        <v>1</v>
      </c>
      <c r="V148" s="15">
        <f t="shared" si="90"/>
        <v>7.6755767301905724</v>
      </c>
      <c r="W148" s="15">
        <f t="shared" si="91"/>
        <v>17.5</v>
      </c>
      <c r="X148" s="15">
        <f t="shared" si="92"/>
        <v>9.8244232698094276</v>
      </c>
    </row>
    <row r="149" spans="1:28" s="15" customFormat="1" x14ac:dyDescent="0.25">
      <c r="A149" s="15" t="s">
        <v>592</v>
      </c>
      <c r="B149" s="15" t="s">
        <v>438</v>
      </c>
      <c r="C149" s="16">
        <v>10</v>
      </c>
      <c r="D149" s="15">
        <f t="shared" si="89"/>
        <v>997</v>
      </c>
      <c r="E149" s="15">
        <v>371.44</v>
      </c>
      <c r="F149" s="80">
        <v>1</v>
      </c>
      <c r="G149" s="15">
        <f t="shared" si="101"/>
        <v>0.37255767301905718</v>
      </c>
      <c r="H149" s="17">
        <f t="shared" si="102"/>
        <v>3.7255767301905718</v>
      </c>
      <c r="I149" s="18">
        <v>3.95</v>
      </c>
      <c r="J149" s="15">
        <f t="shared" si="103"/>
        <v>7.6755767301905724</v>
      </c>
      <c r="K149" s="19">
        <v>17.5</v>
      </c>
      <c r="L149" s="15">
        <f t="shared" si="104"/>
        <v>9.8244232698094276</v>
      </c>
      <c r="M149" s="105"/>
      <c r="N149" s="105"/>
      <c r="T149" s="15" t="s">
        <v>456</v>
      </c>
      <c r="U149" s="15">
        <v>1</v>
      </c>
      <c r="V149" s="15">
        <f t="shared" si="90"/>
        <v>7.6755767301905724</v>
      </c>
      <c r="W149" s="15">
        <f t="shared" si="91"/>
        <v>17.5</v>
      </c>
      <c r="X149" s="15">
        <f t="shared" si="92"/>
        <v>9.8244232698094276</v>
      </c>
    </row>
    <row r="150" spans="1:28" s="15" customFormat="1" x14ac:dyDescent="0.25">
      <c r="A150" s="15" t="s">
        <v>678</v>
      </c>
      <c r="B150" s="15" t="s">
        <v>439</v>
      </c>
      <c r="C150" s="16">
        <v>10</v>
      </c>
      <c r="D150" s="15">
        <f>D148</f>
        <v>997</v>
      </c>
      <c r="E150" s="15">
        <v>371.44</v>
      </c>
      <c r="F150" s="80">
        <v>1</v>
      </c>
      <c r="G150" s="15">
        <f t="shared" ref="G150:G155" si="105">E142:E239/D142:D239</f>
        <v>0.37255767301905718</v>
      </c>
      <c r="H150" s="17">
        <f t="shared" ref="H150:H155" si="106">G142:G239*C142:C239</f>
        <v>3.7255767301905718</v>
      </c>
      <c r="I150" s="18">
        <v>3.95</v>
      </c>
      <c r="J150" s="15">
        <f t="shared" ref="J150:J155" si="107">I142:I239+H142:H239</f>
        <v>7.6755767301905724</v>
      </c>
      <c r="K150" s="19">
        <v>0</v>
      </c>
      <c r="L150" s="15">
        <f t="shared" ref="L150:L155" si="108">K142:K239-J142:J239</f>
        <v>-7.6755767301905724</v>
      </c>
      <c r="M150" s="105"/>
      <c r="N150" s="105"/>
      <c r="T150" s="15" t="s">
        <v>456</v>
      </c>
      <c r="U150" s="15">
        <v>1</v>
      </c>
      <c r="V150" s="15">
        <f t="shared" ref="V150" si="109">J150*U150</f>
        <v>7.6755767301905724</v>
      </c>
      <c r="W150" s="15">
        <f t="shared" ref="W150" si="110">K150*U150</f>
        <v>0</v>
      </c>
      <c r="X150" s="15">
        <f t="shared" ref="X150" si="111">L150*U150</f>
        <v>-7.6755767301905724</v>
      </c>
    </row>
    <row r="151" spans="1:28" s="15" customFormat="1" x14ac:dyDescent="0.25">
      <c r="A151" s="15" t="s">
        <v>682</v>
      </c>
      <c r="B151" s="15" t="s">
        <v>439</v>
      </c>
      <c r="C151" s="16">
        <v>10</v>
      </c>
      <c r="D151" s="15">
        <f>D149</f>
        <v>997</v>
      </c>
      <c r="E151" s="15">
        <v>371.44</v>
      </c>
      <c r="F151" s="80">
        <v>1</v>
      </c>
      <c r="G151" s="15">
        <f t="shared" si="105"/>
        <v>0.37255767301905718</v>
      </c>
      <c r="H151" s="17">
        <f t="shared" si="106"/>
        <v>3.7255767301905718</v>
      </c>
      <c r="I151" s="18">
        <v>3.95</v>
      </c>
      <c r="J151" s="15">
        <f t="shared" si="107"/>
        <v>7.6755767301905724</v>
      </c>
      <c r="K151" s="19">
        <v>20</v>
      </c>
      <c r="L151" s="15">
        <f t="shared" si="108"/>
        <v>12.324423269809428</v>
      </c>
      <c r="M151" s="105"/>
      <c r="N151" s="105"/>
      <c r="T151" s="15" t="s">
        <v>456</v>
      </c>
      <c r="U151" s="15">
        <v>1</v>
      </c>
      <c r="V151" s="15">
        <f t="shared" si="90"/>
        <v>7.6755767301905724</v>
      </c>
      <c r="W151" s="15">
        <f t="shared" si="91"/>
        <v>20</v>
      </c>
      <c r="X151" s="15">
        <f t="shared" si="92"/>
        <v>12.324423269809428</v>
      </c>
    </row>
    <row r="152" spans="1:28" s="15" customFormat="1" x14ac:dyDescent="0.25">
      <c r="A152" s="15" t="s">
        <v>323</v>
      </c>
      <c r="B152" s="15" t="s">
        <v>440</v>
      </c>
      <c r="C152" s="16">
        <v>10</v>
      </c>
      <c r="D152" s="15">
        <f t="shared" si="89"/>
        <v>997</v>
      </c>
      <c r="E152" s="15">
        <v>371.44</v>
      </c>
      <c r="F152" s="80">
        <v>1</v>
      </c>
      <c r="G152" s="15">
        <f t="shared" si="105"/>
        <v>0.37255767301905718</v>
      </c>
      <c r="H152" s="17">
        <f t="shared" si="106"/>
        <v>3.7255767301905718</v>
      </c>
      <c r="I152" s="18">
        <v>5.33</v>
      </c>
      <c r="J152" s="15">
        <f t="shared" si="107"/>
        <v>9.0555767301905714</v>
      </c>
      <c r="K152" s="19">
        <v>0</v>
      </c>
      <c r="L152" s="15">
        <f t="shared" si="108"/>
        <v>-9.0555767301905714</v>
      </c>
      <c r="M152" s="105"/>
      <c r="N152" s="105"/>
      <c r="T152" s="15" t="s">
        <v>456</v>
      </c>
      <c r="U152" s="15">
        <v>1</v>
      </c>
      <c r="V152" s="15">
        <f t="shared" si="90"/>
        <v>9.0555767301905714</v>
      </c>
      <c r="W152" s="15">
        <f t="shared" si="91"/>
        <v>0</v>
      </c>
      <c r="X152" s="15">
        <f t="shared" si="92"/>
        <v>-9.0555767301905714</v>
      </c>
    </row>
    <row r="153" spans="1:28" s="15" customFormat="1" x14ac:dyDescent="0.25">
      <c r="A153" s="15" t="s">
        <v>478</v>
      </c>
      <c r="B153" s="15" t="s">
        <v>441</v>
      </c>
      <c r="C153" s="16">
        <v>10</v>
      </c>
      <c r="D153" s="15">
        <f t="shared" si="89"/>
        <v>997</v>
      </c>
      <c r="E153" s="15">
        <v>371.44</v>
      </c>
      <c r="F153" s="80">
        <v>1</v>
      </c>
      <c r="G153" s="15">
        <f t="shared" si="105"/>
        <v>0.37255767301905718</v>
      </c>
      <c r="H153" s="17">
        <f t="shared" si="106"/>
        <v>3.7255767301905718</v>
      </c>
      <c r="I153" s="18">
        <v>5.33</v>
      </c>
      <c r="J153" s="15">
        <f t="shared" si="107"/>
        <v>9.0555767301905714</v>
      </c>
      <c r="K153" s="19">
        <v>15</v>
      </c>
      <c r="L153" s="15">
        <f t="shared" si="108"/>
        <v>5.9444232698094286</v>
      </c>
      <c r="M153" s="105"/>
      <c r="N153" s="105"/>
      <c r="T153" s="15" t="s">
        <v>456</v>
      </c>
      <c r="U153" s="15">
        <v>1</v>
      </c>
      <c r="V153" s="15">
        <f t="shared" si="90"/>
        <v>9.0555767301905714</v>
      </c>
      <c r="W153" s="15">
        <f t="shared" si="91"/>
        <v>15</v>
      </c>
      <c r="X153" s="15">
        <f t="shared" si="92"/>
        <v>5.9444232698094286</v>
      </c>
    </row>
    <row r="154" spans="1:28" s="15" customFormat="1" x14ac:dyDescent="0.25">
      <c r="A154" s="15" t="s">
        <v>478</v>
      </c>
      <c r="B154" s="15" t="s">
        <v>442</v>
      </c>
      <c r="C154" s="16">
        <v>10</v>
      </c>
      <c r="D154" s="15">
        <f t="shared" si="89"/>
        <v>997</v>
      </c>
      <c r="E154" s="15">
        <v>371.44</v>
      </c>
      <c r="F154" s="80">
        <v>1</v>
      </c>
      <c r="G154" s="15">
        <f t="shared" si="105"/>
        <v>0.37255767301905718</v>
      </c>
      <c r="H154" s="17">
        <f t="shared" si="106"/>
        <v>3.7255767301905718</v>
      </c>
      <c r="I154" s="18">
        <v>5.33</v>
      </c>
      <c r="J154" s="15">
        <f t="shared" si="107"/>
        <v>9.0555767301905714</v>
      </c>
      <c r="K154" s="19">
        <v>15</v>
      </c>
      <c r="L154" s="15">
        <f t="shared" si="108"/>
        <v>5.9444232698094286</v>
      </c>
      <c r="M154" s="105"/>
      <c r="N154" s="105"/>
      <c r="T154" s="15" t="s">
        <v>456</v>
      </c>
      <c r="U154" s="15">
        <v>1</v>
      </c>
      <c r="V154" s="15">
        <f t="shared" si="90"/>
        <v>9.0555767301905714</v>
      </c>
      <c r="W154" s="15">
        <f t="shared" si="91"/>
        <v>15</v>
      </c>
      <c r="X154" s="15">
        <f t="shared" si="92"/>
        <v>5.9444232698094286</v>
      </c>
    </row>
    <row r="155" spans="1:28" s="15" customFormat="1" x14ac:dyDescent="0.25">
      <c r="A155" s="15" t="s">
        <v>478</v>
      </c>
      <c r="B155" s="15" t="s">
        <v>443</v>
      </c>
      <c r="C155" s="16">
        <v>10</v>
      </c>
      <c r="D155" s="15">
        <f t="shared" si="89"/>
        <v>997</v>
      </c>
      <c r="E155" s="15">
        <v>371.44</v>
      </c>
      <c r="F155" s="80">
        <v>1</v>
      </c>
      <c r="G155" s="15">
        <f t="shared" si="105"/>
        <v>0.37255767301905718</v>
      </c>
      <c r="H155" s="17">
        <f t="shared" si="106"/>
        <v>3.7255767301905718</v>
      </c>
      <c r="I155" s="18">
        <v>5.33</v>
      </c>
      <c r="J155" s="15">
        <f t="shared" si="107"/>
        <v>9.0555767301905714</v>
      </c>
      <c r="K155" s="19">
        <v>10</v>
      </c>
      <c r="L155" s="15">
        <f t="shared" si="108"/>
        <v>0.94442326980942859</v>
      </c>
      <c r="M155" s="105"/>
      <c r="N155" s="105"/>
      <c r="T155" s="15" t="s">
        <v>456</v>
      </c>
      <c r="U155" s="15">
        <v>1</v>
      </c>
      <c r="V155" s="15">
        <f t="shared" si="90"/>
        <v>9.0555767301905714</v>
      </c>
      <c r="W155" s="15">
        <f t="shared" si="91"/>
        <v>10</v>
      </c>
      <c r="X155" s="15">
        <f t="shared" si="92"/>
        <v>0.94442326980942859</v>
      </c>
    </row>
    <row r="156" spans="1:28" s="15" customFormat="1" x14ac:dyDescent="0.25">
      <c r="A156" s="15" t="s">
        <v>539</v>
      </c>
      <c r="B156" s="15" t="s">
        <v>452</v>
      </c>
      <c r="C156" s="16">
        <v>4</v>
      </c>
      <c r="D156" s="15">
        <f>D154</f>
        <v>997</v>
      </c>
      <c r="E156" s="15">
        <v>371.44</v>
      </c>
      <c r="F156" s="80">
        <v>1</v>
      </c>
      <c r="G156" s="15">
        <f>E105:E180/D105:D180</f>
        <v>0.37255767301905718</v>
      </c>
      <c r="H156" s="17">
        <f>G105:G180*C105:C180</f>
        <v>1.4902306920762287</v>
      </c>
      <c r="I156" s="18">
        <v>5.49</v>
      </c>
      <c r="J156" s="15">
        <f>I105:I180+H105:H180</f>
        <v>6.9802306920762289</v>
      </c>
      <c r="K156" s="19">
        <v>15</v>
      </c>
      <c r="L156" s="15">
        <f>K105:K180-J105:J180</f>
        <v>8.0197693079237702</v>
      </c>
      <c r="M156" s="105"/>
      <c r="N156" s="105"/>
      <c r="T156" s="15" t="s">
        <v>456</v>
      </c>
      <c r="U156" s="15">
        <v>1</v>
      </c>
      <c r="V156" s="15">
        <f t="shared" si="90"/>
        <v>6.9802306920762289</v>
      </c>
      <c r="W156" s="15">
        <f t="shared" si="91"/>
        <v>15</v>
      </c>
      <c r="X156" s="15">
        <f t="shared" si="92"/>
        <v>8.0197693079237702</v>
      </c>
    </row>
    <row r="157" spans="1:28" s="15" customFormat="1" x14ac:dyDescent="0.25">
      <c r="A157" s="15" t="s">
        <v>539</v>
      </c>
      <c r="B157" s="15" t="s">
        <v>444</v>
      </c>
      <c r="C157" s="16">
        <v>4</v>
      </c>
      <c r="D157" s="15">
        <f>D155</f>
        <v>997</v>
      </c>
      <c r="E157" s="15">
        <v>371.44</v>
      </c>
      <c r="F157" s="80">
        <v>1</v>
      </c>
      <c r="G157" s="15">
        <f>E106:E181/D106:D181</f>
        <v>0.37255767301905718</v>
      </c>
      <c r="H157" s="17">
        <f>G106:G181*C106:C181</f>
        <v>1.4902306920762287</v>
      </c>
      <c r="I157" s="18">
        <v>5.49</v>
      </c>
      <c r="J157" s="15">
        <f>I106:I181+H106:H181</f>
        <v>6.9802306920762289</v>
      </c>
      <c r="K157" s="19">
        <v>15</v>
      </c>
      <c r="L157" s="15">
        <f>K106:K181-J106:J181</f>
        <v>8.0197693079237702</v>
      </c>
      <c r="M157" s="105"/>
      <c r="N157" s="105"/>
      <c r="T157" s="15" t="s">
        <v>456</v>
      </c>
      <c r="U157" s="15">
        <v>1</v>
      </c>
      <c r="V157" s="15">
        <f t="shared" si="90"/>
        <v>6.9802306920762289</v>
      </c>
      <c r="W157" s="15">
        <f t="shared" si="91"/>
        <v>15</v>
      </c>
      <c r="X157" s="15">
        <f t="shared" si="92"/>
        <v>8.0197693079237702</v>
      </c>
      <c r="Z157" s="15" t="s">
        <v>576</v>
      </c>
      <c r="AA157" s="15" t="s">
        <v>731</v>
      </c>
      <c r="AB157" s="15" t="s">
        <v>90</v>
      </c>
    </row>
    <row r="158" spans="1:28" s="15" customFormat="1" x14ac:dyDescent="0.25">
      <c r="A158" s="15" t="s">
        <v>539</v>
      </c>
      <c r="B158" s="15" t="s">
        <v>445</v>
      </c>
      <c r="C158" s="16">
        <v>4</v>
      </c>
      <c r="D158" s="15">
        <f t="shared" si="89"/>
        <v>997</v>
      </c>
      <c r="E158" s="15">
        <v>371.44</v>
      </c>
      <c r="F158" s="80">
        <v>1</v>
      </c>
      <c r="G158" s="15">
        <f>E107:E182/D107:D182</f>
        <v>0.37255767301905718</v>
      </c>
      <c r="H158" s="17">
        <f>G107:G182*C107:C182</f>
        <v>1.4902306920762287</v>
      </c>
      <c r="I158" s="18">
        <v>5.49</v>
      </c>
      <c r="J158" s="15">
        <f>I107:I182+H107:H182</f>
        <v>6.9802306920762289</v>
      </c>
      <c r="K158" s="19">
        <v>15</v>
      </c>
      <c r="L158" s="15">
        <f>K107:K182-J107:J182</f>
        <v>8.0197693079237702</v>
      </c>
      <c r="M158" s="105"/>
      <c r="N158" s="105"/>
      <c r="T158" s="15" t="s">
        <v>456</v>
      </c>
      <c r="U158" s="15">
        <v>1</v>
      </c>
      <c r="V158" s="15">
        <f t="shared" si="90"/>
        <v>6.9802306920762289</v>
      </c>
      <c r="W158" s="15">
        <f t="shared" si="91"/>
        <v>15</v>
      </c>
      <c r="X158" s="15">
        <f t="shared" si="92"/>
        <v>8.0197693079237702</v>
      </c>
      <c r="Y158" s="15" t="s">
        <v>716</v>
      </c>
      <c r="Z158" s="15">
        <v>1228.43</v>
      </c>
      <c r="AB158" s="15">
        <v>2270</v>
      </c>
    </row>
    <row r="159" spans="1:28" s="15" customFormat="1" x14ac:dyDescent="0.25">
      <c r="A159" s="15" t="s">
        <v>539</v>
      </c>
      <c r="B159" s="15" t="s">
        <v>446</v>
      </c>
      <c r="C159" s="16">
        <v>4</v>
      </c>
      <c r="D159" s="15">
        <f t="shared" si="89"/>
        <v>997</v>
      </c>
      <c r="E159" s="15">
        <v>371.44</v>
      </c>
      <c r="F159" s="80">
        <v>1</v>
      </c>
      <c r="G159" s="15">
        <f>E108:E183/D108:D183</f>
        <v>0.37255767301905718</v>
      </c>
      <c r="H159" s="17">
        <f>G108:G183*C108:C183</f>
        <v>1.4902306920762287</v>
      </c>
      <c r="I159" s="18">
        <v>5.49</v>
      </c>
      <c r="J159" s="15">
        <f>I108:I183+H108:H183</f>
        <v>6.9802306920762289</v>
      </c>
      <c r="K159" s="19">
        <v>15</v>
      </c>
      <c r="L159" s="15">
        <f>K108:K183-J108:J183</f>
        <v>8.0197693079237702</v>
      </c>
      <c r="M159" s="105"/>
      <c r="N159" s="105"/>
      <c r="T159" s="15" t="s">
        <v>456</v>
      </c>
      <c r="U159" s="15">
        <v>1</v>
      </c>
      <c r="V159" s="15">
        <f t="shared" si="90"/>
        <v>6.9802306920762289</v>
      </c>
      <c r="W159" s="15">
        <f t="shared" si="91"/>
        <v>15</v>
      </c>
      <c r="X159" s="15">
        <f t="shared" si="92"/>
        <v>8.0197693079237702</v>
      </c>
      <c r="Y159" s="155">
        <v>44202</v>
      </c>
      <c r="Z159" s="15">
        <v>1293</v>
      </c>
      <c r="AA159" s="15">
        <v>65</v>
      </c>
      <c r="AB159" s="15">
        <v>2335</v>
      </c>
    </row>
    <row r="160" spans="1:28" s="5" customFormat="1" x14ac:dyDescent="0.25">
      <c r="A160" s="5" t="s">
        <v>540</v>
      </c>
      <c r="B160" s="5" t="s">
        <v>447</v>
      </c>
      <c r="C160" s="6">
        <v>4</v>
      </c>
      <c r="D160" s="5">
        <f t="shared" si="89"/>
        <v>997</v>
      </c>
      <c r="E160" s="5">
        <v>371.44</v>
      </c>
      <c r="F160" s="95">
        <v>1</v>
      </c>
      <c r="G160" s="5">
        <f>E109:E184/D109:D184</f>
        <v>0.37255767301905718</v>
      </c>
      <c r="H160" s="7">
        <f>G109:G184*C109:C184</f>
        <v>1.4902306920762287</v>
      </c>
      <c r="I160" s="8">
        <v>5.49</v>
      </c>
      <c r="J160" s="5">
        <f>I109:I184+H109:H184</f>
        <v>6.9802306920762289</v>
      </c>
      <c r="K160" s="9">
        <v>0</v>
      </c>
      <c r="L160" s="5">
        <f>K109:K184-J109:J184</f>
        <v>-6.9802306920762289</v>
      </c>
      <c r="M160" s="106"/>
      <c r="N160" s="105"/>
      <c r="T160" s="5" t="s">
        <v>456</v>
      </c>
      <c r="U160" s="5">
        <v>1</v>
      </c>
      <c r="V160" s="5">
        <f t="shared" si="90"/>
        <v>6.9802306920762289</v>
      </c>
      <c r="W160" s="5">
        <f t="shared" si="91"/>
        <v>0</v>
      </c>
      <c r="X160" s="5">
        <f t="shared" si="92"/>
        <v>-6.9802306920762289</v>
      </c>
    </row>
    <row r="161" spans="1:24" s="15" customFormat="1" x14ac:dyDescent="0.25">
      <c r="A161" s="15" t="s">
        <v>486</v>
      </c>
      <c r="B161" s="15" t="s">
        <v>448</v>
      </c>
      <c r="C161" s="16">
        <v>10</v>
      </c>
      <c r="D161" s="15">
        <f>D158</f>
        <v>997</v>
      </c>
      <c r="E161" s="15">
        <v>371.44</v>
      </c>
      <c r="F161" s="80">
        <v>1</v>
      </c>
      <c r="G161" s="15">
        <f>E151:E247/D151:D247</f>
        <v>0.37255767301905718</v>
      </c>
      <c r="H161" s="17">
        <f>G151:G247*C151:C247</f>
        <v>3.7255767301905718</v>
      </c>
      <c r="I161" s="18">
        <v>2.4900000000000002</v>
      </c>
      <c r="J161" s="15">
        <f>I151:I247+H151:H247</f>
        <v>6.2155767301905716</v>
      </c>
      <c r="K161" s="19">
        <v>20</v>
      </c>
      <c r="L161" s="15">
        <f>K151:K247-J151:J247</f>
        <v>13.784423269809428</v>
      </c>
      <c r="M161" s="105"/>
      <c r="N161" s="105"/>
      <c r="T161" s="15" t="s">
        <v>456</v>
      </c>
      <c r="U161" s="15">
        <v>1</v>
      </c>
      <c r="V161" s="15">
        <f t="shared" ref="V161" si="112">J161*U161</f>
        <v>6.2155767301905716</v>
      </c>
      <c r="W161" s="15">
        <f t="shared" ref="W161" si="113">K161*U161</f>
        <v>20</v>
      </c>
      <c r="X161" s="15">
        <f t="shared" ref="X161" si="114">L161*U161</f>
        <v>13.784423269809428</v>
      </c>
    </row>
    <row r="162" spans="1:24" s="15" customFormat="1" x14ac:dyDescent="0.25">
      <c r="A162" s="15" t="s">
        <v>697</v>
      </c>
      <c r="B162" s="15" t="s">
        <v>448</v>
      </c>
      <c r="C162" s="16">
        <v>10</v>
      </c>
      <c r="D162" s="15">
        <f>D159</f>
        <v>997</v>
      </c>
      <c r="E162" s="15">
        <v>371.44</v>
      </c>
      <c r="F162" s="80">
        <v>1</v>
      </c>
      <c r="G162" s="15">
        <f>E152:E248/D152:D248</f>
        <v>0.37255767301905718</v>
      </c>
      <c r="H162" s="17">
        <f>G152:G248*C152:C248</f>
        <v>3.7255767301905718</v>
      </c>
      <c r="I162" s="18">
        <v>2.4900000000000002</v>
      </c>
      <c r="J162" s="15">
        <f>I152:I248+H152:H248</f>
        <v>6.2155767301905716</v>
      </c>
      <c r="K162" s="19">
        <v>20</v>
      </c>
      <c r="L162" s="15">
        <f>K152:K248-J152:J248</f>
        <v>13.784423269809428</v>
      </c>
      <c r="M162" s="105"/>
      <c r="N162" s="105"/>
      <c r="T162" s="15" t="s">
        <v>456</v>
      </c>
      <c r="U162" s="15">
        <v>1</v>
      </c>
      <c r="V162" s="15">
        <f t="shared" si="90"/>
        <v>6.2155767301905716</v>
      </c>
      <c r="W162" s="15">
        <f t="shared" si="91"/>
        <v>20</v>
      </c>
      <c r="X162" s="15">
        <f t="shared" si="92"/>
        <v>13.784423269809428</v>
      </c>
    </row>
    <row r="163" spans="1:24" s="15" customFormat="1" x14ac:dyDescent="0.25">
      <c r="A163" s="15" t="s">
        <v>697</v>
      </c>
      <c r="B163" s="15" t="s">
        <v>448</v>
      </c>
      <c r="C163" s="16">
        <v>10</v>
      </c>
      <c r="D163" s="15">
        <f>D160</f>
        <v>997</v>
      </c>
      <c r="E163" s="15">
        <v>371.44</v>
      </c>
      <c r="F163" s="80">
        <v>1</v>
      </c>
      <c r="G163" s="15">
        <f>E153:E249/D153:D249</f>
        <v>0.37255767301905718</v>
      </c>
      <c r="H163" s="17">
        <f>G153:G249*C153:C249</f>
        <v>3.7255767301905718</v>
      </c>
      <c r="I163" s="18">
        <v>2.4900000000000002</v>
      </c>
      <c r="J163" s="15">
        <f>I153:I249+H153:H249</f>
        <v>6.2155767301905716</v>
      </c>
      <c r="K163" s="19">
        <v>20</v>
      </c>
      <c r="L163" s="15">
        <f>K153:K249-J153:J249</f>
        <v>13.784423269809428</v>
      </c>
      <c r="M163" s="105"/>
      <c r="N163" s="105"/>
      <c r="T163" s="15" t="s">
        <v>456</v>
      </c>
      <c r="U163" s="15">
        <v>1</v>
      </c>
      <c r="V163" s="15">
        <f t="shared" si="90"/>
        <v>6.2155767301905716</v>
      </c>
      <c r="W163" s="15">
        <f t="shared" si="91"/>
        <v>20</v>
      </c>
      <c r="X163" s="15">
        <f t="shared" si="92"/>
        <v>13.784423269809428</v>
      </c>
    </row>
    <row r="164" spans="1:24" s="15" customFormat="1" x14ac:dyDescent="0.25">
      <c r="A164" s="15" t="s">
        <v>715</v>
      </c>
      <c r="B164" s="15" t="s">
        <v>216</v>
      </c>
      <c r="C164" s="16">
        <v>5</v>
      </c>
      <c r="D164" s="15">
        <f>D163</f>
        <v>997</v>
      </c>
      <c r="E164" s="15">
        <v>371.44</v>
      </c>
      <c r="F164" s="80">
        <v>1</v>
      </c>
      <c r="G164" s="15">
        <f>E155:E254/D155:D254</f>
        <v>0.37255767301905718</v>
      </c>
      <c r="H164" s="17">
        <f>G155:G254*C155:C254</f>
        <v>1.8627883650952859</v>
      </c>
      <c r="I164" s="18">
        <v>6.05</v>
      </c>
      <c r="J164" s="15">
        <f>I155:I254+H155:H254</f>
        <v>7.9127883650952855</v>
      </c>
      <c r="K164" s="19">
        <v>30</v>
      </c>
      <c r="L164" s="15">
        <f>K155:K254-J155:J254</f>
        <v>22.087211634904715</v>
      </c>
      <c r="M164" s="105"/>
      <c r="N164" s="105"/>
      <c r="T164" s="15" t="s">
        <v>456</v>
      </c>
      <c r="U164" s="15">
        <v>1</v>
      </c>
      <c r="V164" s="15">
        <f t="shared" si="90"/>
        <v>7.9127883650952855</v>
      </c>
      <c r="W164" s="15">
        <f t="shared" si="91"/>
        <v>30</v>
      </c>
      <c r="X164" s="15">
        <f t="shared" si="92"/>
        <v>22.087211634904715</v>
      </c>
    </row>
    <row r="165" spans="1:24" s="15" customFormat="1" x14ac:dyDescent="0.25">
      <c r="A165" s="15" t="s">
        <v>473</v>
      </c>
      <c r="B165" s="15" t="s">
        <v>449</v>
      </c>
      <c r="C165" s="16">
        <v>5</v>
      </c>
      <c r="D165" s="15">
        <f>D163</f>
        <v>997</v>
      </c>
      <c r="E165" s="15">
        <v>371.44</v>
      </c>
      <c r="F165" s="80">
        <v>1</v>
      </c>
      <c r="G165" s="15">
        <f>E156:E254/D156:D254</f>
        <v>0.37255767301905718</v>
      </c>
      <c r="H165" s="17">
        <f>G156:G254*C156:C254</f>
        <v>1.8627883650952859</v>
      </c>
      <c r="I165" s="18">
        <v>7.06</v>
      </c>
      <c r="J165" s="15">
        <f>I156:I254+H156:H254</f>
        <v>8.9227883650952862</v>
      </c>
      <c r="K165" s="19">
        <v>35</v>
      </c>
      <c r="L165" s="15">
        <f>K156:K254-J156:J254</f>
        <v>26.077211634904714</v>
      </c>
      <c r="M165" s="105"/>
      <c r="N165" s="105"/>
      <c r="T165" s="15" t="s">
        <v>456</v>
      </c>
      <c r="U165" s="15">
        <v>1</v>
      </c>
      <c r="V165" s="15">
        <f t="shared" si="90"/>
        <v>8.9227883650952862</v>
      </c>
      <c r="W165" s="15">
        <f t="shared" si="91"/>
        <v>35</v>
      </c>
      <c r="X165" s="15">
        <f t="shared" si="92"/>
        <v>26.077211634904714</v>
      </c>
    </row>
    <row r="166" spans="1:24" s="15" customFormat="1" x14ac:dyDescent="0.25">
      <c r="A166" s="15" t="s">
        <v>492</v>
      </c>
      <c r="B166" s="15" t="s">
        <v>449</v>
      </c>
      <c r="C166" s="16">
        <v>5</v>
      </c>
      <c r="D166" s="15">
        <f>D164</f>
        <v>997</v>
      </c>
      <c r="E166" s="15">
        <v>371.44</v>
      </c>
      <c r="F166" s="80">
        <v>1</v>
      </c>
      <c r="G166" s="15">
        <f>E157:E255/D157:D255</f>
        <v>0.37255767301905718</v>
      </c>
      <c r="H166" s="17">
        <f>G157:G255*C157:C255</f>
        <v>1.8627883650952859</v>
      </c>
      <c r="I166" s="18">
        <v>7.06</v>
      </c>
      <c r="J166" s="15">
        <f>I157:I255+H157:H255</f>
        <v>8.9227883650952862</v>
      </c>
      <c r="K166" s="19">
        <v>40</v>
      </c>
      <c r="L166" s="15">
        <f>K157:K255-J157:J255</f>
        <v>31.077211634904714</v>
      </c>
      <c r="M166" s="105"/>
      <c r="N166" s="105"/>
      <c r="T166" s="15" t="s">
        <v>456</v>
      </c>
      <c r="U166" s="15">
        <v>1</v>
      </c>
      <c r="V166" s="15">
        <f t="shared" si="90"/>
        <v>8.9227883650952862</v>
      </c>
      <c r="W166" s="15">
        <f t="shared" si="91"/>
        <v>40</v>
      </c>
      <c r="X166" s="15">
        <f t="shared" si="92"/>
        <v>31.077211634904714</v>
      </c>
    </row>
    <row r="167" spans="1:24" s="5" customFormat="1" x14ac:dyDescent="0.25">
      <c r="A167" s="5" t="s">
        <v>488</v>
      </c>
      <c r="B167" s="5" t="s">
        <v>489</v>
      </c>
      <c r="C167" s="6">
        <v>5</v>
      </c>
      <c r="D167" s="5">
        <f t="shared" si="89"/>
        <v>997</v>
      </c>
      <c r="E167" s="5">
        <v>371.44</v>
      </c>
      <c r="F167" s="95">
        <v>1</v>
      </c>
      <c r="G167" s="5">
        <f>E158:E256/D158:D256</f>
        <v>0.37255767301905718</v>
      </c>
      <c r="H167" s="7">
        <f>G158:G256*C158:C256</f>
        <v>1.8627883650952859</v>
      </c>
      <c r="I167" s="8">
        <v>7.06</v>
      </c>
      <c r="J167" s="5">
        <f>I158:I256+H158:H256</f>
        <v>8.9227883650952862</v>
      </c>
      <c r="K167" s="9">
        <v>0</v>
      </c>
      <c r="L167" s="5">
        <f>K158:K256-J158:J256</f>
        <v>-8.9227883650952862</v>
      </c>
      <c r="M167" s="106"/>
      <c r="N167" s="105"/>
      <c r="V167" s="5">
        <f t="shared" si="90"/>
        <v>0</v>
      </c>
      <c r="W167" s="5">
        <f t="shared" si="91"/>
        <v>0</v>
      </c>
      <c r="X167" s="5">
        <f t="shared" si="92"/>
        <v>0</v>
      </c>
    </row>
    <row r="168" spans="1:24" s="15" customFormat="1" x14ac:dyDescent="0.25">
      <c r="A168" s="15" t="s">
        <v>484</v>
      </c>
      <c r="B168" s="15" t="s">
        <v>450</v>
      </c>
      <c r="C168" s="16">
        <v>5</v>
      </c>
      <c r="D168" s="15">
        <f>D167</f>
        <v>997</v>
      </c>
      <c r="E168" s="15">
        <v>371.44</v>
      </c>
      <c r="F168" s="80">
        <v>1</v>
      </c>
      <c r="G168" s="15">
        <f>E159:E257/D159:D257</f>
        <v>0.37255767301905718</v>
      </c>
      <c r="H168" s="17">
        <f>G159:G257*C159:C257</f>
        <v>1.8627883650952859</v>
      </c>
      <c r="I168" s="18">
        <v>7.06</v>
      </c>
      <c r="J168" s="15">
        <f>I159:I257+H159:H257</f>
        <v>8.9227883650952862</v>
      </c>
      <c r="K168" s="19">
        <v>40</v>
      </c>
      <c r="L168" s="15">
        <f>K159:K257-J159:J257</f>
        <v>31.077211634904714</v>
      </c>
      <c r="M168" s="105"/>
      <c r="N168" s="105"/>
      <c r="T168" s="15" t="s">
        <v>456</v>
      </c>
      <c r="U168" s="15">
        <v>1</v>
      </c>
      <c r="V168" s="15">
        <f t="shared" si="90"/>
        <v>8.9227883650952862</v>
      </c>
      <c r="W168" s="15">
        <f t="shared" si="91"/>
        <v>40</v>
      </c>
      <c r="X168" s="15">
        <f t="shared" si="92"/>
        <v>31.077211634904714</v>
      </c>
    </row>
    <row r="169" spans="1:24" s="15" customFormat="1" x14ac:dyDescent="0.25">
      <c r="A169" s="15" t="s">
        <v>321</v>
      </c>
      <c r="B169" s="15" t="s">
        <v>451</v>
      </c>
      <c r="C169" s="16">
        <v>5</v>
      </c>
      <c r="D169" s="15">
        <f t="shared" si="89"/>
        <v>997</v>
      </c>
      <c r="E169" s="15">
        <v>371.44</v>
      </c>
      <c r="F169" s="80">
        <v>1</v>
      </c>
      <c r="G169" s="15">
        <f>E160:E258/D160:D258</f>
        <v>0.37255767301905718</v>
      </c>
      <c r="H169" s="17">
        <f>G160:G258*C160:C258</f>
        <v>1.8627883650952859</v>
      </c>
      <c r="I169" s="18">
        <v>18.16</v>
      </c>
      <c r="J169" s="15">
        <f>I160:I258+H160:H258</f>
        <v>20.022788365095288</v>
      </c>
      <c r="K169" s="19">
        <v>45</v>
      </c>
      <c r="L169" s="15">
        <f>K160:K258-J160:J258</f>
        <v>24.977211634904712</v>
      </c>
      <c r="M169" s="105"/>
      <c r="N169" s="105"/>
      <c r="Q169" s="15" t="s">
        <v>97</v>
      </c>
      <c r="R169" s="15" t="s">
        <v>84</v>
      </c>
      <c r="S169" s="15" t="s">
        <v>577</v>
      </c>
      <c r="T169" s="15" t="s">
        <v>456</v>
      </c>
      <c r="U169" s="15">
        <v>1</v>
      </c>
      <c r="V169" s="15">
        <f t="shared" si="90"/>
        <v>20.022788365095288</v>
      </c>
      <c r="W169" s="15">
        <f t="shared" si="91"/>
        <v>45</v>
      </c>
      <c r="X169" s="15">
        <f t="shared" si="92"/>
        <v>24.977211634904712</v>
      </c>
    </row>
    <row r="170" spans="1:24" s="15" customFormat="1" x14ac:dyDescent="0.25">
      <c r="A170" s="15" t="s">
        <v>484</v>
      </c>
      <c r="B170" s="15" t="s">
        <v>485</v>
      </c>
      <c r="C170" s="16"/>
      <c r="F170" s="80">
        <v>1</v>
      </c>
      <c r="H170" s="17"/>
      <c r="I170" s="18"/>
      <c r="K170" s="19">
        <v>25</v>
      </c>
      <c r="L170" s="15">
        <f>K162:K259-J162:J259</f>
        <v>25</v>
      </c>
      <c r="M170" s="105"/>
      <c r="N170" s="105"/>
      <c r="Q170" s="15">
        <f>O109</f>
        <v>1041.57</v>
      </c>
      <c r="R170" s="15">
        <f>P108</f>
        <v>2380</v>
      </c>
      <c r="S170" s="15">
        <f>R170-W172</f>
        <v>0</v>
      </c>
      <c r="T170" s="15" t="s">
        <v>456</v>
      </c>
      <c r="U170" s="15">
        <v>1</v>
      </c>
      <c r="V170" s="15">
        <f t="shared" si="90"/>
        <v>0</v>
      </c>
      <c r="W170" s="15">
        <f t="shared" si="91"/>
        <v>25</v>
      </c>
      <c r="X170" s="15">
        <f t="shared" si="92"/>
        <v>25</v>
      </c>
    </row>
    <row r="171" spans="1:24" s="15" customFormat="1" x14ac:dyDescent="0.25">
      <c r="A171" s="15" t="s">
        <v>814</v>
      </c>
      <c r="B171" s="15" t="s">
        <v>487</v>
      </c>
      <c r="C171" s="16">
        <v>5</v>
      </c>
      <c r="D171" s="15">
        <f>D169</f>
        <v>997</v>
      </c>
      <c r="E171" s="15">
        <v>371.44</v>
      </c>
      <c r="F171" s="80">
        <v>1</v>
      </c>
      <c r="G171" s="15">
        <f>E163:E259/D163:D259</f>
        <v>0.37255767301905718</v>
      </c>
      <c r="H171" s="17">
        <f>G163:G259*C163:C259</f>
        <v>1.8627883650952859</v>
      </c>
      <c r="I171" s="18">
        <v>18.16</v>
      </c>
      <c r="J171" s="15">
        <f>I163:I259+H163:H259</f>
        <v>20.022788365095288</v>
      </c>
      <c r="K171" s="19">
        <v>45</v>
      </c>
      <c r="L171" s="15">
        <f>K163:K259-J163:J259</f>
        <v>24.977211634904712</v>
      </c>
      <c r="M171" s="105"/>
      <c r="N171" s="105"/>
      <c r="R171" s="15">
        <f>W172-Q170</f>
        <v>1338.43</v>
      </c>
      <c r="T171" s="15" t="s">
        <v>456</v>
      </c>
      <c r="U171" s="15">
        <v>1</v>
      </c>
      <c r="V171" s="15">
        <f t="shared" si="90"/>
        <v>20.022788365095288</v>
      </c>
      <c r="W171" s="15">
        <f t="shared" si="91"/>
        <v>45</v>
      </c>
      <c r="X171" s="15">
        <f t="shared" si="92"/>
        <v>24.977211634904712</v>
      </c>
    </row>
    <row r="172" spans="1:24" x14ac:dyDescent="0.25">
      <c r="M172" s="108"/>
      <c r="N172" s="105"/>
      <c r="R172" t="s">
        <v>576</v>
      </c>
      <c r="V172" s="48">
        <f>V106+V107+V108+V109+V110+V111+V112+V113+V114+V115+V116+V117+V118+V119+V120+V170+V121+V122+V123+V124+V125+V126+V127+V128+V129+V130+V131+V132+V133+V134+V135+V136+V137+V139+V138+V140+V141+V142+V143+V144+V145+V146+V147+V148+V149+V151+V152+V153+V154+V155+V156+V157+V159+V158+V160+V162+V163+V164+V165+V166+V168+V169+V171+V161</f>
        <v>976.37660982948807</v>
      </c>
      <c r="W172" s="38">
        <f>W171+W169+W168+W166+W165+W164+W163+W162+W160+W158+W159+W157+W156+W154+W155+W153+W152+W151+W149+W148+W146+W145+W147+W144+W143+W142+W141+W140+W139+W138+W137+W136+W135+W133+W132+W134+W170+W131+W130+W129+W128+W127+W126+W125+W124+W123+W122+W121+W120+W119+W118+W117+W116+W106+W107+W108+W109+W110+W111+W112+W114+W113+W115+W161</f>
        <v>2380</v>
      </c>
      <c r="X172" s="75">
        <f>X171+X169+X168+X166+X165+X164+X163+X162+X145+X146+X147+X148+X149+X151+X152+X153+X154+X155+X156+X157+X158+X159+X160+X124+X125+X126+X127+X128+X129+X130+X131+X132+X133+X134+X135+X136+X137+X138+X139+X140+X141+X142+X143+X144+X170+X106+X107+X108+X109+X110+X111+X112+X113+X114+X115+X116+X117+X118+X119+X120+X121+X122+X123+X161</f>
        <v>1403.6233901705109</v>
      </c>
    </row>
    <row r="173" spans="1:24" x14ac:dyDescent="0.25">
      <c r="A173" t="s">
        <v>508</v>
      </c>
      <c r="B173" t="s">
        <v>0</v>
      </c>
      <c r="C173" s="78" t="s">
        <v>5</v>
      </c>
      <c r="D173" t="s">
        <v>45</v>
      </c>
      <c r="E173" t="s">
        <v>47</v>
      </c>
      <c r="F173" s="31" t="s">
        <v>95</v>
      </c>
      <c r="G173" t="s">
        <v>6</v>
      </c>
      <c r="H173" s="1" t="s">
        <v>1</v>
      </c>
      <c r="I173" s="2" t="s">
        <v>67</v>
      </c>
      <c r="J173" t="s">
        <v>2</v>
      </c>
      <c r="K173" s="3" t="s">
        <v>3</v>
      </c>
      <c r="L173" t="s">
        <v>4</v>
      </c>
      <c r="M173" s="108" t="s">
        <v>470</v>
      </c>
      <c r="N173" s="25" t="s">
        <v>471</v>
      </c>
      <c r="O173" t="s">
        <v>99</v>
      </c>
      <c r="P173" s="3" t="s">
        <v>100</v>
      </c>
      <c r="Q173" t="s">
        <v>101</v>
      </c>
      <c r="T173" s="15" t="s">
        <v>263</v>
      </c>
      <c r="U173" s="76" t="s">
        <v>264</v>
      </c>
      <c r="V173" s="48" t="s">
        <v>273</v>
      </c>
      <c r="W173" s="38" t="s">
        <v>3</v>
      </c>
      <c r="X173" s="75" t="s">
        <v>4</v>
      </c>
    </row>
    <row r="174" spans="1:24" s="15" customFormat="1" x14ac:dyDescent="0.25">
      <c r="A174" s="15" t="s">
        <v>434</v>
      </c>
      <c r="B174" s="15" t="s">
        <v>408</v>
      </c>
      <c r="C174" s="16">
        <v>6</v>
      </c>
      <c r="D174" s="15">
        <v>2980</v>
      </c>
      <c r="E174" s="15">
        <v>596.38</v>
      </c>
      <c r="F174" s="80">
        <v>1</v>
      </c>
      <c r="G174" s="15">
        <f>E168:E263/D168:D263</f>
        <v>0.2001275167785235</v>
      </c>
      <c r="H174" s="17">
        <f>G143:G240*C143:C240</f>
        <v>1.2007651006711411</v>
      </c>
      <c r="I174" s="18">
        <v>8.43</v>
      </c>
      <c r="J174" s="15">
        <f>I143:I240+H143:H240</f>
        <v>9.630765100671141</v>
      </c>
      <c r="K174" s="19">
        <v>25</v>
      </c>
      <c r="L174" s="15">
        <f>K169:K264-J169:J264</f>
        <v>15.369234899328859</v>
      </c>
      <c r="M174" s="105">
        <f>C174+C175+C176+C177+C178+C179+C180+C181+C182+C183+C184+C185+C186</f>
        <v>544</v>
      </c>
      <c r="N174" s="15">
        <f>I174+I175+I176+I177+I178+I179+I180+I181+I182+I183+I184+I185+I186</f>
        <v>211.73999999999998</v>
      </c>
      <c r="O174" s="15">
        <f>J174+J175+J176+J177+J178+J179+J180+J181+J182+J183+J184+J185+J186</f>
        <v>320.60936912751674</v>
      </c>
      <c r="P174" s="15">
        <f>K174+K175+K176+K177+K178+K179+K180+K181+K182+K183+K184+K185+K186</f>
        <v>724</v>
      </c>
      <c r="Q174" s="15">
        <f>L174+L175+L176+L177+L178+L179+L180+L181+L182+L183+L184+L185+L186</f>
        <v>403.39063087248326</v>
      </c>
      <c r="S174" s="86" t="s">
        <v>456</v>
      </c>
      <c r="U174" s="15">
        <v>1</v>
      </c>
      <c r="V174" s="51">
        <f>U174*J174</f>
        <v>9.630765100671141</v>
      </c>
      <c r="W174" s="15">
        <f>K174*U174</f>
        <v>25</v>
      </c>
      <c r="X174" s="15">
        <f>L174*U174</f>
        <v>15.369234899328859</v>
      </c>
    </row>
    <row r="175" spans="1:24" s="15" customFormat="1" x14ac:dyDescent="0.25">
      <c r="A175" s="15" t="s">
        <v>434</v>
      </c>
      <c r="B175" s="15" t="s">
        <v>408</v>
      </c>
      <c r="C175" s="16">
        <v>6</v>
      </c>
      <c r="D175" s="15">
        <f>D174</f>
        <v>2980</v>
      </c>
      <c r="E175" s="15">
        <v>596.38</v>
      </c>
      <c r="F175" s="80">
        <v>1</v>
      </c>
      <c r="G175" s="15">
        <f>E169:E264/D169:D264</f>
        <v>0.2001275167785235</v>
      </c>
      <c r="H175" s="17">
        <f>G144:G241*C144:C241</f>
        <v>1.2007651006711411</v>
      </c>
      <c r="I175" s="18">
        <v>8.43</v>
      </c>
      <c r="J175" s="15">
        <f>I144:I241+H144:H241</f>
        <v>9.630765100671141</v>
      </c>
      <c r="K175" s="19">
        <v>25</v>
      </c>
      <c r="L175" s="15">
        <f>K171:K265-J171:J265</f>
        <v>15.369234899328859</v>
      </c>
      <c r="M175" s="105"/>
      <c r="N175" s="81"/>
      <c r="O175" s="15">
        <f>J188+J189+J190+J191+J192+J193+J194+J195+J196+J197+J198+J199+J200+J201+J202+J203+J204+J205+J206+J207+J208+J209+J210+J211+J212+J213+J214+J215+J216+J217+J218+J219+J220+J221+J222+J223+J224+J225+J226+J227+J228+J229+J230+J231+J232+J233+J234+J235+J236+J237+J238+J239+J240+J241+J242+J243+J244+J245+J246+J247</f>
        <v>1506.4813932885911</v>
      </c>
      <c r="P175" s="15">
        <f>K188+K189+K190+K193+K191+K192+K194+K195+K196+K197+K198+K199+K200+K201+K202+K203+K204+K205+K206+K207+K208+K209+K210+K211+K212+K213+K214+K215+K216+K217+K218+K219+K220+K221+K222+K223+K224+K225+K226+K227+K228+K229+K230+K231+K232+K233+K234+K235+K236+K237+K238+K239+K240+K241+K242+K243+K244+K245+K246+K247</f>
        <v>2840</v>
      </c>
      <c r="Q175" s="15">
        <f>L188+L189+L190+L191+L192+L193+L194+L195+L196+L197+L198+L199+L200+L201+L202+L203+L204+L205+L206+L207+L208+L209+L210+L211+L212+L213+L214+L215+L216+L217+L218+L219+L220+L221+L222+L223+L224+L225+L226+L227+L228+L229+L230+L231+L232+L233+L234+L235+L236+L237+L238+L239+L240+L241+L242+L243+L244+L245+L246+L247</f>
        <v>1333.5186067114089</v>
      </c>
      <c r="S175" s="86" t="s">
        <v>456</v>
      </c>
      <c r="U175" s="15">
        <v>1</v>
      </c>
      <c r="V175" s="51">
        <f t="shared" ref="V175:V238" si="115">U175*J175</f>
        <v>9.630765100671141</v>
      </c>
      <c r="W175" s="15">
        <f t="shared" ref="W175:W238" si="116">K175*U175</f>
        <v>25</v>
      </c>
      <c r="X175" s="15">
        <f t="shared" ref="X175:X238" si="117">L175*U175</f>
        <v>15.369234899328859</v>
      </c>
    </row>
    <row r="176" spans="1:24" s="15" customFormat="1" x14ac:dyDescent="0.25">
      <c r="A176" s="15" t="s">
        <v>321</v>
      </c>
      <c r="B176" s="15" t="s">
        <v>461</v>
      </c>
      <c r="C176" s="16">
        <v>15</v>
      </c>
      <c r="D176" s="15">
        <f>D175</f>
        <v>2980</v>
      </c>
      <c r="E176" s="15">
        <v>596.38</v>
      </c>
      <c r="F176" s="80">
        <v>1</v>
      </c>
      <c r="G176" s="15">
        <f>E173:E247/D173:D247</f>
        <v>0.2001275167785235</v>
      </c>
      <c r="H176" s="16">
        <f>G174:G248*C174:C248</f>
        <v>3.0019127516778523</v>
      </c>
      <c r="I176" s="18">
        <v>8.73</v>
      </c>
      <c r="J176" s="15">
        <f>I174:I248+H174:H248</f>
        <v>11.731912751677854</v>
      </c>
      <c r="K176" s="19">
        <v>30</v>
      </c>
      <c r="L176" s="15">
        <f>K174:K248-J174:J248</f>
        <v>18.268087248322146</v>
      </c>
      <c r="M176" s="105"/>
      <c r="N176" s="81"/>
      <c r="P176" s="15">
        <f>P174+P175</f>
        <v>3564</v>
      </c>
      <c r="S176" s="86" t="s">
        <v>456</v>
      </c>
      <c r="U176" s="15">
        <v>1</v>
      </c>
      <c r="V176" s="51">
        <f t="shared" si="115"/>
        <v>11.731912751677854</v>
      </c>
      <c r="W176" s="15">
        <f t="shared" si="116"/>
        <v>30</v>
      </c>
      <c r="X176" s="15">
        <f t="shared" si="117"/>
        <v>18.268087248322146</v>
      </c>
    </row>
    <row r="177" spans="1:24" s="15" customFormat="1" x14ac:dyDescent="0.25">
      <c r="A177" s="15" t="s">
        <v>321</v>
      </c>
      <c r="B177" s="15" t="s">
        <v>462</v>
      </c>
      <c r="C177" s="16">
        <v>15</v>
      </c>
      <c r="D177" s="15">
        <f t="shared" ref="D177:D241" si="118">D176</f>
        <v>2980</v>
      </c>
      <c r="E177" s="15">
        <v>596.38</v>
      </c>
      <c r="F177" s="80">
        <v>1</v>
      </c>
      <c r="G177" s="15">
        <f>E174:E248/D174:D248</f>
        <v>0.2001275167785235</v>
      </c>
      <c r="H177" s="16">
        <f>G175:G249*C175:C249</f>
        <v>3.0019127516778523</v>
      </c>
      <c r="I177" s="18">
        <v>8.73</v>
      </c>
      <c r="J177" s="15">
        <f>I175:I249+H175:H249</f>
        <v>11.731912751677854</v>
      </c>
      <c r="K177" s="19">
        <v>30</v>
      </c>
      <c r="L177" s="15">
        <f>K175:K249-J175:J249</f>
        <v>18.268087248322146</v>
      </c>
      <c r="M177" s="105">
        <v>998</v>
      </c>
      <c r="N177" s="81">
        <v>1215</v>
      </c>
      <c r="O177" s="15">
        <v>1590</v>
      </c>
      <c r="Q177" s="15">
        <f>P176-O177</f>
        <v>1974</v>
      </c>
      <c r="S177" s="86" t="s">
        <v>456</v>
      </c>
      <c r="U177" s="15">
        <v>1</v>
      </c>
      <c r="V177" s="51">
        <f t="shared" si="115"/>
        <v>11.731912751677854</v>
      </c>
      <c r="W177" s="15">
        <f t="shared" si="116"/>
        <v>30</v>
      </c>
      <c r="X177" s="15">
        <f t="shared" si="117"/>
        <v>18.268087248322146</v>
      </c>
    </row>
    <row r="178" spans="1:24" s="15" customFormat="1" x14ac:dyDescent="0.25">
      <c r="A178" s="15" t="s">
        <v>468</v>
      </c>
      <c r="B178" s="15" t="s">
        <v>467</v>
      </c>
      <c r="C178" s="79">
        <v>10</v>
      </c>
      <c r="D178" s="15">
        <f t="shared" si="118"/>
        <v>2980</v>
      </c>
      <c r="E178" s="15">
        <v>596.38</v>
      </c>
      <c r="F178" s="80">
        <v>1</v>
      </c>
      <c r="G178" s="15">
        <f>E175:E249/D175:D249</f>
        <v>0.2001275167785235</v>
      </c>
      <c r="H178" s="16">
        <f>G176:G250*C176:C250</f>
        <v>2.0012751677852352</v>
      </c>
      <c r="I178" s="18">
        <v>6.53</v>
      </c>
      <c r="J178" s="15">
        <f>I176:I250+H176:H250</f>
        <v>8.5312751677852354</v>
      </c>
      <c r="K178" s="19">
        <v>25</v>
      </c>
      <c r="L178" s="15">
        <f>K176:K250-J176:J250</f>
        <v>16.468724832214765</v>
      </c>
      <c r="M178" s="105"/>
      <c r="N178" s="81"/>
      <c r="P178" s="19"/>
      <c r="S178" s="86" t="s">
        <v>456</v>
      </c>
      <c r="U178" s="15">
        <v>1</v>
      </c>
      <c r="V178" s="51">
        <f t="shared" si="115"/>
        <v>8.5312751677852354</v>
      </c>
      <c r="W178" s="15">
        <f t="shared" si="116"/>
        <v>25</v>
      </c>
      <c r="X178" s="15">
        <f t="shared" si="117"/>
        <v>16.468724832214765</v>
      </c>
    </row>
    <row r="179" spans="1:24" s="15" customFormat="1" x14ac:dyDescent="0.25">
      <c r="A179" s="15" t="s">
        <v>468</v>
      </c>
      <c r="B179" s="15" t="s">
        <v>467</v>
      </c>
      <c r="C179" s="79">
        <v>10</v>
      </c>
      <c r="D179" s="15">
        <f t="shared" si="118"/>
        <v>2980</v>
      </c>
      <c r="E179" s="15">
        <v>596.38</v>
      </c>
      <c r="F179" s="80">
        <v>1</v>
      </c>
      <c r="G179" s="15">
        <f>E176:E250/D176:D250</f>
        <v>0.2001275167785235</v>
      </c>
      <c r="H179" s="16">
        <f t="shared" ref="H179:H190" si="119">G176:G251*C176:C251</f>
        <v>2.0012751677852352</v>
      </c>
      <c r="I179" s="18">
        <v>6.53</v>
      </c>
      <c r="J179" s="15">
        <f t="shared" ref="J179:J190" si="120">I176:I251+H176:H251</f>
        <v>8.5312751677852354</v>
      </c>
      <c r="K179" s="19">
        <v>25</v>
      </c>
      <c r="L179" s="15">
        <f t="shared" ref="L179:L190" si="121">K176:K251-J176:J251</f>
        <v>16.468724832214765</v>
      </c>
      <c r="M179" s="105"/>
      <c r="N179" s="81"/>
      <c r="P179" s="19"/>
      <c r="S179" s="86" t="s">
        <v>456</v>
      </c>
      <c r="U179" s="15">
        <v>1</v>
      </c>
      <c r="V179" s="51">
        <f t="shared" si="115"/>
        <v>8.5312751677852354</v>
      </c>
      <c r="W179" s="15">
        <f t="shared" si="116"/>
        <v>25</v>
      </c>
      <c r="X179" s="15">
        <f t="shared" si="117"/>
        <v>16.468724832214765</v>
      </c>
    </row>
    <row r="180" spans="1:24" s="15" customFormat="1" x14ac:dyDescent="0.25">
      <c r="A180" s="15" t="s">
        <v>468</v>
      </c>
      <c r="B180" s="15" t="s">
        <v>469</v>
      </c>
      <c r="C180" s="79">
        <v>12</v>
      </c>
      <c r="D180" s="15">
        <f t="shared" si="118"/>
        <v>2980</v>
      </c>
      <c r="E180" s="15">
        <v>596.38</v>
      </c>
      <c r="F180" s="80">
        <v>1</v>
      </c>
      <c r="G180" s="15">
        <f t="shared" ref="G180:G190" si="122">E176:E251/D176:D251</f>
        <v>0.2001275167785235</v>
      </c>
      <c r="H180" s="16">
        <f t="shared" si="119"/>
        <v>2.4015302013422821</v>
      </c>
      <c r="I180" s="18">
        <v>5.51</v>
      </c>
      <c r="J180" s="15">
        <f t="shared" si="120"/>
        <v>7.9115302013422824</v>
      </c>
      <c r="K180" s="19">
        <v>25</v>
      </c>
      <c r="L180" s="15">
        <f t="shared" si="121"/>
        <v>17.088469798657719</v>
      </c>
      <c r="M180" s="105"/>
      <c r="N180" s="81"/>
      <c r="P180" s="19"/>
      <c r="S180" s="86" t="s">
        <v>456</v>
      </c>
      <c r="U180" s="15">
        <v>1</v>
      </c>
      <c r="V180" s="51">
        <f t="shared" si="115"/>
        <v>7.9115302013422824</v>
      </c>
      <c r="W180" s="15">
        <f t="shared" si="116"/>
        <v>25</v>
      </c>
      <c r="X180" s="15">
        <f t="shared" si="117"/>
        <v>17.088469798657719</v>
      </c>
    </row>
    <row r="181" spans="1:24" s="15" customFormat="1" x14ac:dyDescent="0.25">
      <c r="A181" s="15" t="s">
        <v>468</v>
      </c>
      <c r="B181" s="15" t="s">
        <v>472</v>
      </c>
      <c r="C181" s="79">
        <v>120</v>
      </c>
      <c r="D181" s="15">
        <f t="shared" si="118"/>
        <v>2980</v>
      </c>
      <c r="E181" s="15">
        <v>596.38</v>
      </c>
      <c r="F181" s="80">
        <v>1</v>
      </c>
      <c r="G181" s="15">
        <f t="shared" si="122"/>
        <v>0.2001275167785235</v>
      </c>
      <c r="H181" s="16">
        <f>G178:G257*C178:C253</f>
        <v>24.015302013422819</v>
      </c>
      <c r="I181" s="18">
        <v>35.270000000000003</v>
      </c>
      <c r="J181" s="15">
        <f t="shared" si="120"/>
        <v>59.285302013422822</v>
      </c>
      <c r="K181" s="19">
        <v>159</v>
      </c>
      <c r="L181" s="15">
        <f t="shared" si="121"/>
        <v>99.714697986577178</v>
      </c>
      <c r="M181" s="105"/>
      <c r="N181" s="81"/>
      <c r="P181" s="19"/>
      <c r="S181" s="86" t="s">
        <v>456</v>
      </c>
      <c r="U181" s="15">
        <v>1</v>
      </c>
      <c r="V181" s="51">
        <f t="shared" si="115"/>
        <v>59.285302013422822</v>
      </c>
      <c r="W181" s="15">
        <f t="shared" si="116"/>
        <v>159</v>
      </c>
      <c r="X181" s="15">
        <f t="shared" si="117"/>
        <v>99.714697986577178</v>
      </c>
    </row>
    <row r="182" spans="1:24" s="15" customFormat="1" x14ac:dyDescent="0.25">
      <c r="A182" s="15" t="s">
        <v>473</v>
      </c>
      <c r="B182" s="15" t="s">
        <v>474</v>
      </c>
      <c r="C182" s="79">
        <v>10</v>
      </c>
      <c r="D182" s="15">
        <f t="shared" si="118"/>
        <v>2980</v>
      </c>
      <c r="E182" s="15">
        <v>596.38</v>
      </c>
      <c r="F182" s="80">
        <v>1</v>
      </c>
      <c r="G182" s="15">
        <f t="shared" si="122"/>
        <v>0.2001275167785235</v>
      </c>
      <c r="H182" s="16">
        <f t="shared" si="119"/>
        <v>2.0012751677852352</v>
      </c>
      <c r="I182" s="18">
        <v>5.51</v>
      </c>
      <c r="J182" s="15">
        <f t="shared" si="120"/>
        <v>7.511275167785235</v>
      </c>
      <c r="K182" s="19">
        <v>25</v>
      </c>
      <c r="L182" s="15">
        <f t="shared" si="121"/>
        <v>17.488724832214764</v>
      </c>
      <c r="M182" s="105"/>
      <c r="N182" s="81"/>
      <c r="P182" s="19"/>
      <c r="S182" s="86" t="s">
        <v>456</v>
      </c>
      <c r="U182" s="15">
        <v>1</v>
      </c>
      <c r="V182" s="51">
        <f t="shared" si="115"/>
        <v>7.511275167785235</v>
      </c>
      <c r="W182" s="15">
        <f t="shared" si="116"/>
        <v>25</v>
      </c>
      <c r="X182" s="15">
        <f t="shared" si="117"/>
        <v>17.488724832214764</v>
      </c>
    </row>
    <row r="183" spans="1:24" s="15" customFormat="1" x14ac:dyDescent="0.25">
      <c r="A183" s="15" t="s">
        <v>473</v>
      </c>
      <c r="B183" s="15" t="s">
        <v>474</v>
      </c>
      <c r="C183" s="79">
        <v>10</v>
      </c>
      <c r="D183" s="15">
        <f t="shared" si="118"/>
        <v>2980</v>
      </c>
      <c r="E183" s="15">
        <v>596.38</v>
      </c>
      <c r="F183" s="80">
        <v>1</v>
      </c>
      <c r="G183" s="15">
        <f t="shared" si="122"/>
        <v>0.2001275167785235</v>
      </c>
      <c r="H183" s="16">
        <f t="shared" si="119"/>
        <v>2.0012751677852352</v>
      </c>
      <c r="I183" s="18">
        <v>5.51</v>
      </c>
      <c r="J183" s="15">
        <f t="shared" si="120"/>
        <v>7.511275167785235</v>
      </c>
      <c r="K183" s="19">
        <v>25</v>
      </c>
      <c r="L183" s="15">
        <f t="shared" si="121"/>
        <v>17.488724832214764</v>
      </c>
      <c r="M183" s="105"/>
      <c r="N183" s="81"/>
      <c r="P183" s="19"/>
      <c r="S183" s="86" t="s">
        <v>456</v>
      </c>
      <c r="U183" s="15">
        <v>1</v>
      </c>
      <c r="V183" s="51">
        <f t="shared" si="115"/>
        <v>7.511275167785235</v>
      </c>
      <c r="W183" s="15">
        <f t="shared" si="116"/>
        <v>25</v>
      </c>
      <c r="X183" s="15">
        <f t="shared" si="117"/>
        <v>17.488724832214764</v>
      </c>
    </row>
    <row r="184" spans="1:24" s="15" customFormat="1" x14ac:dyDescent="0.25">
      <c r="A184" s="15" t="s">
        <v>476</v>
      </c>
      <c r="B184" s="15" t="s">
        <v>475</v>
      </c>
      <c r="C184" s="79">
        <v>100</v>
      </c>
      <c r="D184" s="15">
        <f t="shared" si="118"/>
        <v>2980</v>
      </c>
      <c r="E184" s="15">
        <v>596.38</v>
      </c>
      <c r="F184" s="80">
        <v>1</v>
      </c>
      <c r="G184" s="15">
        <f t="shared" si="122"/>
        <v>0.2001275167785235</v>
      </c>
      <c r="H184" s="16">
        <f t="shared" si="119"/>
        <v>20.01275167785235</v>
      </c>
      <c r="I184" s="18">
        <v>32.83</v>
      </c>
      <c r="J184" s="15">
        <f t="shared" si="120"/>
        <v>52.842751677852348</v>
      </c>
      <c r="K184" s="19">
        <v>100</v>
      </c>
      <c r="L184" s="15">
        <f t="shared" si="121"/>
        <v>47.157248322147652</v>
      </c>
      <c r="M184" s="105"/>
      <c r="N184" s="81"/>
      <c r="P184" s="19"/>
      <c r="S184" s="86" t="s">
        <v>456</v>
      </c>
      <c r="U184" s="15">
        <v>1</v>
      </c>
      <c r="V184" s="51">
        <f t="shared" si="115"/>
        <v>52.842751677852348</v>
      </c>
      <c r="W184" s="15">
        <f t="shared" si="116"/>
        <v>100</v>
      </c>
      <c r="X184" s="15">
        <f t="shared" si="117"/>
        <v>47.157248322147652</v>
      </c>
    </row>
    <row r="185" spans="1:24" s="15" customFormat="1" x14ac:dyDescent="0.25">
      <c r="A185" s="15" t="s">
        <v>477</v>
      </c>
      <c r="B185" s="15" t="s">
        <v>475</v>
      </c>
      <c r="C185" s="79">
        <v>100</v>
      </c>
      <c r="D185" s="15">
        <f t="shared" si="118"/>
        <v>2980</v>
      </c>
      <c r="E185" s="15">
        <v>596.38</v>
      </c>
      <c r="F185" s="80">
        <v>1</v>
      </c>
      <c r="G185" s="15">
        <f t="shared" si="122"/>
        <v>0.2001275167785235</v>
      </c>
      <c r="H185" s="16">
        <f>G182:G257*C182:C257</f>
        <v>20.01275167785235</v>
      </c>
      <c r="I185" s="18">
        <v>32.83</v>
      </c>
      <c r="J185" s="15">
        <f t="shared" si="120"/>
        <v>52.842751677852348</v>
      </c>
      <c r="K185" s="19">
        <v>100</v>
      </c>
      <c r="L185" s="15">
        <f t="shared" si="121"/>
        <v>47.157248322147652</v>
      </c>
      <c r="M185" s="105"/>
      <c r="N185" s="81"/>
      <c r="P185" s="19"/>
      <c r="S185" s="86" t="s">
        <v>456</v>
      </c>
      <c r="U185" s="15">
        <v>1</v>
      </c>
      <c r="V185" s="51">
        <f t="shared" si="115"/>
        <v>52.842751677852348</v>
      </c>
      <c r="W185" s="15">
        <f t="shared" si="116"/>
        <v>100</v>
      </c>
      <c r="X185" s="15">
        <f t="shared" si="117"/>
        <v>47.157248322147652</v>
      </c>
    </row>
    <row r="186" spans="1:24" s="15" customFormat="1" x14ac:dyDescent="0.25">
      <c r="A186" s="15" t="s">
        <v>480</v>
      </c>
      <c r="B186" s="15" t="s">
        <v>479</v>
      </c>
      <c r="C186" s="79">
        <v>130</v>
      </c>
      <c r="D186" s="15">
        <f t="shared" si="118"/>
        <v>2980</v>
      </c>
      <c r="E186" s="15">
        <v>596.38</v>
      </c>
      <c r="F186" s="80">
        <v>1</v>
      </c>
      <c r="G186" s="15">
        <f t="shared" si="122"/>
        <v>0.2001275167785235</v>
      </c>
      <c r="H186" s="16">
        <f t="shared" si="119"/>
        <v>26.016577181208056</v>
      </c>
      <c r="I186" s="18">
        <v>46.9</v>
      </c>
      <c r="J186" s="15">
        <f t="shared" si="120"/>
        <v>72.916577181208055</v>
      </c>
      <c r="K186" s="19">
        <v>130</v>
      </c>
      <c r="L186" s="15">
        <f t="shared" si="121"/>
        <v>57.083422818791945</v>
      </c>
      <c r="M186" s="105"/>
      <c r="N186" s="81"/>
      <c r="P186" s="19"/>
      <c r="S186" s="86" t="s">
        <v>456</v>
      </c>
      <c r="U186" s="15">
        <v>1</v>
      </c>
      <c r="V186" s="51">
        <f t="shared" si="115"/>
        <v>72.916577181208055</v>
      </c>
      <c r="W186" s="15">
        <f t="shared" si="116"/>
        <v>130</v>
      </c>
      <c r="X186" s="15">
        <f t="shared" si="117"/>
        <v>57.083422818791945</v>
      </c>
    </row>
    <row r="187" spans="1:24" s="5" customFormat="1" x14ac:dyDescent="0.25">
      <c r="C187" s="98"/>
      <c r="D187" s="5">
        <f t="shared" si="118"/>
        <v>2980</v>
      </c>
      <c r="E187" s="5">
        <v>596.38</v>
      </c>
      <c r="F187" s="95">
        <v>1</v>
      </c>
      <c r="G187" s="5">
        <f t="shared" si="122"/>
        <v>0.2001275167785235</v>
      </c>
      <c r="H187" s="6">
        <f t="shared" si="119"/>
        <v>0</v>
      </c>
      <c r="I187" s="8"/>
      <c r="J187" s="5">
        <f t="shared" si="120"/>
        <v>0</v>
      </c>
      <c r="K187" s="9"/>
      <c r="L187" s="5">
        <f t="shared" si="121"/>
        <v>0</v>
      </c>
      <c r="M187" s="106"/>
      <c r="N187" s="99"/>
      <c r="P187" s="9"/>
      <c r="S187" s="49"/>
      <c r="V187" s="51">
        <f t="shared" si="115"/>
        <v>0</v>
      </c>
      <c r="W187" s="15">
        <f t="shared" si="116"/>
        <v>0</v>
      </c>
      <c r="X187" s="15">
        <f t="shared" si="117"/>
        <v>0</v>
      </c>
    </row>
    <row r="188" spans="1:24" s="51" customFormat="1" x14ac:dyDescent="0.25">
      <c r="A188" s="51" t="s">
        <v>596</v>
      </c>
      <c r="B188" s="51" t="s">
        <v>494</v>
      </c>
      <c r="C188" s="79">
        <v>20</v>
      </c>
      <c r="D188" s="51">
        <f t="shared" si="118"/>
        <v>2980</v>
      </c>
      <c r="E188" s="51">
        <v>596.38</v>
      </c>
      <c r="F188" s="80">
        <v>1</v>
      </c>
      <c r="G188" s="51">
        <f t="shared" si="122"/>
        <v>0.2001275167785235</v>
      </c>
      <c r="H188" s="51">
        <f t="shared" si="119"/>
        <v>4.0025503355704704</v>
      </c>
      <c r="I188" s="18">
        <v>7</v>
      </c>
      <c r="J188" s="51">
        <f t="shared" si="120"/>
        <v>11.00255033557047</v>
      </c>
      <c r="K188" s="19">
        <v>30</v>
      </c>
      <c r="L188" s="51">
        <f t="shared" si="121"/>
        <v>18.997449664429531</v>
      </c>
      <c r="M188" s="146"/>
      <c r="S188" s="147" t="s">
        <v>456</v>
      </c>
      <c r="U188" s="51">
        <v>1</v>
      </c>
      <c r="V188" s="51">
        <f t="shared" si="115"/>
        <v>11.00255033557047</v>
      </c>
      <c r="W188" s="15">
        <f t="shared" si="116"/>
        <v>30</v>
      </c>
      <c r="X188" s="15">
        <f t="shared" si="117"/>
        <v>18.997449664429531</v>
      </c>
    </row>
    <row r="189" spans="1:24" s="15" customFormat="1" x14ac:dyDescent="0.25">
      <c r="A189" s="51" t="s">
        <v>596</v>
      </c>
      <c r="B189" s="51" t="s">
        <v>494</v>
      </c>
      <c r="C189" s="79">
        <v>20</v>
      </c>
      <c r="D189" s="51">
        <f t="shared" si="118"/>
        <v>2980</v>
      </c>
      <c r="E189" s="51">
        <v>596.38</v>
      </c>
      <c r="F189" s="80">
        <v>1</v>
      </c>
      <c r="G189" s="51">
        <f t="shared" si="122"/>
        <v>0.2001275167785235</v>
      </c>
      <c r="H189" s="51">
        <f t="shared" si="119"/>
        <v>4.0025503355704704</v>
      </c>
      <c r="I189" s="18">
        <v>7</v>
      </c>
      <c r="J189" s="51">
        <f t="shared" si="120"/>
        <v>11.00255033557047</v>
      </c>
      <c r="K189" s="19">
        <v>30</v>
      </c>
      <c r="L189" s="51">
        <f t="shared" si="121"/>
        <v>18.997449664429531</v>
      </c>
      <c r="M189" s="105"/>
      <c r="N189" s="81"/>
      <c r="P189" s="19"/>
      <c r="S189" s="86" t="s">
        <v>456</v>
      </c>
      <c r="U189" s="15">
        <v>1</v>
      </c>
      <c r="V189" s="51">
        <f t="shared" si="115"/>
        <v>11.00255033557047</v>
      </c>
      <c r="W189" s="15">
        <f t="shared" si="116"/>
        <v>30</v>
      </c>
      <c r="X189" s="15">
        <f t="shared" si="117"/>
        <v>18.997449664429531</v>
      </c>
    </row>
    <row r="190" spans="1:24" s="15" customFormat="1" x14ac:dyDescent="0.25">
      <c r="A190" s="51" t="s">
        <v>596</v>
      </c>
      <c r="B190" s="51" t="s">
        <v>494</v>
      </c>
      <c r="C190" s="79">
        <v>20</v>
      </c>
      <c r="D190" s="51">
        <f t="shared" si="118"/>
        <v>2980</v>
      </c>
      <c r="E190" s="51">
        <v>596.38</v>
      </c>
      <c r="F190" s="80">
        <v>1</v>
      </c>
      <c r="G190" s="51">
        <f t="shared" si="122"/>
        <v>0.2001275167785235</v>
      </c>
      <c r="H190" s="51">
        <f t="shared" si="119"/>
        <v>4.0025503355704704</v>
      </c>
      <c r="I190" s="18">
        <v>7</v>
      </c>
      <c r="J190" s="51">
        <f t="shared" si="120"/>
        <v>11.00255033557047</v>
      </c>
      <c r="K190" s="19">
        <v>30</v>
      </c>
      <c r="L190" s="51">
        <f t="shared" si="121"/>
        <v>18.997449664429531</v>
      </c>
      <c r="M190" s="105"/>
      <c r="N190" s="81"/>
      <c r="P190" s="19"/>
      <c r="S190" s="86" t="s">
        <v>456</v>
      </c>
      <c r="U190" s="15">
        <v>1</v>
      </c>
      <c r="V190" s="51">
        <f t="shared" si="115"/>
        <v>11.00255033557047</v>
      </c>
      <c r="W190" s="15">
        <f t="shared" si="116"/>
        <v>30</v>
      </c>
      <c r="X190" s="15">
        <f t="shared" si="117"/>
        <v>18.997449664429531</v>
      </c>
    </row>
    <row r="191" spans="1:24" s="15" customFormat="1" x14ac:dyDescent="0.25">
      <c r="A191" s="51" t="s">
        <v>649</v>
      </c>
      <c r="B191" s="51" t="s">
        <v>494</v>
      </c>
      <c r="C191" s="79">
        <v>20</v>
      </c>
      <c r="D191" s="51">
        <f>D189</f>
        <v>2980</v>
      </c>
      <c r="E191" s="51">
        <v>596.38</v>
      </c>
      <c r="F191" s="80">
        <v>1</v>
      </c>
      <c r="G191" s="51">
        <f>E186:E261/D186:D261</f>
        <v>0.2001275167785235</v>
      </c>
      <c r="H191" s="51">
        <f>G187:G262*C187:C262</f>
        <v>4.0025503355704704</v>
      </c>
      <c r="I191" s="18">
        <v>7</v>
      </c>
      <c r="J191" s="51">
        <f>I187:I262+H187:H262</f>
        <v>11.00255033557047</v>
      </c>
      <c r="K191" s="19">
        <v>25</v>
      </c>
      <c r="L191" s="51">
        <f>K187:K262-J187:J262</f>
        <v>13.99744966442953</v>
      </c>
      <c r="M191" s="105"/>
      <c r="N191" s="81"/>
      <c r="P191" s="19"/>
      <c r="S191" s="86" t="s">
        <v>456</v>
      </c>
      <c r="U191" s="15">
        <v>1</v>
      </c>
      <c r="V191" s="51">
        <f t="shared" si="115"/>
        <v>11.00255033557047</v>
      </c>
      <c r="W191" s="15">
        <f t="shared" si="116"/>
        <v>25</v>
      </c>
      <c r="X191" s="15">
        <f t="shared" si="117"/>
        <v>13.99744966442953</v>
      </c>
    </row>
    <row r="192" spans="1:24" s="15" customFormat="1" x14ac:dyDescent="0.25">
      <c r="A192" s="51" t="s">
        <v>650</v>
      </c>
      <c r="B192" s="51" t="s">
        <v>494</v>
      </c>
      <c r="C192" s="79">
        <v>20</v>
      </c>
      <c r="D192" s="51">
        <f t="shared" si="118"/>
        <v>2980</v>
      </c>
      <c r="E192" s="51">
        <v>596.38</v>
      </c>
      <c r="F192" s="80">
        <v>1</v>
      </c>
      <c r="G192" s="51">
        <f>E187:E262/D187:D262</f>
        <v>0.2001275167785235</v>
      </c>
      <c r="H192" s="51">
        <f>G188:G263*C188:C263</f>
        <v>4.0025503355704704</v>
      </c>
      <c r="I192" s="18">
        <v>7</v>
      </c>
      <c r="J192" s="51">
        <f>I188:I263+H188:H263</f>
        <v>11.00255033557047</v>
      </c>
      <c r="K192" s="19">
        <v>25</v>
      </c>
      <c r="L192" s="51">
        <f>K188:K263-J188:J263</f>
        <v>13.99744966442953</v>
      </c>
      <c r="M192" s="105"/>
      <c r="N192" s="81"/>
      <c r="P192" s="19"/>
      <c r="S192" s="86" t="s">
        <v>456</v>
      </c>
      <c r="U192" s="15">
        <v>1</v>
      </c>
      <c r="V192" s="51">
        <f t="shared" si="115"/>
        <v>11.00255033557047</v>
      </c>
      <c r="W192" s="15">
        <f t="shared" si="116"/>
        <v>25</v>
      </c>
      <c r="X192" s="15">
        <f t="shared" si="117"/>
        <v>13.99744966442953</v>
      </c>
    </row>
    <row r="193" spans="1:24" s="15" customFormat="1" x14ac:dyDescent="0.25">
      <c r="A193" s="51" t="s">
        <v>651</v>
      </c>
      <c r="B193" s="51" t="s">
        <v>494</v>
      </c>
      <c r="C193" s="79">
        <v>20</v>
      </c>
      <c r="D193" s="51">
        <f t="shared" si="118"/>
        <v>2980</v>
      </c>
      <c r="E193" s="51">
        <v>596.38</v>
      </c>
      <c r="F193" s="80">
        <v>1</v>
      </c>
      <c r="G193" s="51">
        <f>E188:E263/D188:D263</f>
        <v>0.2001275167785235</v>
      </c>
      <c r="H193" s="51">
        <f>G189:G264*C189:C264</f>
        <v>4.0025503355704704</v>
      </c>
      <c r="I193" s="18">
        <v>7</v>
      </c>
      <c r="J193" s="51">
        <f>I189:I264+H189:H264</f>
        <v>11.00255033557047</v>
      </c>
      <c r="K193" s="19">
        <v>25</v>
      </c>
      <c r="L193" s="51">
        <f>K189:K264-J189:J264</f>
        <v>13.99744966442953</v>
      </c>
      <c r="M193" s="105"/>
      <c r="N193" s="81"/>
      <c r="P193" s="19"/>
      <c r="S193" s="86" t="s">
        <v>456</v>
      </c>
      <c r="U193" s="15">
        <v>1</v>
      </c>
      <c r="V193" s="51">
        <f t="shared" si="115"/>
        <v>11.00255033557047</v>
      </c>
      <c r="W193" s="15">
        <f t="shared" si="116"/>
        <v>25</v>
      </c>
      <c r="X193" s="15">
        <f t="shared" si="117"/>
        <v>13.99744966442953</v>
      </c>
    </row>
    <row r="194" spans="1:24" s="15" customFormat="1" x14ac:dyDescent="0.25">
      <c r="A194" s="51" t="s">
        <v>543</v>
      </c>
      <c r="B194" s="51" t="s">
        <v>494</v>
      </c>
      <c r="C194" s="79">
        <v>20</v>
      </c>
      <c r="D194" s="51">
        <f t="shared" si="118"/>
        <v>2980</v>
      </c>
      <c r="E194" s="51">
        <v>596.38</v>
      </c>
      <c r="F194" s="80">
        <v>1</v>
      </c>
      <c r="G194" s="51">
        <f>E189:E264/D189:D264</f>
        <v>0.2001275167785235</v>
      </c>
      <c r="H194" s="51">
        <f t="shared" ref="H194:H209" si="123">G191:G265*C191:C265</f>
        <v>4.0025503355704704</v>
      </c>
      <c r="I194" s="18">
        <v>7</v>
      </c>
      <c r="J194" s="51">
        <f t="shared" ref="J194:J209" si="124">I191:I265+H191:H265</f>
        <v>11.00255033557047</v>
      </c>
      <c r="K194" s="19">
        <v>30</v>
      </c>
      <c r="L194" s="51">
        <f t="shared" ref="L194:L209" si="125">K191:K265-J191:J265</f>
        <v>18.997449664429531</v>
      </c>
      <c r="M194" s="105"/>
      <c r="N194" s="81"/>
      <c r="P194" s="19"/>
      <c r="S194" s="86" t="s">
        <v>456</v>
      </c>
      <c r="U194" s="15">
        <v>1</v>
      </c>
      <c r="V194" s="51">
        <f t="shared" si="115"/>
        <v>11.00255033557047</v>
      </c>
      <c r="W194" s="15">
        <f t="shared" si="116"/>
        <v>30</v>
      </c>
      <c r="X194" s="15">
        <f t="shared" si="117"/>
        <v>18.997449664429531</v>
      </c>
    </row>
    <row r="195" spans="1:24" s="15" customFormat="1" x14ac:dyDescent="0.25">
      <c r="A195" s="51" t="s">
        <v>682</v>
      </c>
      <c r="B195" s="51" t="s">
        <v>494</v>
      </c>
      <c r="C195" s="79">
        <v>20</v>
      </c>
      <c r="D195" s="51">
        <f t="shared" si="118"/>
        <v>2980</v>
      </c>
      <c r="E195" s="51">
        <v>596.38</v>
      </c>
      <c r="F195" s="80">
        <v>1</v>
      </c>
      <c r="G195" s="51">
        <f t="shared" ref="G195:G210" si="126">E191:E265/D191:D265</f>
        <v>0.2001275167785235</v>
      </c>
      <c r="H195" s="51">
        <f t="shared" si="123"/>
        <v>4.0025503355704704</v>
      </c>
      <c r="I195" s="18">
        <v>7</v>
      </c>
      <c r="J195" s="51">
        <f t="shared" si="124"/>
        <v>11.00255033557047</v>
      </c>
      <c r="K195" s="19">
        <v>30</v>
      </c>
      <c r="L195" s="51">
        <f t="shared" si="125"/>
        <v>18.997449664429531</v>
      </c>
      <c r="M195" s="105"/>
      <c r="N195" s="81"/>
      <c r="P195" s="19"/>
      <c r="S195" s="86" t="s">
        <v>456</v>
      </c>
      <c r="U195" s="15">
        <v>1</v>
      </c>
      <c r="V195" s="51">
        <f t="shared" si="115"/>
        <v>11.00255033557047</v>
      </c>
      <c r="W195" s="15">
        <f t="shared" si="116"/>
        <v>30</v>
      </c>
      <c r="X195" s="15">
        <f t="shared" si="117"/>
        <v>18.997449664429531</v>
      </c>
    </row>
    <row r="196" spans="1:24" s="15" customFormat="1" x14ac:dyDescent="0.25">
      <c r="A196" s="51" t="s">
        <v>460</v>
      </c>
      <c r="B196" s="15" t="s">
        <v>495</v>
      </c>
      <c r="C196" s="79">
        <v>60</v>
      </c>
      <c r="D196" s="51">
        <f t="shared" si="118"/>
        <v>2980</v>
      </c>
      <c r="E196" s="51">
        <v>596.38</v>
      </c>
      <c r="F196" s="80">
        <v>1</v>
      </c>
      <c r="G196" s="51">
        <f t="shared" si="126"/>
        <v>0.2001275167785235</v>
      </c>
      <c r="H196" s="51">
        <f t="shared" si="123"/>
        <v>12.007651006711409</v>
      </c>
      <c r="I196" s="18">
        <v>10.6</v>
      </c>
      <c r="J196" s="51">
        <f t="shared" si="124"/>
        <v>22.607651006711407</v>
      </c>
      <c r="K196" s="19">
        <v>50</v>
      </c>
      <c r="L196" s="51">
        <f t="shared" si="125"/>
        <v>27.392348993288593</v>
      </c>
      <c r="M196" s="105"/>
      <c r="N196" s="81"/>
      <c r="P196" s="19"/>
      <c r="S196" s="86" t="s">
        <v>456</v>
      </c>
      <c r="U196" s="15">
        <v>1</v>
      </c>
      <c r="V196" s="51">
        <f t="shared" si="115"/>
        <v>22.607651006711407</v>
      </c>
      <c r="W196" s="15">
        <f t="shared" si="116"/>
        <v>50</v>
      </c>
      <c r="X196" s="15">
        <f t="shared" si="117"/>
        <v>27.392348993288593</v>
      </c>
    </row>
    <row r="197" spans="1:24" s="15" customFormat="1" x14ac:dyDescent="0.25">
      <c r="A197" s="51" t="s">
        <v>460</v>
      </c>
      <c r="B197" s="15" t="s">
        <v>495</v>
      </c>
      <c r="C197" s="79">
        <v>60</v>
      </c>
      <c r="D197" s="51">
        <f t="shared" si="118"/>
        <v>2980</v>
      </c>
      <c r="E197" s="51">
        <v>596.38</v>
      </c>
      <c r="F197" s="80">
        <v>1</v>
      </c>
      <c r="G197" s="51">
        <f t="shared" si="126"/>
        <v>0.2001275167785235</v>
      </c>
      <c r="H197" s="51">
        <f t="shared" si="123"/>
        <v>12.007651006711409</v>
      </c>
      <c r="I197" s="18">
        <v>10.6</v>
      </c>
      <c r="J197" s="51">
        <f t="shared" si="124"/>
        <v>22.607651006711407</v>
      </c>
      <c r="K197" s="19">
        <v>50</v>
      </c>
      <c r="L197" s="51">
        <f t="shared" si="125"/>
        <v>27.392348993288593</v>
      </c>
      <c r="M197" s="105"/>
      <c r="N197" s="81"/>
      <c r="P197" s="19"/>
      <c r="S197" s="86" t="s">
        <v>456</v>
      </c>
      <c r="U197" s="15">
        <v>1</v>
      </c>
      <c r="V197" s="51">
        <f t="shared" si="115"/>
        <v>22.607651006711407</v>
      </c>
      <c r="W197" s="15">
        <f t="shared" si="116"/>
        <v>50</v>
      </c>
      <c r="X197" s="15">
        <f t="shared" si="117"/>
        <v>27.392348993288593</v>
      </c>
    </row>
    <row r="198" spans="1:24" s="15" customFormat="1" x14ac:dyDescent="0.25">
      <c r="A198" s="51" t="s">
        <v>573</v>
      </c>
      <c r="B198" s="15" t="s">
        <v>495</v>
      </c>
      <c r="C198" s="79">
        <v>60</v>
      </c>
      <c r="D198" s="51">
        <f t="shared" si="118"/>
        <v>2980</v>
      </c>
      <c r="E198" s="51">
        <v>596.38</v>
      </c>
      <c r="F198" s="80">
        <v>1</v>
      </c>
      <c r="G198" s="51">
        <f t="shared" si="126"/>
        <v>0.2001275167785235</v>
      </c>
      <c r="H198" s="51">
        <f t="shared" si="123"/>
        <v>12.007651006711409</v>
      </c>
      <c r="I198" s="18">
        <v>10.6</v>
      </c>
      <c r="J198" s="51">
        <f t="shared" si="124"/>
        <v>22.607651006711407</v>
      </c>
      <c r="K198" s="19">
        <v>45</v>
      </c>
      <c r="L198" s="51">
        <f t="shared" si="125"/>
        <v>22.392348993288593</v>
      </c>
      <c r="M198" s="105"/>
      <c r="N198" s="81"/>
      <c r="P198" s="19"/>
      <c r="S198" s="86" t="s">
        <v>456</v>
      </c>
      <c r="U198" s="15">
        <v>1</v>
      </c>
      <c r="V198" s="51">
        <f t="shared" si="115"/>
        <v>22.607651006711407</v>
      </c>
      <c r="W198" s="15">
        <f t="shared" si="116"/>
        <v>45</v>
      </c>
      <c r="X198" s="15">
        <f t="shared" si="117"/>
        <v>22.392348993288593</v>
      </c>
    </row>
    <row r="199" spans="1:24" s="15" customFormat="1" x14ac:dyDescent="0.25">
      <c r="A199" s="51" t="s">
        <v>410</v>
      </c>
      <c r="B199" s="15" t="s">
        <v>495</v>
      </c>
      <c r="C199" s="79">
        <v>60</v>
      </c>
      <c r="D199" s="51">
        <f t="shared" si="118"/>
        <v>2980</v>
      </c>
      <c r="E199" s="51">
        <v>596.38</v>
      </c>
      <c r="F199" s="80">
        <v>1</v>
      </c>
      <c r="G199" s="51">
        <f t="shared" si="126"/>
        <v>0.2001275167785235</v>
      </c>
      <c r="H199" s="51">
        <f t="shared" si="123"/>
        <v>12.007651006711409</v>
      </c>
      <c r="I199" s="18">
        <v>10.6</v>
      </c>
      <c r="J199" s="51">
        <f t="shared" si="124"/>
        <v>22.607651006711407</v>
      </c>
      <c r="K199" s="19">
        <v>25</v>
      </c>
      <c r="L199" s="51">
        <f t="shared" si="125"/>
        <v>2.3923489932885929</v>
      </c>
      <c r="M199" s="105"/>
      <c r="N199" s="81"/>
      <c r="P199" s="19"/>
      <c r="S199" s="86" t="s">
        <v>456</v>
      </c>
      <c r="U199" s="15">
        <v>1</v>
      </c>
      <c r="V199" s="51">
        <f t="shared" si="115"/>
        <v>22.607651006711407</v>
      </c>
      <c r="W199" s="15">
        <f t="shared" si="116"/>
        <v>25</v>
      </c>
      <c r="X199" s="15">
        <f t="shared" si="117"/>
        <v>2.3923489932885929</v>
      </c>
    </row>
    <row r="200" spans="1:24" s="15" customFormat="1" x14ac:dyDescent="0.25">
      <c r="A200" s="51" t="s">
        <v>410</v>
      </c>
      <c r="B200" s="15" t="s">
        <v>495</v>
      </c>
      <c r="C200" s="79">
        <v>60</v>
      </c>
      <c r="D200" s="51">
        <f t="shared" si="118"/>
        <v>2980</v>
      </c>
      <c r="E200" s="51">
        <v>596.38</v>
      </c>
      <c r="F200" s="80">
        <v>1</v>
      </c>
      <c r="G200" s="51">
        <f t="shared" si="126"/>
        <v>0.2001275167785235</v>
      </c>
      <c r="H200" s="51">
        <f t="shared" si="123"/>
        <v>12.007651006711409</v>
      </c>
      <c r="I200" s="18">
        <v>10.6</v>
      </c>
      <c r="J200" s="51">
        <f t="shared" si="124"/>
        <v>22.607651006711407</v>
      </c>
      <c r="K200" s="19">
        <v>25</v>
      </c>
      <c r="L200" s="51">
        <f t="shared" si="125"/>
        <v>2.3923489932885929</v>
      </c>
      <c r="M200" s="105"/>
      <c r="N200" s="81"/>
      <c r="P200" s="19"/>
      <c r="S200" s="86" t="s">
        <v>456</v>
      </c>
      <c r="U200" s="15">
        <v>1</v>
      </c>
      <c r="V200" s="51">
        <f t="shared" si="115"/>
        <v>22.607651006711407</v>
      </c>
      <c r="W200" s="15">
        <f t="shared" si="116"/>
        <v>25</v>
      </c>
      <c r="X200" s="15">
        <f t="shared" si="117"/>
        <v>2.3923489932885929</v>
      </c>
    </row>
    <row r="201" spans="1:24" s="15" customFormat="1" x14ac:dyDescent="0.25">
      <c r="A201" s="51" t="s">
        <v>573</v>
      </c>
      <c r="B201" s="15" t="s">
        <v>495</v>
      </c>
      <c r="C201" s="79">
        <v>60</v>
      </c>
      <c r="D201" s="51">
        <f t="shared" si="118"/>
        <v>2980</v>
      </c>
      <c r="E201" s="51">
        <v>596.38</v>
      </c>
      <c r="F201" s="80">
        <v>1</v>
      </c>
      <c r="G201" s="51">
        <f t="shared" si="126"/>
        <v>0.2001275167785235</v>
      </c>
      <c r="H201" s="51">
        <f t="shared" si="123"/>
        <v>12.007651006711409</v>
      </c>
      <c r="I201" s="18">
        <v>10.6</v>
      </c>
      <c r="J201" s="51">
        <f t="shared" si="124"/>
        <v>22.607651006711407</v>
      </c>
      <c r="K201" s="19">
        <v>40</v>
      </c>
      <c r="L201" s="51">
        <f t="shared" si="125"/>
        <v>17.392348993288593</v>
      </c>
      <c r="M201" s="105"/>
      <c r="N201" s="81"/>
      <c r="P201" s="19"/>
      <c r="S201" s="86" t="s">
        <v>456</v>
      </c>
      <c r="U201" s="15">
        <v>1</v>
      </c>
      <c r="V201" s="51">
        <f t="shared" si="115"/>
        <v>22.607651006711407</v>
      </c>
      <c r="W201" s="15">
        <f t="shared" si="116"/>
        <v>40</v>
      </c>
      <c r="X201" s="15">
        <f t="shared" si="117"/>
        <v>17.392348993288593</v>
      </c>
    </row>
    <row r="202" spans="1:24" s="15" customFormat="1" x14ac:dyDescent="0.25">
      <c r="A202" s="51" t="s">
        <v>573</v>
      </c>
      <c r="B202" s="15" t="s">
        <v>495</v>
      </c>
      <c r="C202" s="79">
        <v>60</v>
      </c>
      <c r="D202" s="51">
        <f t="shared" si="118"/>
        <v>2980</v>
      </c>
      <c r="E202" s="51">
        <v>596.38</v>
      </c>
      <c r="F202" s="80">
        <v>1</v>
      </c>
      <c r="G202" s="51">
        <f t="shared" si="126"/>
        <v>0.2001275167785235</v>
      </c>
      <c r="H202" s="51">
        <f t="shared" si="123"/>
        <v>12.007651006711409</v>
      </c>
      <c r="I202" s="18">
        <v>10.6</v>
      </c>
      <c r="J202" s="51">
        <f t="shared" si="124"/>
        <v>22.607651006711407</v>
      </c>
      <c r="K202" s="19">
        <v>40</v>
      </c>
      <c r="L202" s="51">
        <f t="shared" si="125"/>
        <v>17.392348993288593</v>
      </c>
      <c r="M202" s="105"/>
      <c r="N202" s="81"/>
      <c r="P202" s="19"/>
      <c r="S202" s="86" t="s">
        <v>456</v>
      </c>
      <c r="U202" s="15">
        <v>1</v>
      </c>
      <c r="V202" s="51">
        <f t="shared" si="115"/>
        <v>22.607651006711407</v>
      </c>
      <c r="W202" s="15">
        <f t="shared" si="116"/>
        <v>40</v>
      </c>
      <c r="X202" s="15">
        <f t="shared" si="117"/>
        <v>17.392348993288593</v>
      </c>
    </row>
    <row r="203" spans="1:24" s="15" customFormat="1" x14ac:dyDescent="0.25">
      <c r="A203" s="51" t="s">
        <v>649</v>
      </c>
      <c r="B203" s="15" t="s">
        <v>495</v>
      </c>
      <c r="C203" s="79">
        <v>60</v>
      </c>
      <c r="D203" s="51">
        <f t="shared" si="118"/>
        <v>2980</v>
      </c>
      <c r="E203" s="51">
        <v>596.38</v>
      </c>
      <c r="F203" s="80">
        <v>1</v>
      </c>
      <c r="G203" s="51">
        <f t="shared" si="126"/>
        <v>0.2001275167785235</v>
      </c>
      <c r="H203" s="51">
        <f t="shared" si="123"/>
        <v>12.007651006711409</v>
      </c>
      <c r="I203" s="18">
        <v>10.6</v>
      </c>
      <c r="J203" s="51">
        <f t="shared" si="124"/>
        <v>22.607651006711407</v>
      </c>
      <c r="K203" s="19">
        <v>45</v>
      </c>
      <c r="L203" s="51">
        <f t="shared" si="125"/>
        <v>22.392348993288593</v>
      </c>
      <c r="M203" s="105"/>
      <c r="N203" s="81"/>
      <c r="P203" s="19"/>
      <c r="S203" s="86" t="s">
        <v>456</v>
      </c>
      <c r="U203" s="15">
        <v>1</v>
      </c>
      <c r="V203" s="51">
        <f t="shared" si="115"/>
        <v>22.607651006711407</v>
      </c>
      <c r="W203" s="15">
        <f t="shared" si="116"/>
        <v>45</v>
      </c>
      <c r="X203" s="15">
        <f t="shared" si="117"/>
        <v>22.392348993288593</v>
      </c>
    </row>
    <row r="204" spans="1:24" s="15" customFormat="1" x14ac:dyDescent="0.25">
      <c r="A204" s="51" t="s">
        <v>650</v>
      </c>
      <c r="B204" s="15" t="s">
        <v>495</v>
      </c>
      <c r="C204" s="79">
        <v>60</v>
      </c>
      <c r="D204" s="51">
        <f t="shared" si="118"/>
        <v>2980</v>
      </c>
      <c r="E204" s="51">
        <v>596.38</v>
      </c>
      <c r="F204" s="80">
        <v>1</v>
      </c>
      <c r="G204" s="51">
        <f t="shared" si="126"/>
        <v>0.2001275167785235</v>
      </c>
      <c r="H204" s="51">
        <f t="shared" si="123"/>
        <v>12.007651006711409</v>
      </c>
      <c r="I204" s="18">
        <v>10.6</v>
      </c>
      <c r="J204" s="51">
        <f t="shared" si="124"/>
        <v>22.607651006711407</v>
      </c>
      <c r="K204" s="19">
        <v>40</v>
      </c>
      <c r="L204" s="51">
        <f t="shared" si="125"/>
        <v>17.392348993288593</v>
      </c>
      <c r="M204" s="105"/>
      <c r="N204" s="81"/>
      <c r="P204" s="19"/>
      <c r="S204" s="86" t="s">
        <v>456</v>
      </c>
      <c r="U204" s="15">
        <v>1</v>
      </c>
      <c r="V204" s="51">
        <f t="shared" si="115"/>
        <v>22.607651006711407</v>
      </c>
      <c r="W204" s="15">
        <f t="shared" si="116"/>
        <v>40</v>
      </c>
      <c r="X204" s="15">
        <f t="shared" si="117"/>
        <v>17.392348993288593</v>
      </c>
    </row>
    <row r="205" spans="1:24" s="15" customFormat="1" x14ac:dyDescent="0.25">
      <c r="A205" s="51" t="s">
        <v>651</v>
      </c>
      <c r="B205" s="15" t="s">
        <v>495</v>
      </c>
      <c r="C205" s="79">
        <v>60</v>
      </c>
      <c r="D205" s="51">
        <f t="shared" si="118"/>
        <v>2980</v>
      </c>
      <c r="E205" s="51">
        <v>596.38</v>
      </c>
      <c r="F205" s="80">
        <v>1</v>
      </c>
      <c r="G205" s="51">
        <f t="shared" si="126"/>
        <v>0.2001275167785235</v>
      </c>
      <c r="H205" s="51">
        <f t="shared" si="123"/>
        <v>12.007651006711409</v>
      </c>
      <c r="I205" s="18">
        <v>10.6</v>
      </c>
      <c r="J205" s="51">
        <f t="shared" si="124"/>
        <v>22.607651006711407</v>
      </c>
      <c r="K205" s="19">
        <v>40</v>
      </c>
      <c r="L205" s="51">
        <f t="shared" si="125"/>
        <v>17.392348993288593</v>
      </c>
      <c r="M205" s="105"/>
      <c r="N205" s="81"/>
      <c r="P205" s="19"/>
      <c r="S205" s="86" t="s">
        <v>456</v>
      </c>
      <c r="U205" s="15">
        <v>1</v>
      </c>
      <c r="V205" s="51">
        <f t="shared" si="115"/>
        <v>22.607651006711407</v>
      </c>
      <c r="W205" s="15">
        <f t="shared" si="116"/>
        <v>40</v>
      </c>
      <c r="X205" s="15">
        <f t="shared" si="117"/>
        <v>17.392348993288593</v>
      </c>
    </row>
    <row r="206" spans="1:24" s="15" customFormat="1" x14ac:dyDescent="0.25">
      <c r="A206" s="51" t="s">
        <v>543</v>
      </c>
      <c r="B206" s="15" t="s">
        <v>495</v>
      </c>
      <c r="C206" s="79">
        <v>60</v>
      </c>
      <c r="D206" s="51">
        <f t="shared" si="118"/>
        <v>2980</v>
      </c>
      <c r="E206" s="51">
        <v>596.38</v>
      </c>
      <c r="F206" s="80">
        <v>1</v>
      </c>
      <c r="G206" s="51">
        <f t="shared" si="126"/>
        <v>0.2001275167785235</v>
      </c>
      <c r="H206" s="51">
        <f t="shared" si="123"/>
        <v>12.007651006711409</v>
      </c>
      <c r="I206" s="18">
        <v>10.6</v>
      </c>
      <c r="J206" s="51">
        <f t="shared" si="124"/>
        <v>22.607651006711407</v>
      </c>
      <c r="K206" s="19">
        <v>40</v>
      </c>
      <c r="L206" s="51">
        <f t="shared" si="125"/>
        <v>17.392348993288593</v>
      </c>
      <c r="M206" s="105"/>
      <c r="N206" s="81"/>
      <c r="P206" s="19"/>
      <c r="S206" s="86" t="s">
        <v>456</v>
      </c>
      <c r="U206" s="15">
        <v>1</v>
      </c>
      <c r="V206" s="51">
        <f t="shared" si="115"/>
        <v>22.607651006711407</v>
      </c>
      <c r="W206" s="15">
        <f t="shared" si="116"/>
        <v>40</v>
      </c>
      <c r="X206" s="15">
        <f t="shared" si="117"/>
        <v>17.392348993288593</v>
      </c>
    </row>
    <row r="207" spans="1:24" s="15" customFormat="1" x14ac:dyDescent="0.25">
      <c r="A207" s="51" t="s">
        <v>543</v>
      </c>
      <c r="B207" s="15" t="s">
        <v>495</v>
      </c>
      <c r="C207" s="79">
        <v>60</v>
      </c>
      <c r="D207" s="51">
        <f t="shared" si="118"/>
        <v>2980</v>
      </c>
      <c r="E207" s="51">
        <v>596.38</v>
      </c>
      <c r="F207" s="80">
        <v>1</v>
      </c>
      <c r="G207" s="51">
        <f t="shared" si="126"/>
        <v>0.2001275167785235</v>
      </c>
      <c r="H207" s="51">
        <f t="shared" si="123"/>
        <v>12.007651006711409</v>
      </c>
      <c r="I207" s="18">
        <v>10.6</v>
      </c>
      <c r="J207" s="51">
        <f t="shared" si="124"/>
        <v>22.607651006711407</v>
      </c>
      <c r="K207" s="19">
        <v>40</v>
      </c>
      <c r="L207" s="51">
        <f t="shared" si="125"/>
        <v>17.392348993288593</v>
      </c>
      <c r="M207" s="105"/>
      <c r="N207" s="81"/>
      <c r="P207" s="19"/>
      <c r="S207" s="86" t="s">
        <v>456</v>
      </c>
      <c r="U207" s="15">
        <v>1</v>
      </c>
      <c r="V207" s="51">
        <f t="shared" si="115"/>
        <v>22.607651006711407</v>
      </c>
      <c r="W207" s="15">
        <f t="shared" si="116"/>
        <v>40</v>
      </c>
      <c r="X207" s="15">
        <f t="shared" si="117"/>
        <v>17.392348993288593</v>
      </c>
    </row>
    <row r="208" spans="1:24" s="5" customFormat="1" x14ac:dyDescent="0.25">
      <c r="A208" s="100" t="s">
        <v>323</v>
      </c>
      <c r="B208" s="5" t="s">
        <v>496</v>
      </c>
      <c r="C208" s="98">
        <v>30</v>
      </c>
      <c r="D208" s="100">
        <f t="shared" si="118"/>
        <v>2980</v>
      </c>
      <c r="E208" s="100">
        <v>596.38</v>
      </c>
      <c r="F208" s="95">
        <v>1</v>
      </c>
      <c r="G208" s="100">
        <f t="shared" si="126"/>
        <v>0.2001275167785235</v>
      </c>
      <c r="H208" s="100">
        <f t="shared" si="123"/>
        <v>6.0038255033557046</v>
      </c>
      <c r="I208" s="8">
        <v>16.829999999999998</v>
      </c>
      <c r="J208" s="100">
        <f t="shared" si="124"/>
        <v>22.833825503355705</v>
      </c>
      <c r="K208" s="9">
        <v>0</v>
      </c>
      <c r="L208" s="100">
        <f t="shared" si="125"/>
        <v>-22.833825503355705</v>
      </c>
      <c r="M208" s="106"/>
      <c r="N208" s="99"/>
      <c r="P208" s="9"/>
      <c r="S208" s="49"/>
      <c r="V208" s="100">
        <f t="shared" si="115"/>
        <v>0</v>
      </c>
      <c r="W208" s="5">
        <f t="shared" si="116"/>
        <v>0</v>
      </c>
      <c r="X208" s="5">
        <f t="shared" si="117"/>
        <v>0</v>
      </c>
    </row>
    <row r="209" spans="1:24" s="15" customFormat="1" x14ac:dyDescent="0.25">
      <c r="A209" s="51" t="s">
        <v>602</v>
      </c>
      <c r="B209" s="15" t="s">
        <v>496</v>
      </c>
      <c r="C209" s="79">
        <v>30</v>
      </c>
      <c r="D209" s="51">
        <f t="shared" si="118"/>
        <v>2980</v>
      </c>
      <c r="E209" s="51">
        <v>596.38</v>
      </c>
      <c r="F209" s="80">
        <v>1</v>
      </c>
      <c r="G209" s="51">
        <f t="shared" si="126"/>
        <v>0.2001275167785235</v>
      </c>
      <c r="H209" s="51">
        <f t="shared" si="123"/>
        <v>6.0038255033557046</v>
      </c>
      <c r="I209" s="18">
        <v>16.829999999999998</v>
      </c>
      <c r="J209" s="51">
        <f t="shared" si="124"/>
        <v>22.833825503355705</v>
      </c>
      <c r="K209" s="19">
        <v>60</v>
      </c>
      <c r="L209" s="51">
        <f t="shared" si="125"/>
        <v>37.166174496644295</v>
      </c>
      <c r="M209" s="105"/>
      <c r="N209" s="81"/>
      <c r="P209" s="19"/>
      <c r="S209" s="86" t="s">
        <v>456</v>
      </c>
      <c r="U209" s="15">
        <v>1</v>
      </c>
      <c r="V209" s="51">
        <f t="shared" si="115"/>
        <v>22.833825503355705</v>
      </c>
      <c r="W209" s="15">
        <f t="shared" si="116"/>
        <v>60</v>
      </c>
      <c r="X209" s="15">
        <f t="shared" si="117"/>
        <v>37.166174496644295</v>
      </c>
    </row>
    <row r="210" spans="1:24" s="15" customFormat="1" x14ac:dyDescent="0.25">
      <c r="A210" s="51" t="s">
        <v>323</v>
      </c>
      <c r="B210" s="15" t="s">
        <v>496</v>
      </c>
      <c r="C210" s="79">
        <v>30</v>
      </c>
      <c r="D210" s="51">
        <f t="shared" si="118"/>
        <v>2980</v>
      </c>
      <c r="E210" s="51">
        <v>596.38</v>
      </c>
      <c r="F210" s="80">
        <v>1</v>
      </c>
      <c r="G210" s="51">
        <f t="shared" si="126"/>
        <v>0.2001275167785235</v>
      </c>
      <c r="H210" s="51">
        <f t="shared" ref="H210:H227" si="127">G207:G300*C207:C300</f>
        <v>6.0038255033557046</v>
      </c>
      <c r="I210" s="18">
        <v>16.829999999999998</v>
      </c>
      <c r="J210" s="51">
        <f t="shared" ref="J210:J227" si="128">I207:I300+H207:H300</f>
        <v>22.833825503355705</v>
      </c>
      <c r="K210" s="19">
        <v>0</v>
      </c>
      <c r="L210" s="51">
        <f t="shared" ref="L210:L227" si="129">K207:K300-J207:J300</f>
        <v>-22.833825503355705</v>
      </c>
      <c r="M210" s="105"/>
      <c r="N210" s="81"/>
      <c r="P210" s="19"/>
      <c r="S210" s="86" t="s">
        <v>275</v>
      </c>
      <c r="U210" s="15">
        <v>1</v>
      </c>
      <c r="V210" s="51">
        <f t="shared" si="115"/>
        <v>22.833825503355705</v>
      </c>
      <c r="W210" s="15">
        <f t="shared" si="116"/>
        <v>0</v>
      </c>
      <c r="X210" s="15">
        <f t="shared" si="117"/>
        <v>-22.833825503355705</v>
      </c>
    </row>
    <row r="211" spans="1:24" s="15" customFormat="1" x14ac:dyDescent="0.25">
      <c r="A211" s="51" t="s">
        <v>507</v>
      </c>
      <c r="B211" s="15" t="s">
        <v>496</v>
      </c>
      <c r="C211" s="79">
        <v>30</v>
      </c>
      <c r="D211" s="51">
        <f t="shared" si="118"/>
        <v>2980</v>
      </c>
      <c r="E211" s="51">
        <v>596.38</v>
      </c>
      <c r="F211" s="80">
        <v>1</v>
      </c>
      <c r="G211" s="51">
        <f t="shared" ref="G211:G228" si="130">E207:E300/D207:D300</f>
        <v>0.2001275167785235</v>
      </c>
      <c r="H211" s="51">
        <f t="shared" si="127"/>
        <v>6.0038255033557046</v>
      </c>
      <c r="I211" s="18">
        <v>16.829999999999998</v>
      </c>
      <c r="J211" s="51">
        <f t="shared" si="128"/>
        <v>22.833825503355705</v>
      </c>
      <c r="K211" s="19">
        <v>30</v>
      </c>
      <c r="L211" s="51">
        <f t="shared" si="129"/>
        <v>7.1661744966442953</v>
      </c>
      <c r="M211" s="105"/>
      <c r="N211" s="81"/>
      <c r="P211" s="19"/>
      <c r="S211" s="86" t="s">
        <v>456</v>
      </c>
      <c r="U211" s="15">
        <v>1</v>
      </c>
      <c r="V211" s="51">
        <f t="shared" si="115"/>
        <v>22.833825503355705</v>
      </c>
      <c r="W211" s="15">
        <f t="shared" si="116"/>
        <v>30</v>
      </c>
      <c r="X211" s="15">
        <f t="shared" si="117"/>
        <v>7.1661744966442953</v>
      </c>
    </row>
    <row r="212" spans="1:24" s="15" customFormat="1" x14ac:dyDescent="0.25">
      <c r="A212" s="51" t="s">
        <v>539</v>
      </c>
      <c r="B212" s="15" t="s">
        <v>496</v>
      </c>
      <c r="C212" s="79">
        <v>30</v>
      </c>
      <c r="D212" s="51">
        <f t="shared" si="118"/>
        <v>2980</v>
      </c>
      <c r="E212" s="51">
        <v>596.38</v>
      </c>
      <c r="F212" s="80">
        <v>1</v>
      </c>
      <c r="G212" s="51">
        <f t="shared" si="130"/>
        <v>0.2001275167785235</v>
      </c>
      <c r="H212" s="51">
        <f t="shared" si="127"/>
        <v>6.0038255033557046</v>
      </c>
      <c r="I212" s="18">
        <v>16.829999999999998</v>
      </c>
      <c r="J212" s="51">
        <f t="shared" si="128"/>
        <v>22.833825503355705</v>
      </c>
      <c r="K212" s="19">
        <v>50</v>
      </c>
      <c r="L212" s="51">
        <f t="shared" si="129"/>
        <v>27.166174496644295</v>
      </c>
      <c r="M212" s="105"/>
      <c r="N212" s="81"/>
      <c r="P212" s="19"/>
      <c r="S212" s="86" t="s">
        <v>456</v>
      </c>
      <c r="U212" s="15">
        <v>1</v>
      </c>
      <c r="V212" s="51">
        <f t="shared" si="115"/>
        <v>22.833825503355705</v>
      </c>
      <c r="W212" s="15">
        <f t="shared" si="116"/>
        <v>50</v>
      </c>
      <c r="X212" s="15">
        <f t="shared" si="117"/>
        <v>27.166174496644295</v>
      </c>
    </row>
    <row r="213" spans="1:24" s="15" customFormat="1" x14ac:dyDescent="0.25">
      <c r="A213" s="51" t="s">
        <v>574</v>
      </c>
      <c r="B213" s="15" t="s">
        <v>497</v>
      </c>
      <c r="C213" s="79">
        <v>100</v>
      </c>
      <c r="D213" s="51">
        <f t="shared" si="118"/>
        <v>2980</v>
      </c>
      <c r="E213" s="51">
        <v>596.38</v>
      </c>
      <c r="F213" s="80">
        <v>1</v>
      </c>
      <c r="G213" s="51">
        <f t="shared" si="130"/>
        <v>0.2001275167785235</v>
      </c>
      <c r="H213" s="51">
        <f t="shared" si="127"/>
        <v>20.01275167785235</v>
      </c>
      <c r="I213" s="18">
        <v>6.91</v>
      </c>
      <c r="J213" s="51">
        <f t="shared" si="128"/>
        <v>26.92275167785235</v>
      </c>
      <c r="K213" s="19">
        <v>65</v>
      </c>
      <c r="L213" s="51">
        <f t="shared" si="129"/>
        <v>38.077248322147653</v>
      </c>
      <c r="M213" s="105"/>
      <c r="N213" s="81"/>
      <c r="P213" s="19"/>
      <c r="S213" s="86" t="s">
        <v>456</v>
      </c>
      <c r="U213" s="15">
        <v>1</v>
      </c>
      <c r="V213" s="51">
        <f t="shared" si="115"/>
        <v>26.92275167785235</v>
      </c>
      <c r="W213" s="15">
        <f t="shared" si="116"/>
        <v>65</v>
      </c>
      <c r="X213" s="15">
        <f t="shared" si="117"/>
        <v>38.077248322147653</v>
      </c>
    </row>
    <row r="214" spans="1:24" s="15" customFormat="1" x14ac:dyDescent="0.25">
      <c r="A214" s="51" t="s">
        <v>571</v>
      </c>
      <c r="B214" s="15" t="s">
        <v>498</v>
      </c>
      <c r="C214" s="79">
        <v>100</v>
      </c>
      <c r="D214" s="51">
        <f t="shared" si="118"/>
        <v>2980</v>
      </c>
      <c r="E214" s="51">
        <v>596.38</v>
      </c>
      <c r="F214" s="80">
        <v>1</v>
      </c>
      <c r="G214" s="51">
        <f t="shared" si="130"/>
        <v>0.2001275167785235</v>
      </c>
      <c r="H214" s="51">
        <f t="shared" si="127"/>
        <v>20.01275167785235</v>
      </c>
      <c r="I214" s="18">
        <v>10.6</v>
      </c>
      <c r="J214" s="51">
        <f t="shared" si="128"/>
        <v>30.612751677852351</v>
      </c>
      <c r="K214" s="19">
        <v>65</v>
      </c>
      <c r="L214" s="51">
        <f t="shared" si="129"/>
        <v>34.387248322147649</v>
      </c>
      <c r="M214" s="105"/>
      <c r="N214" s="81"/>
      <c r="P214" s="19"/>
      <c r="S214" s="86" t="s">
        <v>456</v>
      </c>
      <c r="U214" s="15">
        <v>1</v>
      </c>
      <c r="V214" s="51">
        <f t="shared" si="115"/>
        <v>30.612751677852351</v>
      </c>
      <c r="W214" s="15">
        <f t="shared" si="116"/>
        <v>65</v>
      </c>
      <c r="X214" s="15">
        <f t="shared" si="117"/>
        <v>34.387248322147649</v>
      </c>
    </row>
    <row r="215" spans="1:24" s="15" customFormat="1" x14ac:dyDescent="0.25">
      <c r="A215" s="51" t="s">
        <v>543</v>
      </c>
      <c r="B215" s="15" t="s">
        <v>499</v>
      </c>
      <c r="C215" s="79">
        <v>90</v>
      </c>
      <c r="D215" s="51">
        <f t="shared" si="118"/>
        <v>2980</v>
      </c>
      <c r="E215" s="51">
        <v>596.38</v>
      </c>
      <c r="F215" s="80">
        <v>1</v>
      </c>
      <c r="G215" s="51">
        <f t="shared" si="130"/>
        <v>0.2001275167785235</v>
      </c>
      <c r="H215" s="51">
        <f t="shared" si="127"/>
        <v>18.011476510067116</v>
      </c>
      <c r="I215" s="18">
        <v>13.62</v>
      </c>
      <c r="J215" s="51">
        <f t="shared" si="128"/>
        <v>31.631476510067117</v>
      </c>
      <c r="K215" s="19">
        <v>50</v>
      </c>
      <c r="L215" s="51">
        <f t="shared" si="129"/>
        <v>18.368523489932883</v>
      </c>
      <c r="M215" s="105"/>
      <c r="N215" s="81"/>
      <c r="P215" s="19"/>
      <c r="S215" s="86" t="s">
        <v>456</v>
      </c>
      <c r="U215" s="15">
        <v>1</v>
      </c>
      <c r="V215" s="51">
        <f t="shared" si="115"/>
        <v>31.631476510067117</v>
      </c>
      <c r="W215" s="15">
        <f t="shared" si="116"/>
        <v>50</v>
      </c>
      <c r="X215" s="15">
        <f t="shared" si="117"/>
        <v>18.368523489932883</v>
      </c>
    </row>
    <row r="216" spans="1:24" s="5" customFormat="1" x14ac:dyDescent="0.25">
      <c r="A216" s="100" t="s">
        <v>323</v>
      </c>
      <c r="B216" s="5" t="s">
        <v>499</v>
      </c>
      <c r="C216" s="98">
        <v>90</v>
      </c>
      <c r="D216" s="100">
        <f t="shared" si="118"/>
        <v>2980</v>
      </c>
      <c r="E216" s="100">
        <v>596.38</v>
      </c>
      <c r="F216" s="95">
        <v>1</v>
      </c>
      <c r="G216" s="100">
        <f t="shared" si="130"/>
        <v>0.2001275167785235</v>
      </c>
      <c r="H216" s="100">
        <f t="shared" si="127"/>
        <v>18.011476510067116</v>
      </c>
      <c r="I216" s="8">
        <v>13.62</v>
      </c>
      <c r="J216" s="100">
        <f t="shared" si="128"/>
        <v>31.631476510067117</v>
      </c>
      <c r="K216" s="9">
        <v>0</v>
      </c>
      <c r="L216" s="100">
        <f t="shared" si="129"/>
        <v>-31.631476510067117</v>
      </c>
      <c r="M216" s="106"/>
      <c r="N216" s="99"/>
      <c r="P216" s="9"/>
      <c r="S216" s="49"/>
      <c r="V216" s="100">
        <f t="shared" si="115"/>
        <v>0</v>
      </c>
      <c r="W216" s="5">
        <f t="shared" si="116"/>
        <v>0</v>
      </c>
      <c r="X216" s="5">
        <f t="shared" si="117"/>
        <v>0</v>
      </c>
    </row>
    <row r="217" spans="1:24" s="15" customFormat="1" x14ac:dyDescent="0.25">
      <c r="A217" s="51" t="s">
        <v>604</v>
      </c>
      <c r="B217" s="15" t="s">
        <v>500</v>
      </c>
      <c r="C217" s="79">
        <v>33.299999999999997</v>
      </c>
      <c r="D217" s="51">
        <f t="shared" si="118"/>
        <v>2980</v>
      </c>
      <c r="E217" s="51">
        <v>596.38</v>
      </c>
      <c r="F217" s="80">
        <v>1</v>
      </c>
      <c r="G217" s="51">
        <f t="shared" si="130"/>
        <v>0.2001275167785235</v>
      </c>
      <c r="H217" s="51">
        <f t="shared" si="127"/>
        <v>6.6642463087248318</v>
      </c>
      <c r="I217" s="18">
        <v>7.61</v>
      </c>
      <c r="J217" s="51">
        <f t="shared" si="128"/>
        <v>14.274246308724832</v>
      </c>
      <c r="K217" s="19">
        <v>30</v>
      </c>
      <c r="L217" s="51">
        <f t="shared" si="129"/>
        <v>15.725753691275168</v>
      </c>
      <c r="M217" s="105"/>
      <c r="N217" s="81"/>
      <c r="P217" s="19"/>
      <c r="S217" s="86" t="s">
        <v>456</v>
      </c>
      <c r="U217" s="15">
        <v>1</v>
      </c>
      <c r="V217" s="51">
        <f t="shared" si="115"/>
        <v>14.274246308724832</v>
      </c>
      <c r="W217" s="15">
        <f t="shared" si="116"/>
        <v>30</v>
      </c>
      <c r="X217" s="15">
        <f t="shared" si="117"/>
        <v>15.725753691275168</v>
      </c>
    </row>
    <row r="218" spans="1:24" s="15" customFormat="1" x14ac:dyDescent="0.25">
      <c r="A218" s="51" t="s">
        <v>361</v>
      </c>
      <c r="B218" s="15" t="s">
        <v>500</v>
      </c>
      <c r="C218" s="79">
        <v>33.299999999999997</v>
      </c>
      <c r="D218" s="51">
        <f t="shared" si="118"/>
        <v>2980</v>
      </c>
      <c r="E218" s="51">
        <v>596.38</v>
      </c>
      <c r="F218" s="80">
        <v>1</v>
      </c>
      <c r="G218" s="51">
        <f t="shared" si="130"/>
        <v>0.2001275167785235</v>
      </c>
      <c r="H218" s="51">
        <f t="shared" si="127"/>
        <v>6.6642463087248318</v>
      </c>
      <c r="I218" s="18">
        <v>7.61</v>
      </c>
      <c r="J218" s="51">
        <f t="shared" si="128"/>
        <v>14.274246308724832</v>
      </c>
      <c r="K218" s="19">
        <v>30</v>
      </c>
      <c r="L218" s="51">
        <f t="shared" si="129"/>
        <v>15.725753691275168</v>
      </c>
      <c r="M218" s="105"/>
      <c r="N218" s="81"/>
      <c r="P218" s="19"/>
      <c r="S218" s="86" t="s">
        <v>456</v>
      </c>
      <c r="U218" s="15">
        <v>1</v>
      </c>
      <c r="V218" s="51">
        <f t="shared" si="115"/>
        <v>14.274246308724832</v>
      </c>
      <c r="W218" s="15">
        <f t="shared" si="116"/>
        <v>30</v>
      </c>
      <c r="X218" s="15">
        <f t="shared" si="117"/>
        <v>15.725753691275168</v>
      </c>
    </row>
    <row r="219" spans="1:24" s="15" customFormat="1" x14ac:dyDescent="0.25">
      <c r="A219" s="51" t="s">
        <v>593</v>
      </c>
      <c r="B219" s="15" t="s">
        <v>500</v>
      </c>
      <c r="C219" s="79">
        <v>33.299999999999997</v>
      </c>
      <c r="D219" s="51">
        <f t="shared" si="118"/>
        <v>2980</v>
      </c>
      <c r="E219" s="51">
        <v>596.38</v>
      </c>
      <c r="F219" s="80">
        <v>1</v>
      </c>
      <c r="G219" s="51">
        <f t="shared" si="130"/>
        <v>0.2001275167785235</v>
      </c>
      <c r="H219" s="51">
        <f t="shared" si="127"/>
        <v>6.6642463087248318</v>
      </c>
      <c r="I219" s="18">
        <v>7.61</v>
      </c>
      <c r="J219" s="51">
        <f t="shared" si="128"/>
        <v>14.274246308724832</v>
      </c>
      <c r="K219" s="19">
        <v>30</v>
      </c>
      <c r="L219" s="51">
        <f t="shared" si="129"/>
        <v>15.725753691275168</v>
      </c>
      <c r="M219" s="105"/>
      <c r="N219" s="81"/>
      <c r="P219" s="19"/>
      <c r="S219" s="86" t="s">
        <v>456</v>
      </c>
      <c r="U219" s="15">
        <v>1</v>
      </c>
      <c r="V219" s="51">
        <f t="shared" si="115"/>
        <v>14.274246308724832</v>
      </c>
      <c r="W219" s="15">
        <f t="shared" si="116"/>
        <v>30</v>
      </c>
      <c r="X219" s="15">
        <f t="shared" si="117"/>
        <v>15.725753691275168</v>
      </c>
    </row>
    <row r="220" spans="1:24" s="15" customFormat="1" x14ac:dyDescent="0.25">
      <c r="A220" s="51" t="s">
        <v>321</v>
      </c>
      <c r="B220" s="15" t="s">
        <v>501</v>
      </c>
      <c r="C220" s="79">
        <v>140</v>
      </c>
      <c r="D220" s="51">
        <f t="shared" si="118"/>
        <v>2980</v>
      </c>
      <c r="E220" s="51">
        <v>596.38</v>
      </c>
      <c r="F220" s="80">
        <v>1</v>
      </c>
      <c r="G220" s="51">
        <f t="shared" si="130"/>
        <v>0.2001275167785235</v>
      </c>
      <c r="H220" s="51">
        <f t="shared" si="127"/>
        <v>28.017852348993291</v>
      </c>
      <c r="I220" s="18">
        <v>26.72</v>
      </c>
      <c r="J220" s="51">
        <f t="shared" si="128"/>
        <v>54.737852348993286</v>
      </c>
      <c r="K220" s="19">
        <v>160</v>
      </c>
      <c r="L220" s="51">
        <f t="shared" si="129"/>
        <v>105.26214765100671</v>
      </c>
      <c r="M220" s="105"/>
      <c r="N220" s="81"/>
      <c r="P220" s="19"/>
      <c r="S220" s="86" t="s">
        <v>456</v>
      </c>
      <c r="U220" s="15">
        <v>1</v>
      </c>
      <c r="V220" s="51">
        <f t="shared" si="115"/>
        <v>54.737852348993286</v>
      </c>
      <c r="W220" s="15">
        <f t="shared" si="116"/>
        <v>160</v>
      </c>
      <c r="X220" s="15">
        <f t="shared" si="117"/>
        <v>105.26214765100671</v>
      </c>
    </row>
    <row r="221" spans="1:24" s="15" customFormat="1" x14ac:dyDescent="0.25">
      <c r="A221" s="51" t="s">
        <v>705</v>
      </c>
      <c r="B221" s="15" t="s">
        <v>501</v>
      </c>
      <c r="C221" s="79">
        <v>140</v>
      </c>
      <c r="D221" s="51">
        <f t="shared" si="118"/>
        <v>2980</v>
      </c>
      <c r="E221" s="51">
        <v>596.38</v>
      </c>
      <c r="F221" s="80">
        <v>1</v>
      </c>
      <c r="G221" s="51">
        <f t="shared" si="130"/>
        <v>0.2001275167785235</v>
      </c>
      <c r="H221" s="51">
        <f t="shared" si="127"/>
        <v>28.017852348993291</v>
      </c>
      <c r="I221" s="18">
        <v>26.72</v>
      </c>
      <c r="J221" s="51">
        <f t="shared" si="128"/>
        <v>54.737852348993286</v>
      </c>
      <c r="K221" s="19">
        <v>170</v>
      </c>
      <c r="L221" s="51">
        <f t="shared" si="129"/>
        <v>115.26214765100671</v>
      </c>
      <c r="M221" s="105"/>
      <c r="N221" s="81"/>
      <c r="P221" s="19"/>
      <c r="S221" s="86" t="s">
        <v>456</v>
      </c>
      <c r="U221" s="15">
        <v>1</v>
      </c>
      <c r="V221" s="51">
        <f t="shared" si="115"/>
        <v>54.737852348993286</v>
      </c>
      <c r="W221" s="15">
        <f t="shared" si="116"/>
        <v>170</v>
      </c>
      <c r="X221" s="15">
        <f t="shared" si="117"/>
        <v>115.26214765100671</v>
      </c>
    </row>
    <row r="222" spans="1:24" s="15" customFormat="1" x14ac:dyDescent="0.25">
      <c r="A222" s="51" t="s">
        <v>570</v>
      </c>
      <c r="B222" s="15" t="s">
        <v>502</v>
      </c>
      <c r="C222" s="79">
        <v>15</v>
      </c>
      <c r="D222" s="51">
        <f t="shared" si="118"/>
        <v>2980</v>
      </c>
      <c r="E222" s="51">
        <v>596.38</v>
      </c>
      <c r="F222" s="80">
        <v>1</v>
      </c>
      <c r="G222" s="51">
        <f t="shared" si="130"/>
        <v>0.2001275167785235</v>
      </c>
      <c r="H222" s="51">
        <f t="shared" si="127"/>
        <v>3.0019127516778523</v>
      </c>
      <c r="I222" s="18">
        <v>8.18</v>
      </c>
      <c r="J222" s="51">
        <f t="shared" si="128"/>
        <v>11.181912751677853</v>
      </c>
      <c r="K222" s="19">
        <v>30</v>
      </c>
      <c r="L222" s="51">
        <f t="shared" si="129"/>
        <v>18.818087248322147</v>
      </c>
      <c r="M222" s="105"/>
      <c r="N222" s="81"/>
      <c r="P222" s="19"/>
      <c r="S222" s="86" t="s">
        <v>456</v>
      </c>
      <c r="U222" s="15">
        <v>1</v>
      </c>
      <c r="V222" s="51">
        <f t="shared" si="115"/>
        <v>11.181912751677853</v>
      </c>
      <c r="W222" s="15">
        <f t="shared" si="116"/>
        <v>30</v>
      </c>
      <c r="X222" s="15">
        <f t="shared" si="117"/>
        <v>18.818087248322147</v>
      </c>
    </row>
    <row r="223" spans="1:24" s="15" customFormat="1" x14ac:dyDescent="0.25">
      <c r="A223" s="51" t="s">
        <v>361</v>
      </c>
      <c r="B223" s="15" t="s">
        <v>502</v>
      </c>
      <c r="C223" s="79">
        <v>15</v>
      </c>
      <c r="D223" s="51">
        <f t="shared" si="118"/>
        <v>2980</v>
      </c>
      <c r="E223" s="51">
        <v>596.38</v>
      </c>
      <c r="F223" s="80">
        <v>1</v>
      </c>
      <c r="G223" s="51">
        <f t="shared" si="130"/>
        <v>0.2001275167785235</v>
      </c>
      <c r="H223" s="51">
        <f t="shared" si="127"/>
        <v>3.0019127516778523</v>
      </c>
      <c r="I223" s="18">
        <v>8.18</v>
      </c>
      <c r="J223" s="51">
        <f t="shared" si="128"/>
        <v>11.181912751677853</v>
      </c>
      <c r="K223" s="19">
        <v>30</v>
      </c>
      <c r="L223" s="51">
        <f t="shared" si="129"/>
        <v>18.818087248322147</v>
      </c>
      <c r="M223" s="105"/>
      <c r="N223" s="81"/>
      <c r="P223" s="19"/>
      <c r="S223" s="86" t="s">
        <v>456</v>
      </c>
      <c r="U223" s="15">
        <v>1</v>
      </c>
      <c r="V223" s="51">
        <f t="shared" si="115"/>
        <v>11.181912751677853</v>
      </c>
      <c r="W223" s="15">
        <f t="shared" si="116"/>
        <v>30</v>
      </c>
      <c r="X223" s="15">
        <f t="shared" si="117"/>
        <v>18.818087248322147</v>
      </c>
    </row>
    <row r="224" spans="1:24" s="15" customFormat="1" x14ac:dyDescent="0.25">
      <c r="A224" s="51" t="s">
        <v>675</v>
      </c>
      <c r="B224" s="15" t="s">
        <v>502</v>
      </c>
      <c r="C224" s="79">
        <v>15</v>
      </c>
      <c r="D224" s="51">
        <f t="shared" si="118"/>
        <v>2980</v>
      </c>
      <c r="E224" s="51">
        <v>596.38</v>
      </c>
      <c r="F224" s="80">
        <v>1</v>
      </c>
      <c r="G224" s="51">
        <f t="shared" si="130"/>
        <v>0.2001275167785235</v>
      </c>
      <c r="H224" s="51">
        <f t="shared" si="127"/>
        <v>3.0019127516778523</v>
      </c>
      <c r="I224" s="18">
        <v>8.18</v>
      </c>
      <c r="J224" s="51">
        <f t="shared" si="128"/>
        <v>11.181912751677853</v>
      </c>
      <c r="K224" s="19">
        <v>30</v>
      </c>
      <c r="L224" s="51">
        <f t="shared" si="129"/>
        <v>18.818087248322147</v>
      </c>
      <c r="M224" s="105"/>
      <c r="N224" s="81"/>
      <c r="P224" s="19"/>
      <c r="S224" s="86" t="s">
        <v>456</v>
      </c>
      <c r="U224" s="15">
        <v>1</v>
      </c>
      <c r="V224" s="51">
        <f t="shared" si="115"/>
        <v>11.181912751677853</v>
      </c>
      <c r="W224" s="15">
        <f t="shared" si="116"/>
        <v>30</v>
      </c>
      <c r="X224" s="15">
        <f t="shared" si="117"/>
        <v>18.818087248322147</v>
      </c>
    </row>
    <row r="225" spans="1:28" x14ac:dyDescent="0.25">
      <c r="A225" s="52" t="s">
        <v>323</v>
      </c>
      <c r="B225" t="s">
        <v>502</v>
      </c>
      <c r="C225" s="78">
        <v>15</v>
      </c>
      <c r="D225" s="52">
        <f t="shared" si="118"/>
        <v>2980</v>
      </c>
      <c r="E225" s="52">
        <v>596.38</v>
      </c>
      <c r="F225" s="31">
        <v>1</v>
      </c>
      <c r="G225" s="52">
        <f t="shared" si="130"/>
        <v>0.2001275167785235</v>
      </c>
      <c r="H225" s="52">
        <f t="shared" si="127"/>
        <v>3.0019127516778523</v>
      </c>
      <c r="I225" s="2">
        <v>8.18</v>
      </c>
      <c r="J225" s="52">
        <f t="shared" si="128"/>
        <v>11.181912751677853</v>
      </c>
      <c r="K225" s="3">
        <v>30</v>
      </c>
      <c r="L225" s="52">
        <f t="shared" si="129"/>
        <v>18.818087248322147</v>
      </c>
      <c r="M225" s="108"/>
      <c r="V225" s="51">
        <f t="shared" si="115"/>
        <v>0</v>
      </c>
      <c r="W225" s="15">
        <f t="shared" si="116"/>
        <v>0</v>
      </c>
      <c r="X225" s="15">
        <f t="shared" si="117"/>
        <v>0</v>
      </c>
    </row>
    <row r="226" spans="1:28" x14ac:dyDescent="0.25">
      <c r="A226" s="52" t="s">
        <v>323</v>
      </c>
      <c r="B226" t="s">
        <v>502</v>
      </c>
      <c r="C226" s="78">
        <v>15</v>
      </c>
      <c r="D226" s="52">
        <f t="shared" si="118"/>
        <v>2980</v>
      </c>
      <c r="E226" s="52">
        <v>596.38</v>
      </c>
      <c r="F226" s="31">
        <v>1</v>
      </c>
      <c r="G226" s="52">
        <f t="shared" si="130"/>
        <v>0.2001275167785235</v>
      </c>
      <c r="H226" s="52">
        <f t="shared" si="127"/>
        <v>3.0019127516778523</v>
      </c>
      <c r="I226" s="2">
        <v>8.18</v>
      </c>
      <c r="J226" s="52">
        <f t="shared" si="128"/>
        <v>11.181912751677853</v>
      </c>
      <c r="K226" s="3">
        <v>30</v>
      </c>
      <c r="L226" s="52">
        <f t="shared" si="129"/>
        <v>18.818087248322147</v>
      </c>
      <c r="M226" s="108"/>
      <c r="V226" s="51">
        <f t="shared" si="115"/>
        <v>0</v>
      </c>
      <c r="W226" s="15">
        <f t="shared" si="116"/>
        <v>0</v>
      </c>
      <c r="X226" s="15">
        <f t="shared" si="117"/>
        <v>0</v>
      </c>
    </row>
    <row r="227" spans="1:28" s="15" customFormat="1" x14ac:dyDescent="0.25">
      <c r="A227" s="51" t="s">
        <v>581</v>
      </c>
      <c r="B227" s="15" t="s">
        <v>565</v>
      </c>
      <c r="C227" s="79">
        <v>15</v>
      </c>
      <c r="D227" s="51">
        <f t="shared" si="118"/>
        <v>2980</v>
      </c>
      <c r="E227" s="51">
        <v>596.38</v>
      </c>
      <c r="F227" s="80">
        <v>1</v>
      </c>
      <c r="G227" s="51">
        <f t="shared" si="130"/>
        <v>0.2001275167785235</v>
      </c>
      <c r="H227" s="51">
        <f t="shared" si="127"/>
        <v>3.0019127516778523</v>
      </c>
      <c r="I227" s="18">
        <v>35.15</v>
      </c>
      <c r="J227" s="51">
        <f t="shared" si="128"/>
        <v>38.151912751677848</v>
      </c>
      <c r="K227" s="19">
        <v>100</v>
      </c>
      <c r="L227" s="51">
        <f t="shared" si="129"/>
        <v>61.848087248322152</v>
      </c>
      <c r="M227" s="105"/>
      <c r="N227" s="81"/>
      <c r="P227" s="19"/>
      <c r="S227" s="86" t="s">
        <v>456</v>
      </c>
      <c r="U227" s="15">
        <v>1</v>
      </c>
      <c r="V227" s="51">
        <f t="shared" si="115"/>
        <v>38.151912751677848</v>
      </c>
      <c r="W227" s="15">
        <f t="shared" si="116"/>
        <v>100</v>
      </c>
      <c r="X227" s="15">
        <f t="shared" si="117"/>
        <v>61.848087248322152</v>
      </c>
    </row>
    <row r="228" spans="1:28" x14ac:dyDescent="0.25">
      <c r="A228" s="52" t="s">
        <v>323</v>
      </c>
      <c r="B228" t="s">
        <v>564</v>
      </c>
      <c r="C228" s="78">
        <v>25</v>
      </c>
      <c r="D228" s="52">
        <f t="shared" si="118"/>
        <v>2980</v>
      </c>
      <c r="E228" s="52">
        <v>596.38</v>
      </c>
      <c r="F228" s="31">
        <v>1</v>
      </c>
      <c r="G228" s="52">
        <f t="shared" si="130"/>
        <v>0.2001275167785235</v>
      </c>
      <c r="H228" s="52">
        <f t="shared" ref="H228:H247" si="131">G225:G317*C225:C317</f>
        <v>5.0031879194630875</v>
      </c>
      <c r="I228" s="2">
        <v>18.75</v>
      </c>
      <c r="J228" s="52">
        <f t="shared" ref="J228:J247" si="132">I225:I317+H225:H317</f>
        <v>23.753187919463087</v>
      </c>
      <c r="K228" s="3">
        <v>90</v>
      </c>
      <c r="L228" s="52">
        <f t="shared" ref="L228:L247" si="133">K225:K317-J225:J317</f>
        <v>66.246812080536913</v>
      </c>
      <c r="M228" s="108"/>
      <c r="V228" s="51">
        <f t="shared" si="115"/>
        <v>0</v>
      </c>
      <c r="W228" s="15">
        <f t="shared" si="116"/>
        <v>0</v>
      </c>
      <c r="X228" s="15">
        <f t="shared" si="117"/>
        <v>0</v>
      </c>
    </row>
    <row r="229" spans="1:28" s="15" customFormat="1" x14ac:dyDescent="0.25">
      <c r="A229" s="51" t="s">
        <v>507</v>
      </c>
      <c r="B229" s="15" t="s">
        <v>503</v>
      </c>
      <c r="C229" s="79">
        <v>10</v>
      </c>
      <c r="D229" s="51">
        <f t="shared" si="118"/>
        <v>2980</v>
      </c>
      <c r="E229" s="51">
        <v>596.38</v>
      </c>
      <c r="F229" s="80">
        <v>1</v>
      </c>
      <c r="G229" s="51">
        <f t="shared" ref="G229:G247" si="134">E225:E317/D225:D317</f>
        <v>0.2001275167785235</v>
      </c>
      <c r="H229" s="51">
        <f t="shared" si="131"/>
        <v>2.0012751677852352</v>
      </c>
      <c r="I229" s="18">
        <v>6.1</v>
      </c>
      <c r="J229" s="51">
        <f t="shared" si="132"/>
        <v>8.1012751677852357</v>
      </c>
      <c r="K229" s="19">
        <v>25</v>
      </c>
      <c r="L229" s="51">
        <f t="shared" si="133"/>
        <v>16.898724832214764</v>
      </c>
      <c r="M229" s="105"/>
      <c r="N229" s="81"/>
      <c r="P229" s="19"/>
      <c r="S229" s="86" t="s">
        <v>456</v>
      </c>
      <c r="U229" s="15">
        <v>1</v>
      </c>
      <c r="V229" s="51">
        <f t="shared" si="115"/>
        <v>8.1012751677852357</v>
      </c>
      <c r="W229" s="15">
        <f t="shared" si="116"/>
        <v>25</v>
      </c>
      <c r="X229" s="15">
        <f t="shared" si="117"/>
        <v>16.898724832214764</v>
      </c>
    </row>
    <row r="230" spans="1:28" s="15" customFormat="1" x14ac:dyDescent="0.25">
      <c r="A230" s="51" t="s">
        <v>593</v>
      </c>
      <c r="B230" s="15" t="s">
        <v>504</v>
      </c>
      <c r="C230" s="79">
        <v>12.5</v>
      </c>
      <c r="D230" s="51">
        <f t="shared" si="118"/>
        <v>2980</v>
      </c>
      <c r="E230" s="51">
        <v>596.38</v>
      </c>
      <c r="F230" s="80">
        <v>1</v>
      </c>
      <c r="G230" s="51">
        <f t="shared" si="134"/>
        <v>0.2001275167785235</v>
      </c>
      <c r="H230" s="51">
        <f t="shared" si="131"/>
        <v>2.5015939597315437</v>
      </c>
      <c r="I230" s="18">
        <v>6.1</v>
      </c>
      <c r="J230" s="51">
        <f t="shared" si="132"/>
        <v>8.6015939597315434</v>
      </c>
      <c r="K230" s="19">
        <v>25</v>
      </c>
      <c r="L230" s="51">
        <f t="shared" si="133"/>
        <v>16.398406040268455</v>
      </c>
      <c r="M230" s="105"/>
      <c r="N230" s="81"/>
      <c r="P230" s="19"/>
      <c r="S230" s="86" t="s">
        <v>456</v>
      </c>
      <c r="U230" s="15">
        <v>1</v>
      </c>
      <c r="V230" s="51">
        <f t="shared" si="115"/>
        <v>8.6015939597315434</v>
      </c>
      <c r="W230" s="15">
        <f t="shared" si="116"/>
        <v>25</v>
      </c>
      <c r="X230" s="15">
        <f t="shared" si="117"/>
        <v>16.398406040268455</v>
      </c>
    </row>
    <row r="231" spans="1:28" x14ac:dyDescent="0.25">
      <c r="A231" s="52" t="s">
        <v>323</v>
      </c>
      <c r="B231" t="s">
        <v>567</v>
      </c>
      <c r="C231" s="78">
        <v>15</v>
      </c>
      <c r="D231" s="52">
        <f t="shared" si="118"/>
        <v>2980</v>
      </c>
      <c r="E231" s="52">
        <v>596.38</v>
      </c>
      <c r="F231" s="31">
        <v>1</v>
      </c>
      <c r="G231" s="52">
        <f t="shared" si="134"/>
        <v>0.2001275167785235</v>
      </c>
      <c r="H231" s="52">
        <f t="shared" si="131"/>
        <v>3.0019127516778523</v>
      </c>
      <c r="I231" s="2">
        <v>39.46</v>
      </c>
      <c r="J231" s="52">
        <f t="shared" si="132"/>
        <v>42.461912751677851</v>
      </c>
      <c r="K231" s="3">
        <v>130</v>
      </c>
      <c r="L231" s="52">
        <f t="shared" si="133"/>
        <v>87.538087248322142</v>
      </c>
      <c r="M231" s="108"/>
      <c r="V231" s="51">
        <f t="shared" si="115"/>
        <v>0</v>
      </c>
      <c r="W231" s="15">
        <f t="shared" si="116"/>
        <v>0</v>
      </c>
      <c r="X231" s="15">
        <f t="shared" si="117"/>
        <v>0</v>
      </c>
      <c r="Z231" t="s">
        <v>576</v>
      </c>
      <c r="AA231" t="s">
        <v>731</v>
      </c>
      <c r="AB231" t="s">
        <v>90</v>
      </c>
    </row>
    <row r="232" spans="1:28" s="15" customFormat="1" x14ac:dyDescent="0.25">
      <c r="A232" s="51" t="s">
        <v>579</v>
      </c>
      <c r="B232" s="15" t="s">
        <v>566</v>
      </c>
      <c r="C232" s="79">
        <v>9</v>
      </c>
      <c r="D232" s="51">
        <f t="shared" si="118"/>
        <v>2980</v>
      </c>
      <c r="E232" s="51">
        <v>596.38</v>
      </c>
      <c r="F232" s="80">
        <v>1</v>
      </c>
      <c r="G232" s="51">
        <f t="shared" si="134"/>
        <v>0.2001275167785235</v>
      </c>
      <c r="H232" s="51">
        <f t="shared" si="131"/>
        <v>1.8011476510067115</v>
      </c>
      <c r="I232" s="18">
        <v>59.09</v>
      </c>
      <c r="J232" s="51">
        <f t="shared" si="132"/>
        <v>60.891147651006712</v>
      </c>
      <c r="K232" s="19">
        <v>130</v>
      </c>
      <c r="L232" s="51">
        <f t="shared" si="133"/>
        <v>69.108852348993281</v>
      </c>
      <c r="M232" s="105"/>
      <c r="N232" s="81"/>
      <c r="P232" s="19"/>
      <c r="S232" s="86" t="s">
        <v>456</v>
      </c>
      <c r="U232" s="15">
        <v>1</v>
      </c>
      <c r="V232" s="51">
        <f t="shared" si="115"/>
        <v>60.891147651006712</v>
      </c>
      <c r="W232" s="15">
        <f t="shared" si="116"/>
        <v>130</v>
      </c>
      <c r="X232" s="15">
        <f t="shared" si="117"/>
        <v>69.108852348993281</v>
      </c>
      <c r="Y232" s="15" t="s">
        <v>730</v>
      </c>
      <c r="Z232" s="15">
        <v>1184</v>
      </c>
    </row>
    <row r="233" spans="1:28" s="15" customFormat="1" x14ac:dyDescent="0.25">
      <c r="A233" s="51" t="s">
        <v>361</v>
      </c>
      <c r="B233" s="15" t="s">
        <v>563</v>
      </c>
      <c r="C233" s="79">
        <v>9</v>
      </c>
      <c r="D233" s="51">
        <f t="shared" si="118"/>
        <v>2980</v>
      </c>
      <c r="E233" s="51">
        <v>596.38</v>
      </c>
      <c r="F233" s="80">
        <v>1</v>
      </c>
      <c r="G233" s="51">
        <f t="shared" si="134"/>
        <v>0.2001275167785235</v>
      </c>
      <c r="H233" s="51">
        <f t="shared" si="131"/>
        <v>1.8011476510067115</v>
      </c>
      <c r="I233" s="18">
        <v>30.47</v>
      </c>
      <c r="J233" s="51">
        <f t="shared" si="132"/>
        <v>32.271147651006707</v>
      </c>
      <c r="K233" s="19">
        <v>90</v>
      </c>
      <c r="L233" s="51">
        <f t="shared" si="133"/>
        <v>57.728852348993293</v>
      </c>
      <c r="M233" s="105"/>
      <c r="N233" s="81"/>
      <c r="P233" s="19"/>
      <c r="S233" s="86" t="s">
        <v>456</v>
      </c>
      <c r="U233" s="15">
        <v>1</v>
      </c>
      <c r="V233" s="51">
        <f t="shared" si="115"/>
        <v>32.271147651006707</v>
      </c>
      <c r="W233" s="15">
        <f t="shared" si="116"/>
        <v>90</v>
      </c>
      <c r="X233" s="15">
        <f t="shared" si="117"/>
        <v>57.728852348993293</v>
      </c>
      <c r="Y233" s="155">
        <v>44201</v>
      </c>
      <c r="Z233" s="15">
        <v>1354</v>
      </c>
      <c r="AA233" s="15">
        <v>170</v>
      </c>
      <c r="AB233" s="15">
        <v>2944</v>
      </c>
    </row>
    <row r="234" spans="1:28" s="15" customFormat="1" x14ac:dyDescent="0.25">
      <c r="A234" s="51" t="s">
        <v>580</v>
      </c>
      <c r="B234" s="15" t="s">
        <v>562</v>
      </c>
      <c r="C234" s="79">
        <v>25</v>
      </c>
      <c r="D234" s="51">
        <f t="shared" si="118"/>
        <v>2980</v>
      </c>
      <c r="E234" s="51">
        <v>596.38</v>
      </c>
      <c r="F234" s="80">
        <v>1</v>
      </c>
      <c r="G234" s="51">
        <f t="shared" si="134"/>
        <v>0.2001275167785235</v>
      </c>
      <c r="H234" s="51">
        <f t="shared" si="131"/>
        <v>5.0031879194630875</v>
      </c>
      <c r="I234" s="18">
        <v>21.09</v>
      </c>
      <c r="J234" s="51">
        <f t="shared" si="132"/>
        <v>26.093187919463087</v>
      </c>
      <c r="K234" s="19">
        <v>80</v>
      </c>
      <c r="L234" s="51">
        <f t="shared" si="133"/>
        <v>53.906812080536909</v>
      </c>
      <c r="M234" s="105"/>
      <c r="N234" s="81"/>
      <c r="P234" s="19"/>
      <c r="S234" s="86" t="s">
        <v>456</v>
      </c>
      <c r="U234" s="15">
        <v>1</v>
      </c>
      <c r="V234" s="51">
        <f t="shared" si="115"/>
        <v>26.093187919463087</v>
      </c>
      <c r="W234" s="15">
        <f t="shared" si="116"/>
        <v>80</v>
      </c>
      <c r="X234" s="15">
        <f t="shared" si="117"/>
        <v>53.906812080536909</v>
      </c>
    </row>
    <row r="235" spans="1:28" s="5" customFormat="1" x14ac:dyDescent="0.25">
      <c r="A235" s="100" t="s">
        <v>323</v>
      </c>
      <c r="B235" s="5" t="s">
        <v>505</v>
      </c>
      <c r="C235" s="98">
        <v>25</v>
      </c>
      <c r="D235" s="100">
        <f t="shared" si="118"/>
        <v>2980</v>
      </c>
      <c r="E235" s="100">
        <v>596.38</v>
      </c>
      <c r="F235" s="95">
        <v>1</v>
      </c>
      <c r="G235" s="100">
        <f t="shared" si="134"/>
        <v>0.2001275167785235</v>
      </c>
      <c r="H235" s="100">
        <f t="shared" si="131"/>
        <v>5.0031879194630875</v>
      </c>
      <c r="I235" s="8">
        <v>35.65</v>
      </c>
      <c r="J235" s="100">
        <f t="shared" si="132"/>
        <v>40.653187919463086</v>
      </c>
      <c r="K235" s="9"/>
      <c r="L235" s="100">
        <f t="shared" si="133"/>
        <v>-40.653187919463086</v>
      </c>
      <c r="M235" s="106"/>
      <c r="N235" s="99"/>
      <c r="P235" s="9"/>
      <c r="S235" s="49"/>
      <c r="V235" s="100">
        <f t="shared" si="115"/>
        <v>0</v>
      </c>
      <c r="W235" s="5">
        <f t="shared" si="116"/>
        <v>0</v>
      </c>
      <c r="X235" s="5">
        <f t="shared" si="117"/>
        <v>0</v>
      </c>
    </row>
    <row r="236" spans="1:28" s="5" customFormat="1" x14ac:dyDescent="0.25">
      <c r="A236" s="100" t="s">
        <v>323</v>
      </c>
      <c r="B236" s="5" t="s">
        <v>505</v>
      </c>
      <c r="C236" s="98">
        <v>25</v>
      </c>
      <c r="D236" s="100">
        <f t="shared" si="118"/>
        <v>2980</v>
      </c>
      <c r="E236" s="100">
        <v>596.38</v>
      </c>
      <c r="F236" s="95">
        <v>1</v>
      </c>
      <c r="G236" s="100">
        <f t="shared" si="134"/>
        <v>0.2001275167785235</v>
      </c>
      <c r="H236" s="100">
        <f t="shared" si="131"/>
        <v>5.0031879194630875</v>
      </c>
      <c r="I236" s="8">
        <v>35.65</v>
      </c>
      <c r="J236" s="100">
        <f t="shared" si="132"/>
        <v>40.653187919463086</v>
      </c>
      <c r="K236" s="9"/>
      <c r="L236" s="100">
        <f t="shared" si="133"/>
        <v>-40.653187919463086</v>
      </c>
      <c r="M236" s="106"/>
      <c r="N236" s="99"/>
      <c r="P236" s="9"/>
      <c r="S236" s="49"/>
      <c r="V236" s="51">
        <f t="shared" si="115"/>
        <v>0</v>
      </c>
      <c r="W236" s="15">
        <f t="shared" si="116"/>
        <v>0</v>
      </c>
      <c r="X236" s="15">
        <f t="shared" si="117"/>
        <v>0</v>
      </c>
    </row>
    <row r="237" spans="1:28" s="5" customFormat="1" x14ac:dyDescent="0.25">
      <c r="A237" s="100" t="s">
        <v>323</v>
      </c>
      <c r="B237" s="5" t="s">
        <v>481</v>
      </c>
      <c r="C237" s="98">
        <v>100</v>
      </c>
      <c r="D237" s="100">
        <f t="shared" si="118"/>
        <v>2980</v>
      </c>
      <c r="E237" s="100">
        <v>596.38</v>
      </c>
      <c r="F237" s="95">
        <v>1</v>
      </c>
      <c r="G237" s="100">
        <f t="shared" si="134"/>
        <v>0.2001275167785235</v>
      </c>
      <c r="H237" s="100">
        <f t="shared" si="131"/>
        <v>20.01275167785235</v>
      </c>
      <c r="I237" s="8">
        <v>39.159999999999997</v>
      </c>
      <c r="J237" s="100">
        <f t="shared" si="132"/>
        <v>59.172751677852347</v>
      </c>
      <c r="K237" s="9"/>
      <c r="L237" s="100">
        <f t="shared" si="133"/>
        <v>-59.172751677852347</v>
      </c>
      <c r="M237" s="106"/>
      <c r="N237" s="99"/>
      <c r="P237" s="9"/>
      <c r="S237" s="49"/>
      <c r="V237" s="51">
        <f t="shared" si="115"/>
        <v>0</v>
      </c>
      <c r="W237" s="15">
        <f t="shared" si="116"/>
        <v>0</v>
      </c>
      <c r="X237" s="15">
        <f t="shared" si="117"/>
        <v>0</v>
      </c>
    </row>
    <row r="238" spans="1:28" s="5" customFormat="1" x14ac:dyDescent="0.25">
      <c r="A238" s="100" t="s">
        <v>323</v>
      </c>
      <c r="B238" s="5" t="s">
        <v>481</v>
      </c>
      <c r="C238" s="98">
        <v>100</v>
      </c>
      <c r="D238" s="100">
        <f t="shared" si="118"/>
        <v>2980</v>
      </c>
      <c r="E238" s="100">
        <v>596.38</v>
      </c>
      <c r="F238" s="95">
        <v>1</v>
      </c>
      <c r="G238" s="100">
        <f t="shared" si="134"/>
        <v>0.2001275167785235</v>
      </c>
      <c r="H238" s="100">
        <f t="shared" si="131"/>
        <v>20.01275167785235</v>
      </c>
      <c r="I238" s="8">
        <v>39.159999999999997</v>
      </c>
      <c r="J238" s="100">
        <f t="shared" si="132"/>
        <v>59.172751677852347</v>
      </c>
      <c r="K238" s="9"/>
      <c r="L238" s="100">
        <f t="shared" si="133"/>
        <v>-59.172751677852347</v>
      </c>
      <c r="M238" s="106"/>
      <c r="N238" s="99"/>
      <c r="P238" s="9"/>
      <c r="S238" s="49"/>
      <c r="V238" s="51">
        <f t="shared" si="115"/>
        <v>0</v>
      </c>
      <c r="W238" s="15">
        <f t="shared" si="116"/>
        <v>0</v>
      </c>
      <c r="X238" s="15">
        <f t="shared" si="117"/>
        <v>0</v>
      </c>
    </row>
    <row r="239" spans="1:28" x14ac:dyDescent="0.25">
      <c r="A239" s="52" t="s">
        <v>323</v>
      </c>
      <c r="B239" s="10" t="s">
        <v>681</v>
      </c>
      <c r="C239" s="78">
        <v>65</v>
      </c>
      <c r="D239" s="52">
        <f t="shared" si="118"/>
        <v>2980</v>
      </c>
      <c r="E239" s="52">
        <v>596.38</v>
      </c>
      <c r="F239" s="31">
        <v>1</v>
      </c>
      <c r="G239" s="52">
        <f t="shared" si="134"/>
        <v>0.2001275167785235</v>
      </c>
      <c r="H239" s="52">
        <f t="shared" si="131"/>
        <v>13.008288590604028</v>
      </c>
      <c r="I239" s="2">
        <v>36.86</v>
      </c>
      <c r="J239" s="52">
        <f t="shared" si="132"/>
        <v>49.868288590604024</v>
      </c>
      <c r="K239" s="3">
        <v>130</v>
      </c>
      <c r="L239" s="52">
        <f t="shared" si="133"/>
        <v>80.131711409395976</v>
      </c>
      <c r="M239" s="108"/>
      <c r="V239" s="51">
        <f t="shared" ref="V239:V247" si="135">U239*J239</f>
        <v>0</v>
      </c>
      <c r="W239" s="15">
        <f t="shared" ref="W239:W246" si="136">K239*U239</f>
        <v>0</v>
      </c>
      <c r="X239" s="15">
        <f t="shared" ref="X239:X247" si="137">L239*U239</f>
        <v>0</v>
      </c>
    </row>
    <row r="240" spans="1:28" s="10" customFormat="1" x14ac:dyDescent="0.25">
      <c r="A240" s="52" t="s">
        <v>323</v>
      </c>
      <c r="B240" s="10" t="s">
        <v>568</v>
      </c>
      <c r="C240" s="101">
        <v>30</v>
      </c>
      <c r="D240" s="52">
        <f t="shared" si="118"/>
        <v>2980</v>
      </c>
      <c r="E240" s="52">
        <v>596.38</v>
      </c>
      <c r="F240" s="31">
        <v>1</v>
      </c>
      <c r="G240" s="52">
        <f t="shared" si="134"/>
        <v>0.2001275167785235</v>
      </c>
      <c r="H240" s="52">
        <f t="shared" si="131"/>
        <v>6.0038255033557046</v>
      </c>
      <c r="I240" s="13">
        <v>39.729999999999997</v>
      </c>
      <c r="J240" s="52">
        <f t="shared" si="132"/>
        <v>45.733825503355703</v>
      </c>
      <c r="K240" s="14">
        <v>120</v>
      </c>
      <c r="L240" s="52">
        <f t="shared" si="133"/>
        <v>74.266174496644297</v>
      </c>
      <c r="M240" s="109"/>
      <c r="N240" s="102"/>
      <c r="P240" s="14"/>
      <c r="S240" s="103"/>
      <c r="V240" s="51">
        <f t="shared" si="135"/>
        <v>0</v>
      </c>
      <c r="W240" s="15">
        <f t="shared" si="136"/>
        <v>0</v>
      </c>
      <c r="X240" s="15">
        <f t="shared" si="137"/>
        <v>0</v>
      </c>
    </row>
    <row r="241" spans="1:24" s="15" customFormat="1" x14ac:dyDescent="0.25">
      <c r="A241" s="51" t="s">
        <v>574</v>
      </c>
      <c r="B241" s="15" t="s">
        <v>569</v>
      </c>
      <c r="C241" s="79">
        <v>15</v>
      </c>
      <c r="D241" s="51">
        <f t="shared" si="118"/>
        <v>2980</v>
      </c>
      <c r="E241" s="51">
        <v>596.38</v>
      </c>
      <c r="F241" s="80">
        <v>1</v>
      </c>
      <c r="G241" s="51">
        <f t="shared" si="134"/>
        <v>0.2001275167785235</v>
      </c>
      <c r="H241" s="51">
        <f t="shared" si="131"/>
        <v>3.0019127516778523</v>
      </c>
      <c r="I241" s="18">
        <v>24.04</v>
      </c>
      <c r="J241" s="51">
        <f t="shared" si="132"/>
        <v>27.041912751677852</v>
      </c>
      <c r="K241" s="19">
        <v>90</v>
      </c>
      <c r="L241" s="51">
        <f t="shared" si="133"/>
        <v>62.958087248322144</v>
      </c>
      <c r="M241" s="105"/>
      <c r="N241" s="81"/>
      <c r="P241" s="19"/>
      <c r="S241" s="86" t="s">
        <v>456</v>
      </c>
      <c r="U241" s="15">
        <v>1</v>
      </c>
      <c r="V241" s="51">
        <f t="shared" si="135"/>
        <v>27.041912751677852</v>
      </c>
      <c r="W241" s="15">
        <f t="shared" si="136"/>
        <v>90</v>
      </c>
      <c r="X241" s="15">
        <f t="shared" si="137"/>
        <v>62.958087248322144</v>
      </c>
    </row>
    <row r="242" spans="1:24" s="15" customFormat="1" x14ac:dyDescent="0.25">
      <c r="A242" s="51" t="s">
        <v>678</v>
      </c>
      <c r="B242" s="15" t="s">
        <v>569</v>
      </c>
      <c r="C242" s="79">
        <v>15</v>
      </c>
      <c r="D242" s="51">
        <f t="shared" ref="D242:D247" si="138">D241</f>
        <v>2980</v>
      </c>
      <c r="E242" s="51">
        <v>596.38</v>
      </c>
      <c r="F242" s="80">
        <v>1</v>
      </c>
      <c r="G242" s="51">
        <f t="shared" si="134"/>
        <v>0.2001275167785235</v>
      </c>
      <c r="H242" s="51">
        <f t="shared" si="131"/>
        <v>3.0019127516778523</v>
      </c>
      <c r="I242" s="18">
        <v>24.04</v>
      </c>
      <c r="J242" s="51">
        <f t="shared" si="132"/>
        <v>27.041912751677852</v>
      </c>
      <c r="K242" s="19">
        <v>0</v>
      </c>
      <c r="L242" s="51">
        <f t="shared" si="133"/>
        <v>-27.041912751677852</v>
      </c>
      <c r="M242" s="105"/>
      <c r="N242" s="81"/>
      <c r="P242" s="19"/>
      <c r="S242" s="86" t="s">
        <v>456</v>
      </c>
      <c r="U242" s="15">
        <v>1</v>
      </c>
      <c r="V242" s="51">
        <f t="shared" si="135"/>
        <v>27.041912751677852</v>
      </c>
      <c r="W242" s="15">
        <f t="shared" si="136"/>
        <v>0</v>
      </c>
      <c r="X242" s="15">
        <f t="shared" si="137"/>
        <v>-27.041912751677852</v>
      </c>
    </row>
    <row r="243" spans="1:24" s="10" customFormat="1" x14ac:dyDescent="0.25">
      <c r="A243" s="52" t="s">
        <v>539</v>
      </c>
      <c r="B243" s="10" t="s">
        <v>569</v>
      </c>
      <c r="C243" s="101">
        <v>15</v>
      </c>
      <c r="D243" s="52">
        <f t="shared" si="138"/>
        <v>2980</v>
      </c>
      <c r="E243" s="52">
        <v>596.38</v>
      </c>
      <c r="F243" s="110">
        <v>1</v>
      </c>
      <c r="G243" s="52">
        <f t="shared" si="134"/>
        <v>0.2001275167785235</v>
      </c>
      <c r="H243" s="52">
        <f t="shared" si="131"/>
        <v>3.0019127516778523</v>
      </c>
      <c r="I243" s="13">
        <v>24.04</v>
      </c>
      <c r="J243" s="52">
        <f t="shared" si="132"/>
        <v>27.041912751677852</v>
      </c>
      <c r="K243" s="14">
        <v>90</v>
      </c>
      <c r="L243" s="52">
        <f t="shared" si="133"/>
        <v>62.958087248322144</v>
      </c>
      <c r="M243" s="109"/>
      <c r="N243" s="102"/>
      <c r="P243" s="14"/>
      <c r="S243" s="103"/>
      <c r="V243" s="52">
        <f t="shared" si="135"/>
        <v>0</v>
      </c>
      <c r="W243" s="10">
        <f t="shared" si="136"/>
        <v>0</v>
      </c>
      <c r="X243" s="10">
        <f t="shared" si="137"/>
        <v>0</v>
      </c>
    </row>
    <row r="244" spans="1:24" s="15" customFormat="1" x14ac:dyDescent="0.25">
      <c r="A244" s="51" t="s">
        <v>561</v>
      </c>
      <c r="B244" s="15" t="s">
        <v>475</v>
      </c>
      <c r="C244" s="79">
        <v>100</v>
      </c>
      <c r="D244" s="51">
        <f t="shared" si="138"/>
        <v>2980</v>
      </c>
      <c r="E244" s="51">
        <v>596.38</v>
      </c>
      <c r="F244" s="80">
        <v>1</v>
      </c>
      <c r="G244" s="51">
        <f t="shared" si="134"/>
        <v>0.2001275167785235</v>
      </c>
      <c r="H244" s="51">
        <f t="shared" si="131"/>
        <v>20.01275167785235</v>
      </c>
      <c r="I244" s="18">
        <v>32.83</v>
      </c>
      <c r="J244" s="51">
        <f t="shared" si="132"/>
        <v>52.842751677852348</v>
      </c>
      <c r="K244" s="19">
        <v>120</v>
      </c>
      <c r="L244" s="51">
        <f t="shared" si="133"/>
        <v>67.157248322147652</v>
      </c>
      <c r="M244" s="105"/>
      <c r="N244" s="81"/>
      <c r="P244" s="19"/>
      <c r="S244" s="86" t="s">
        <v>456</v>
      </c>
      <c r="U244" s="15">
        <v>1</v>
      </c>
      <c r="V244" s="51">
        <f t="shared" si="135"/>
        <v>52.842751677852348</v>
      </c>
      <c r="W244" s="15">
        <f t="shared" si="136"/>
        <v>120</v>
      </c>
      <c r="X244" s="15">
        <f t="shared" si="137"/>
        <v>67.157248322147652</v>
      </c>
    </row>
    <row r="245" spans="1:24" s="15" customFormat="1" x14ac:dyDescent="0.25">
      <c r="A245" s="51" t="s">
        <v>604</v>
      </c>
      <c r="B245" s="15" t="s">
        <v>506</v>
      </c>
      <c r="C245" s="79">
        <v>15</v>
      </c>
      <c r="D245" s="51">
        <f t="shared" si="138"/>
        <v>2980</v>
      </c>
      <c r="E245" s="51">
        <v>596.38</v>
      </c>
      <c r="F245" s="80">
        <v>1</v>
      </c>
      <c r="G245" s="51">
        <f t="shared" si="134"/>
        <v>0.2001275167785235</v>
      </c>
      <c r="H245" s="51">
        <f t="shared" si="131"/>
        <v>3.0019127516778523</v>
      </c>
      <c r="I245" s="18">
        <v>8.48</v>
      </c>
      <c r="J245" s="51">
        <f t="shared" si="132"/>
        <v>11.481912751677854</v>
      </c>
      <c r="K245" s="19">
        <v>25</v>
      </c>
      <c r="L245" s="51">
        <f t="shared" si="133"/>
        <v>13.518087248322146</v>
      </c>
      <c r="M245" s="105"/>
      <c r="N245" s="81"/>
      <c r="P245" s="19"/>
      <c r="Q245" s="15" t="s">
        <v>97</v>
      </c>
      <c r="R245" s="15" t="s">
        <v>84</v>
      </c>
      <c r="S245" s="86" t="s">
        <v>597</v>
      </c>
      <c r="U245" s="15">
        <v>1</v>
      </c>
      <c r="V245" s="51">
        <f t="shared" si="135"/>
        <v>11.481912751677854</v>
      </c>
      <c r="W245" s="15">
        <f t="shared" si="136"/>
        <v>25</v>
      </c>
      <c r="X245" s="15">
        <f t="shared" si="137"/>
        <v>13.518087248322146</v>
      </c>
    </row>
    <row r="246" spans="1:24" s="15" customFormat="1" x14ac:dyDescent="0.25">
      <c r="A246" s="51" t="s">
        <v>323</v>
      </c>
      <c r="B246" s="15" t="s">
        <v>506</v>
      </c>
      <c r="C246" s="79">
        <v>15</v>
      </c>
      <c r="D246" s="51">
        <f t="shared" si="138"/>
        <v>2980</v>
      </c>
      <c r="E246" s="51">
        <v>596.38</v>
      </c>
      <c r="F246" s="80">
        <v>1</v>
      </c>
      <c r="G246" s="51">
        <f t="shared" si="134"/>
        <v>0.2001275167785235</v>
      </c>
      <c r="H246" s="51">
        <f t="shared" si="131"/>
        <v>3.0019127516778523</v>
      </c>
      <c r="I246" s="18">
        <v>8.48</v>
      </c>
      <c r="J246" s="51">
        <f t="shared" si="132"/>
        <v>11.481912751677854</v>
      </c>
      <c r="K246" s="19">
        <v>0</v>
      </c>
      <c r="L246" s="51">
        <f t="shared" si="133"/>
        <v>-11.481912751677854</v>
      </c>
      <c r="M246" s="105"/>
      <c r="N246" s="81"/>
      <c r="P246" s="19"/>
      <c r="Q246" s="15">
        <f>O177</f>
        <v>1590</v>
      </c>
      <c r="R246" s="15">
        <f>P176</f>
        <v>3564</v>
      </c>
      <c r="S246" s="86">
        <f>R246-W248</f>
        <v>620</v>
      </c>
      <c r="U246" s="15">
        <v>1</v>
      </c>
      <c r="V246" s="51">
        <f t="shared" si="135"/>
        <v>11.481912751677854</v>
      </c>
      <c r="W246" s="15">
        <f t="shared" si="136"/>
        <v>0</v>
      </c>
      <c r="X246" s="15">
        <f t="shared" si="137"/>
        <v>-11.481912751677854</v>
      </c>
    </row>
    <row r="247" spans="1:24" s="20" customFormat="1" x14ac:dyDescent="0.25">
      <c r="A247" s="53" t="s">
        <v>323</v>
      </c>
      <c r="B247" s="20" t="s">
        <v>506</v>
      </c>
      <c r="C247" s="130">
        <v>15</v>
      </c>
      <c r="D247" s="53">
        <f t="shared" si="138"/>
        <v>2980</v>
      </c>
      <c r="E247" s="53">
        <v>596.38</v>
      </c>
      <c r="F247" s="131">
        <v>1</v>
      </c>
      <c r="G247" s="53">
        <f t="shared" si="134"/>
        <v>0.2001275167785235</v>
      </c>
      <c r="H247" s="53">
        <f t="shared" si="131"/>
        <v>3.0019127516778523</v>
      </c>
      <c r="I247" s="23">
        <v>8.48</v>
      </c>
      <c r="J247" s="53">
        <f t="shared" si="132"/>
        <v>11.481912751677854</v>
      </c>
      <c r="K247" s="24">
        <v>0</v>
      </c>
      <c r="L247" s="53">
        <f t="shared" si="133"/>
        <v>-11.481912751677854</v>
      </c>
      <c r="M247" s="132"/>
      <c r="N247" s="133"/>
      <c r="P247" s="24"/>
      <c r="S247" s="134"/>
      <c r="V247" s="53">
        <f t="shared" si="135"/>
        <v>0</v>
      </c>
      <c r="W247" s="20">
        <f>K247*U247</f>
        <v>0</v>
      </c>
      <c r="X247" s="20">
        <f t="shared" si="137"/>
        <v>0</v>
      </c>
    </row>
    <row r="248" spans="1:24" x14ac:dyDescent="0.25">
      <c r="M248" s="108"/>
      <c r="Q248" t="s">
        <v>598</v>
      </c>
      <c r="R248">
        <f>W248-Q246</f>
        <v>1354</v>
      </c>
      <c r="W248" s="38">
        <f>W247+W246+W245+W244+W243+W242+W240+W241+W239+W238+W237+W236+W235+W234+W233+W232+W231+W230+W229+W228+W227+W226+W225+W224+W223+W222+W221+W219+W218+W220+W217+W216+W215+W214+W213+W212+W211+W210+W209+W208+W207+W206+W205+W204+W203+W202+W201+W199+W200+W198+W197+W196+W195+W194+W193+W192+W191+W190+W189+W188+W187+W186+W184+W185+W183+W182+W181+W180+W179+W178+W177+W176+W175+W174</f>
        <v>2944</v>
      </c>
      <c r="X248" s="75">
        <f>X247+X246+X245+X244+X243+X242+X241+X240+X239+X238+X237+X236+X235+X234+X233+X232+X231+X230+X229+X228+X227+X225+X226+X224+X223+X222+X221+X220+X219+X218+X217+X216+X215+X214+X213+X212+X211+X210+X209+X208+X207+X206+X205+X204+X203+X202+X201+X200+X199+X198+X197+X196+X195+X194+X193+X192+X191+X190+X189+X188+X187+X185+X186+X184+X183+X182+X181+X180+X179+X178+X176+X175+X177+X174</f>
        <v>1593.731284563758</v>
      </c>
    </row>
    <row r="249" spans="1:24" s="121" customFormat="1" x14ac:dyDescent="0.25">
      <c r="A249" s="121" t="s">
        <v>509</v>
      </c>
      <c r="B249" s="121" t="s">
        <v>0</v>
      </c>
      <c r="C249" s="122" t="s">
        <v>5</v>
      </c>
      <c r="D249" s="121" t="s">
        <v>45</v>
      </c>
      <c r="E249" s="121" t="s">
        <v>47</v>
      </c>
      <c r="F249" s="123" t="s">
        <v>95</v>
      </c>
      <c r="G249" s="121" t="s">
        <v>6</v>
      </c>
      <c r="H249" s="124" t="s">
        <v>1</v>
      </c>
      <c r="I249" s="125" t="s">
        <v>67</v>
      </c>
      <c r="J249" s="121" t="s">
        <v>2</v>
      </c>
      <c r="K249" s="126" t="s">
        <v>3</v>
      </c>
      <c r="L249" s="121" t="s">
        <v>4</v>
      </c>
      <c r="M249" s="127" t="s">
        <v>470</v>
      </c>
      <c r="N249" s="121" t="s">
        <v>471</v>
      </c>
      <c r="O249" s="121" t="s">
        <v>99</v>
      </c>
      <c r="P249" s="126" t="s">
        <v>100</v>
      </c>
      <c r="Q249" s="121" t="s">
        <v>101</v>
      </c>
      <c r="S249" s="128"/>
      <c r="T249" s="121" t="s">
        <v>263</v>
      </c>
      <c r="U249" s="121" t="s">
        <v>264</v>
      </c>
      <c r="V249" s="129" t="s">
        <v>273</v>
      </c>
      <c r="W249" s="121" t="s">
        <v>3</v>
      </c>
      <c r="X249" s="121" t="s">
        <v>4</v>
      </c>
    </row>
    <row r="250" spans="1:24" s="15" customFormat="1" x14ac:dyDescent="0.25">
      <c r="A250" s="51" t="s">
        <v>511</v>
      </c>
      <c r="B250" s="15" t="s">
        <v>510</v>
      </c>
      <c r="C250" s="79">
        <v>20</v>
      </c>
      <c r="D250" s="15">
        <v>990</v>
      </c>
      <c r="E250" s="51">
        <v>403</v>
      </c>
      <c r="F250" s="80">
        <v>1</v>
      </c>
      <c r="G250" s="15">
        <f t="shared" ref="G250" si="139">E244:E357/D244:D357</f>
        <v>0.40707070707070708</v>
      </c>
      <c r="H250" s="17">
        <f t="shared" ref="H250:H273" si="140">G220:G334*C220:C334</f>
        <v>8.1414141414141419</v>
      </c>
      <c r="I250" s="18">
        <v>15.22</v>
      </c>
      <c r="J250" s="15">
        <f t="shared" ref="J250:J273" si="141">I220:I334+H220:H334</f>
        <v>23.361414141414144</v>
      </c>
      <c r="K250" s="19">
        <v>40</v>
      </c>
      <c r="L250" s="15">
        <f>K245:K359-J245:J359</f>
        <v>16.638585858585856</v>
      </c>
      <c r="M250" s="105">
        <f>C250+C251+C252+C253+C254+C255+C256+C257+C258+C259+C260+C261+C262+C263+C264+C265+C266+C267+C268+C269+C270+C271+C272+C273+C274+C275+C276+C277+C278+C279+C280+C300</f>
        <v>681</v>
      </c>
      <c r="N250" s="81">
        <f>J250+J251+J252+J253+J254+J255+J256+J257+J258+J259+J260+J261+J262+J263+J264+J265+J266+J267+J268+J269+J270+J271+J272+J273+J274+J275+J276+J277+J278+J279+J280+J300</f>
        <v>789.04515151515147</v>
      </c>
      <c r="P250" s="19">
        <f>K250+K251+K252+K253+K254+K255+K256+K257+K258+K259+K260+K261+K262+K263+K264+K265+K267+K268+K266+K269+K270+K271+K272+K273+K274+K275+K276+K277+K278+K279+K280+K300</f>
        <v>1895</v>
      </c>
      <c r="Q250" s="15">
        <f>L250+L251+L252+L253+L254+L256+L255+L257+L258+L259+L260+L261+L263+L262+L264+L265+L266+L267+L268+L269+L270+L271+L272+L273+L274+L275+L277+L278+L279+L280</f>
        <v>1105.9548484848481</v>
      </c>
      <c r="S250" s="86" t="s">
        <v>456</v>
      </c>
      <c r="U250" s="15">
        <v>1</v>
      </c>
      <c r="V250" s="52">
        <f>U250*J250</f>
        <v>23.361414141414144</v>
      </c>
      <c r="W250" s="15">
        <f>U250*K250</f>
        <v>40</v>
      </c>
      <c r="X250" s="15">
        <f>U250*L250</f>
        <v>16.638585858585856</v>
      </c>
    </row>
    <row r="251" spans="1:24" s="15" customFormat="1" x14ac:dyDescent="0.25">
      <c r="A251" s="51" t="s">
        <v>512</v>
      </c>
      <c r="B251" s="15" t="s">
        <v>513</v>
      </c>
      <c r="C251" s="16">
        <v>15</v>
      </c>
      <c r="D251" s="15">
        <v>990</v>
      </c>
      <c r="E251" s="51">
        <v>403</v>
      </c>
      <c r="F251" s="80">
        <v>1</v>
      </c>
      <c r="G251" s="15">
        <f>E245:E359/D245:D359</f>
        <v>0.40707070707070708</v>
      </c>
      <c r="H251" s="17">
        <f t="shared" si="140"/>
        <v>6.1060606060606064</v>
      </c>
      <c r="I251" s="18">
        <v>6.01</v>
      </c>
      <c r="J251" s="15">
        <f t="shared" si="141"/>
        <v>12.116060606060607</v>
      </c>
      <c r="K251" s="19">
        <v>30</v>
      </c>
      <c r="L251" s="15">
        <f>K246:K360-J246:J360</f>
        <v>17.883939393939393</v>
      </c>
      <c r="M251" s="105">
        <f>C251+C252+C253+C254+C255+C256+C257+C258+C259+C260+C261+C262+C263</f>
        <v>150</v>
      </c>
      <c r="N251" s="15">
        <f>I251+I252+I253+I254+I255+I256+I257+I258+I259+I260+I261+I262+I263</f>
        <v>181.88</v>
      </c>
      <c r="O251" s="15">
        <f>J251+J252+J253+J254+J255+J256+J257+J258+J259+J260+J261+J262+J263</f>
        <v>242.94060606060606</v>
      </c>
      <c r="P251" s="15">
        <f>K282+K283+K284+K285+K286+K287+K288+K289+K290+K291+K292+K294+K295+K296+K297+K293</f>
        <v>596</v>
      </c>
      <c r="Q251" s="15">
        <f>L282+L283+L284+L285+L286+L287+L288+L289+L290+L291+L292+L293+L294+L295+L296+L297</f>
        <v>170.59</v>
      </c>
      <c r="S251" s="86" t="s">
        <v>456</v>
      </c>
      <c r="U251" s="15">
        <v>1</v>
      </c>
      <c r="V251" s="52">
        <f t="shared" ref="V251:V297" si="142">U251*J251</f>
        <v>12.116060606060607</v>
      </c>
      <c r="W251" s="15">
        <f t="shared" ref="W251:W297" si="143">U251*K251</f>
        <v>30</v>
      </c>
      <c r="X251" s="15">
        <f t="shared" ref="X251:X297" si="144">U251*L251</f>
        <v>17.883939393939393</v>
      </c>
    </row>
    <row r="252" spans="1:24" s="15" customFormat="1" x14ac:dyDescent="0.25">
      <c r="A252" s="51" t="s">
        <v>512</v>
      </c>
      <c r="B252" s="15" t="s">
        <v>514</v>
      </c>
      <c r="C252" s="16">
        <v>15</v>
      </c>
      <c r="D252" s="15">
        <v>990</v>
      </c>
      <c r="E252" s="51">
        <v>403</v>
      </c>
      <c r="F252" s="80">
        <v>1</v>
      </c>
      <c r="G252" s="15">
        <f>E246:E360/D246:D360</f>
        <v>0.40707070707070708</v>
      </c>
      <c r="H252" s="17">
        <f t="shared" si="140"/>
        <v>6.1060606060606064</v>
      </c>
      <c r="I252" s="18">
        <v>6.01</v>
      </c>
      <c r="J252" s="15">
        <f t="shared" si="141"/>
        <v>12.116060606060607</v>
      </c>
      <c r="K252" s="19">
        <v>30</v>
      </c>
      <c r="L252" s="15">
        <f>K247:K361-J247:J361</f>
        <v>17.883939393939393</v>
      </c>
      <c r="M252" s="105"/>
      <c r="N252" s="81"/>
      <c r="P252" s="19">
        <f>P250+P251</f>
        <v>2491</v>
      </c>
      <c r="S252" s="86" t="s">
        <v>456</v>
      </c>
      <c r="U252" s="15">
        <v>1</v>
      </c>
      <c r="V252" s="52">
        <f t="shared" si="142"/>
        <v>12.116060606060607</v>
      </c>
      <c r="W252" s="15">
        <f t="shared" si="143"/>
        <v>30</v>
      </c>
      <c r="X252" s="15">
        <f t="shared" si="144"/>
        <v>17.883939393939393</v>
      </c>
    </row>
    <row r="253" spans="1:24" s="15" customFormat="1" x14ac:dyDescent="0.25">
      <c r="A253" s="51" t="s">
        <v>512</v>
      </c>
      <c r="B253" s="15" t="s">
        <v>515</v>
      </c>
      <c r="C253" s="79">
        <v>9</v>
      </c>
      <c r="D253" s="15">
        <v>990</v>
      </c>
      <c r="E253" s="51">
        <v>403</v>
      </c>
      <c r="F253" s="80">
        <v>1</v>
      </c>
      <c r="G253" s="15">
        <f>E247:E361/D247:D361</f>
        <v>0.40707070707070708</v>
      </c>
      <c r="H253" s="17">
        <f t="shared" si="140"/>
        <v>3.6636363636363636</v>
      </c>
      <c r="I253" s="18">
        <v>13.42</v>
      </c>
      <c r="J253" s="15">
        <f t="shared" si="141"/>
        <v>17.083636363636362</v>
      </c>
      <c r="K253" s="19">
        <v>70</v>
      </c>
      <c r="L253" s="15">
        <f>K248:K362-J248:J362</f>
        <v>52.916363636363641</v>
      </c>
      <c r="M253" s="105"/>
      <c r="N253" s="81"/>
      <c r="O253" s="15">
        <v>1190</v>
      </c>
      <c r="P253" s="19">
        <f>P252</f>
        <v>2491</v>
      </c>
      <c r="Q253" s="135">
        <f>P253-O253</f>
        <v>1301</v>
      </c>
      <c r="S253" s="86" t="s">
        <v>456</v>
      </c>
      <c r="U253" s="15">
        <v>1</v>
      </c>
      <c r="V253" s="52">
        <f t="shared" si="142"/>
        <v>17.083636363636362</v>
      </c>
      <c r="W253" s="15">
        <f t="shared" si="143"/>
        <v>70</v>
      </c>
      <c r="X253" s="15">
        <f t="shared" si="144"/>
        <v>52.916363636363641</v>
      </c>
    </row>
    <row r="254" spans="1:24" s="15" customFormat="1" x14ac:dyDescent="0.25">
      <c r="A254" s="51" t="s">
        <v>517</v>
      </c>
      <c r="B254" s="15" t="s">
        <v>516</v>
      </c>
      <c r="C254" s="79">
        <v>15</v>
      </c>
      <c r="D254" s="15">
        <v>990</v>
      </c>
      <c r="E254" s="51">
        <v>403</v>
      </c>
      <c r="F254" s="80">
        <v>1</v>
      </c>
      <c r="G254" s="15">
        <f>E248:E362/D248:D362</f>
        <v>0.40707070707070708</v>
      </c>
      <c r="H254" s="17">
        <f t="shared" si="140"/>
        <v>6.1060606060606064</v>
      </c>
      <c r="I254" s="18">
        <v>15.22</v>
      </c>
      <c r="J254" s="15">
        <f t="shared" si="141"/>
        <v>21.326060606060608</v>
      </c>
      <c r="K254" s="19">
        <v>40</v>
      </c>
      <c r="L254" s="15">
        <f>K249:K363-J249:J363</f>
        <v>18.673939393939392</v>
      </c>
      <c r="M254" s="105"/>
      <c r="N254" s="81"/>
      <c r="P254" s="19"/>
      <c r="S254" s="86" t="s">
        <v>456</v>
      </c>
      <c r="U254" s="15">
        <v>1</v>
      </c>
      <c r="V254" s="52">
        <f t="shared" si="142"/>
        <v>21.326060606060608</v>
      </c>
      <c r="W254" s="15">
        <f t="shared" si="143"/>
        <v>40</v>
      </c>
      <c r="X254" s="15">
        <f t="shared" si="144"/>
        <v>18.673939393939392</v>
      </c>
    </row>
    <row r="255" spans="1:24" s="15" customFormat="1" x14ac:dyDescent="0.25">
      <c r="A255" s="51" t="s">
        <v>517</v>
      </c>
      <c r="B255" s="15" t="s">
        <v>518</v>
      </c>
      <c r="C255" s="79">
        <v>9</v>
      </c>
      <c r="D255" s="15">
        <v>990</v>
      </c>
      <c r="E255" s="51">
        <v>403</v>
      </c>
      <c r="F255" s="80">
        <v>1</v>
      </c>
      <c r="G255" s="15">
        <f>E249:E363/D249:D363</f>
        <v>0.40707070707070708</v>
      </c>
      <c r="H255" s="17">
        <f t="shared" si="140"/>
        <v>3.6636363636363636</v>
      </c>
      <c r="I255" s="18">
        <v>11.72</v>
      </c>
      <c r="J255" s="15">
        <f t="shared" si="141"/>
        <v>15.383636363636365</v>
      </c>
      <c r="K255" s="19">
        <v>40</v>
      </c>
      <c r="L255" s="15">
        <f>K250:K367-J250:J367</f>
        <v>24.616363636363637</v>
      </c>
      <c r="M255" s="105"/>
      <c r="N255" s="81"/>
      <c r="P255" s="19"/>
      <c r="S255" s="86" t="s">
        <v>456</v>
      </c>
      <c r="U255" s="15">
        <v>1</v>
      </c>
      <c r="V255" s="52">
        <f t="shared" si="142"/>
        <v>15.383636363636365</v>
      </c>
      <c r="W255" s="15">
        <f t="shared" si="143"/>
        <v>40</v>
      </c>
      <c r="X255" s="15">
        <f t="shared" si="144"/>
        <v>24.616363636363637</v>
      </c>
    </row>
    <row r="256" spans="1:24" s="15" customFormat="1" x14ac:dyDescent="0.25">
      <c r="A256" s="51" t="s">
        <v>519</v>
      </c>
      <c r="B256" s="15" t="s">
        <v>518</v>
      </c>
      <c r="C256" s="79">
        <v>9</v>
      </c>
      <c r="D256" s="15">
        <v>990</v>
      </c>
      <c r="E256" s="51">
        <v>403</v>
      </c>
      <c r="F256" s="80">
        <v>1</v>
      </c>
      <c r="G256" s="15">
        <f>E250:E367/D250:D367</f>
        <v>0.40707070707070708</v>
      </c>
      <c r="H256" s="17">
        <f t="shared" si="140"/>
        <v>3.6636363636363636</v>
      </c>
      <c r="I256" s="18">
        <v>11.72</v>
      </c>
      <c r="J256" s="15">
        <f t="shared" si="141"/>
        <v>15.383636363636365</v>
      </c>
      <c r="K256" s="19">
        <v>40</v>
      </c>
      <c r="L256" s="15">
        <f>K251:K368-J251:J368</f>
        <v>24.616363636363637</v>
      </c>
      <c r="M256" s="105"/>
      <c r="N256" s="81"/>
      <c r="P256" s="19"/>
      <c r="S256" s="86" t="s">
        <v>456</v>
      </c>
      <c r="U256" s="15">
        <v>1</v>
      </c>
      <c r="V256" s="51">
        <f t="shared" si="142"/>
        <v>15.383636363636365</v>
      </c>
      <c r="W256" s="15">
        <f t="shared" si="143"/>
        <v>40</v>
      </c>
      <c r="X256" s="15">
        <f t="shared" si="144"/>
        <v>24.616363636363637</v>
      </c>
    </row>
    <row r="257" spans="1:24" s="15" customFormat="1" x14ac:dyDescent="0.25">
      <c r="A257" s="51" t="s">
        <v>519</v>
      </c>
      <c r="B257" s="15" t="s">
        <v>520</v>
      </c>
      <c r="C257" s="79">
        <v>9</v>
      </c>
      <c r="D257" s="15">
        <v>990</v>
      </c>
      <c r="E257" s="51">
        <v>403</v>
      </c>
      <c r="F257" s="80">
        <v>1</v>
      </c>
      <c r="G257" s="15">
        <f>E251:E368/D251:D368</f>
        <v>0.40707070707070708</v>
      </c>
      <c r="H257" s="17">
        <f t="shared" si="140"/>
        <v>3.6636363636363636</v>
      </c>
      <c r="I257" s="18">
        <v>13.42</v>
      </c>
      <c r="J257" s="15">
        <f t="shared" si="141"/>
        <v>17.083636363636362</v>
      </c>
      <c r="K257" s="19">
        <v>35</v>
      </c>
      <c r="L257" s="15">
        <f>K252:K369-J252:J369</f>
        <v>17.916363636363638</v>
      </c>
      <c r="M257" s="105"/>
      <c r="N257" s="81"/>
      <c r="P257" s="19"/>
      <c r="S257" s="86" t="s">
        <v>456</v>
      </c>
      <c r="U257" s="15">
        <v>1</v>
      </c>
      <c r="V257" s="51">
        <f t="shared" si="142"/>
        <v>17.083636363636362</v>
      </c>
      <c r="W257" s="15">
        <f t="shared" si="143"/>
        <v>35</v>
      </c>
      <c r="X257" s="15">
        <f t="shared" si="144"/>
        <v>17.916363636363638</v>
      </c>
    </row>
    <row r="258" spans="1:24" s="15" customFormat="1" x14ac:dyDescent="0.25">
      <c r="A258" s="51" t="s">
        <v>519</v>
      </c>
      <c r="B258" s="15" t="s">
        <v>521</v>
      </c>
      <c r="C258" s="79">
        <v>9</v>
      </c>
      <c r="D258" s="15">
        <v>990</v>
      </c>
      <c r="E258" s="51">
        <v>403</v>
      </c>
      <c r="F258" s="80">
        <v>1</v>
      </c>
      <c r="G258" s="15">
        <f>E252:E369/D252:D369</f>
        <v>0.40707070707070708</v>
      </c>
      <c r="H258" s="17">
        <f t="shared" si="140"/>
        <v>3.6636363636363636</v>
      </c>
      <c r="I258" s="18">
        <v>11.62</v>
      </c>
      <c r="J258" s="15">
        <f t="shared" si="141"/>
        <v>15.283636363636363</v>
      </c>
      <c r="K258" s="19">
        <v>35</v>
      </c>
      <c r="L258" s="15">
        <f t="shared" ref="L258:L277" si="145">K253:K369-J253:J369</f>
        <v>19.716363636363639</v>
      </c>
      <c r="M258" s="105"/>
      <c r="N258" s="81"/>
      <c r="P258" s="19"/>
      <c r="S258" s="86" t="s">
        <v>456</v>
      </c>
      <c r="U258" s="15">
        <v>1</v>
      </c>
      <c r="V258" s="51">
        <f t="shared" si="142"/>
        <v>15.283636363636363</v>
      </c>
      <c r="W258" s="15">
        <f t="shared" si="143"/>
        <v>35</v>
      </c>
      <c r="X258" s="15">
        <f t="shared" si="144"/>
        <v>19.716363636363639</v>
      </c>
    </row>
    <row r="259" spans="1:24" s="15" customFormat="1" x14ac:dyDescent="0.25">
      <c r="A259" s="51" t="s">
        <v>519</v>
      </c>
      <c r="B259" s="15" t="s">
        <v>522</v>
      </c>
      <c r="C259" s="79">
        <v>15</v>
      </c>
      <c r="D259" s="15">
        <v>990</v>
      </c>
      <c r="E259" s="51">
        <v>403</v>
      </c>
      <c r="F259" s="80">
        <v>1</v>
      </c>
      <c r="G259" s="15">
        <f t="shared" ref="G259:G277" si="146">E253:E369/D253:D369</f>
        <v>0.40707070707070708</v>
      </c>
      <c r="H259" s="17">
        <f t="shared" si="140"/>
        <v>6.1060606060606064</v>
      </c>
      <c r="I259" s="18">
        <v>17.43</v>
      </c>
      <c r="J259" s="15">
        <f t="shared" si="141"/>
        <v>23.536060606060605</v>
      </c>
      <c r="K259" s="19">
        <v>45</v>
      </c>
      <c r="L259" s="15">
        <f t="shared" si="145"/>
        <v>21.463939393939395</v>
      </c>
      <c r="M259" s="105"/>
      <c r="N259" s="81"/>
      <c r="P259" s="19"/>
      <c r="S259" s="86" t="s">
        <v>456</v>
      </c>
      <c r="U259" s="15">
        <v>1</v>
      </c>
      <c r="V259" s="51">
        <f t="shared" si="142"/>
        <v>23.536060606060605</v>
      </c>
      <c r="W259" s="15">
        <f t="shared" si="143"/>
        <v>45</v>
      </c>
      <c r="X259" s="15">
        <f t="shared" si="144"/>
        <v>21.463939393939395</v>
      </c>
    </row>
    <row r="260" spans="1:24" s="15" customFormat="1" x14ac:dyDescent="0.25">
      <c r="A260" s="51" t="s">
        <v>486</v>
      </c>
      <c r="B260" s="15" t="s">
        <v>523</v>
      </c>
      <c r="C260" s="79">
        <v>15</v>
      </c>
      <c r="D260" s="15">
        <v>990</v>
      </c>
      <c r="E260" s="51">
        <v>403</v>
      </c>
      <c r="F260" s="80">
        <v>1</v>
      </c>
      <c r="G260" s="15">
        <f t="shared" si="146"/>
        <v>0.40707070707070708</v>
      </c>
      <c r="H260" s="17">
        <f t="shared" si="140"/>
        <v>6.1060606060606064</v>
      </c>
      <c r="I260" s="18">
        <v>26.24</v>
      </c>
      <c r="J260" s="15">
        <f t="shared" si="141"/>
        <v>32.346060606060604</v>
      </c>
      <c r="K260" s="19">
        <v>60</v>
      </c>
      <c r="L260" s="15">
        <f t="shared" si="145"/>
        <v>27.653939393939396</v>
      </c>
      <c r="M260" s="105"/>
      <c r="N260" s="81"/>
      <c r="P260" s="19"/>
      <c r="S260" s="86" t="s">
        <v>456</v>
      </c>
      <c r="U260" s="15">
        <v>1</v>
      </c>
      <c r="V260" s="51">
        <f t="shared" si="142"/>
        <v>32.346060606060604</v>
      </c>
      <c r="W260" s="15">
        <f t="shared" si="143"/>
        <v>60</v>
      </c>
      <c r="X260" s="15">
        <f t="shared" si="144"/>
        <v>27.653939393939396</v>
      </c>
    </row>
    <row r="261" spans="1:24" s="15" customFormat="1" x14ac:dyDescent="0.25">
      <c r="A261" s="51" t="s">
        <v>525</v>
      </c>
      <c r="B261" s="15" t="s">
        <v>524</v>
      </c>
      <c r="C261" s="79">
        <v>15</v>
      </c>
      <c r="D261" s="15">
        <v>990</v>
      </c>
      <c r="E261" s="51">
        <v>403</v>
      </c>
      <c r="F261" s="80">
        <v>1</v>
      </c>
      <c r="G261" s="15">
        <f t="shared" si="146"/>
        <v>0.40707070707070708</v>
      </c>
      <c r="H261" s="17">
        <f t="shared" si="140"/>
        <v>6.1060606060606064</v>
      </c>
      <c r="I261" s="18">
        <v>22.83</v>
      </c>
      <c r="J261" s="15">
        <f t="shared" si="141"/>
        <v>28.936060606060604</v>
      </c>
      <c r="K261" s="19">
        <v>55</v>
      </c>
      <c r="L261" s="15">
        <f t="shared" si="145"/>
        <v>26.063939393939396</v>
      </c>
      <c r="M261" s="105"/>
      <c r="N261" s="81"/>
      <c r="P261" s="19"/>
      <c r="S261" s="86" t="s">
        <v>456</v>
      </c>
      <c r="U261" s="15">
        <v>1</v>
      </c>
      <c r="V261" s="52">
        <f t="shared" si="142"/>
        <v>28.936060606060604</v>
      </c>
      <c r="W261" s="15">
        <f t="shared" si="143"/>
        <v>55</v>
      </c>
      <c r="X261" s="15">
        <f t="shared" si="144"/>
        <v>26.063939393939396</v>
      </c>
    </row>
    <row r="262" spans="1:24" s="15" customFormat="1" x14ac:dyDescent="0.25">
      <c r="A262" s="51" t="s">
        <v>531</v>
      </c>
      <c r="B262" s="15" t="s">
        <v>524</v>
      </c>
      <c r="C262" s="79">
        <v>0</v>
      </c>
      <c r="D262" s="15">
        <v>990</v>
      </c>
      <c r="E262" s="51">
        <v>403</v>
      </c>
      <c r="F262" s="80">
        <v>1</v>
      </c>
      <c r="G262" s="15">
        <f t="shared" si="146"/>
        <v>0.40707070707070708</v>
      </c>
      <c r="H262" s="17">
        <f t="shared" si="140"/>
        <v>0</v>
      </c>
      <c r="I262" s="18">
        <v>0</v>
      </c>
      <c r="J262" s="15">
        <f t="shared" si="141"/>
        <v>0</v>
      </c>
      <c r="K262" s="19">
        <v>55</v>
      </c>
      <c r="L262" s="15">
        <f t="shared" si="145"/>
        <v>55</v>
      </c>
      <c r="M262" s="105"/>
      <c r="N262" s="81"/>
      <c r="P262" s="19"/>
      <c r="S262" s="86" t="s">
        <v>456</v>
      </c>
      <c r="U262" s="15">
        <v>1</v>
      </c>
      <c r="V262" s="52">
        <f t="shared" si="142"/>
        <v>0</v>
      </c>
      <c r="W262" s="15">
        <f t="shared" si="143"/>
        <v>55</v>
      </c>
      <c r="X262" s="15">
        <f t="shared" si="144"/>
        <v>55</v>
      </c>
    </row>
    <row r="263" spans="1:24" s="15" customFormat="1" x14ac:dyDescent="0.25">
      <c r="A263" s="51" t="s">
        <v>400</v>
      </c>
      <c r="B263" s="15" t="s">
        <v>526</v>
      </c>
      <c r="C263" s="79">
        <v>15</v>
      </c>
      <c r="D263" s="15">
        <v>990</v>
      </c>
      <c r="E263" s="51">
        <v>403</v>
      </c>
      <c r="F263" s="80">
        <v>1</v>
      </c>
      <c r="G263" s="15">
        <f t="shared" si="146"/>
        <v>0.40707070707070708</v>
      </c>
      <c r="H263" s="17">
        <f t="shared" si="140"/>
        <v>6.1060606060606064</v>
      </c>
      <c r="I263" s="18">
        <v>26.24</v>
      </c>
      <c r="J263" s="15">
        <f t="shared" si="141"/>
        <v>32.346060606060604</v>
      </c>
      <c r="K263" s="19">
        <v>60</v>
      </c>
      <c r="L263" s="15">
        <f t="shared" si="145"/>
        <v>27.653939393939396</v>
      </c>
      <c r="M263" s="105"/>
      <c r="N263" s="81"/>
      <c r="P263" s="19"/>
      <c r="S263" s="148" t="s">
        <v>400</v>
      </c>
      <c r="V263" s="51">
        <f t="shared" si="142"/>
        <v>0</v>
      </c>
      <c r="W263" s="15">
        <f t="shared" si="143"/>
        <v>0</v>
      </c>
      <c r="X263" s="15">
        <f t="shared" si="144"/>
        <v>0</v>
      </c>
    </row>
    <row r="264" spans="1:24" s="15" customFormat="1" x14ac:dyDescent="0.25">
      <c r="A264" s="51" t="s">
        <v>528</v>
      </c>
      <c r="B264" s="15" t="s">
        <v>527</v>
      </c>
      <c r="C264" s="79">
        <v>15</v>
      </c>
      <c r="D264" s="15">
        <v>990</v>
      </c>
      <c r="E264" s="51">
        <v>403</v>
      </c>
      <c r="F264" s="80">
        <v>1</v>
      </c>
      <c r="G264" s="15">
        <f t="shared" si="146"/>
        <v>0.40707070707070708</v>
      </c>
      <c r="H264" s="17">
        <f t="shared" si="140"/>
        <v>6.1060606060606064</v>
      </c>
      <c r="I264" s="18">
        <v>23.44</v>
      </c>
      <c r="J264" s="15">
        <f t="shared" si="141"/>
        <v>29.546060606060607</v>
      </c>
      <c r="K264" s="19">
        <v>70</v>
      </c>
      <c r="L264" s="15">
        <f t="shared" si="145"/>
        <v>40.453939393939393</v>
      </c>
      <c r="M264" s="105"/>
      <c r="N264" s="81"/>
      <c r="P264" s="19"/>
      <c r="S264" s="86" t="s">
        <v>456</v>
      </c>
      <c r="U264" s="15">
        <v>1</v>
      </c>
      <c r="V264" s="51">
        <f t="shared" si="142"/>
        <v>29.546060606060607</v>
      </c>
      <c r="W264" s="15">
        <f t="shared" si="143"/>
        <v>70</v>
      </c>
      <c r="X264" s="15">
        <f t="shared" si="144"/>
        <v>40.453939393939393</v>
      </c>
    </row>
    <row r="265" spans="1:24" s="15" customFormat="1" x14ac:dyDescent="0.25">
      <c r="A265" s="51" t="s">
        <v>530</v>
      </c>
      <c r="B265" s="15" t="s">
        <v>529</v>
      </c>
      <c r="C265" s="79">
        <v>9</v>
      </c>
      <c r="D265" s="15">
        <v>990</v>
      </c>
      <c r="E265" s="51">
        <v>403</v>
      </c>
      <c r="F265" s="80">
        <v>1</v>
      </c>
      <c r="G265" s="15">
        <f t="shared" si="146"/>
        <v>0.40707070707070708</v>
      </c>
      <c r="H265" s="17">
        <f t="shared" si="140"/>
        <v>3.6636363636363636</v>
      </c>
      <c r="I265" s="18">
        <v>14.82</v>
      </c>
      <c r="J265" s="15">
        <f t="shared" si="141"/>
        <v>18.483636363636364</v>
      </c>
      <c r="K265" s="19">
        <v>40</v>
      </c>
      <c r="L265" s="15">
        <f t="shared" si="145"/>
        <v>21.516363636363636</v>
      </c>
      <c r="M265" s="105"/>
      <c r="N265" s="81"/>
      <c r="P265" s="19"/>
      <c r="S265" s="86" t="s">
        <v>456</v>
      </c>
      <c r="U265" s="15">
        <v>1</v>
      </c>
      <c r="V265" s="52">
        <f t="shared" si="142"/>
        <v>18.483636363636364</v>
      </c>
      <c r="W265" s="15">
        <f t="shared" si="143"/>
        <v>40</v>
      </c>
      <c r="X265" s="15">
        <f t="shared" si="144"/>
        <v>21.516363636363636</v>
      </c>
    </row>
    <row r="266" spans="1:24" s="15" customFormat="1" x14ac:dyDescent="0.25">
      <c r="A266" s="51" t="s">
        <v>532</v>
      </c>
      <c r="B266" s="15" t="s">
        <v>533</v>
      </c>
      <c r="C266" s="79">
        <v>15</v>
      </c>
      <c r="D266" s="15">
        <v>990</v>
      </c>
      <c r="E266" s="51">
        <v>403</v>
      </c>
      <c r="F266" s="80">
        <v>1</v>
      </c>
      <c r="G266" s="15">
        <f t="shared" si="146"/>
        <v>0.40707070707070708</v>
      </c>
      <c r="H266" s="17">
        <f t="shared" si="140"/>
        <v>6.1060606060606064</v>
      </c>
      <c r="I266" s="18">
        <v>35.25</v>
      </c>
      <c r="J266" s="15">
        <f t="shared" si="141"/>
        <v>41.356060606060609</v>
      </c>
      <c r="K266" s="19">
        <v>90</v>
      </c>
      <c r="L266" s="15">
        <f t="shared" si="145"/>
        <v>48.643939393939391</v>
      </c>
      <c r="M266" s="105"/>
      <c r="N266" s="81"/>
      <c r="P266" s="19"/>
      <c r="S266" s="86" t="s">
        <v>456</v>
      </c>
      <c r="U266" s="15">
        <v>1</v>
      </c>
      <c r="V266" s="51">
        <f t="shared" si="142"/>
        <v>41.356060606060609</v>
      </c>
      <c r="W266" s="15">
        <f t="shared" si="143"/>
        <v>90</v>
      </c>
      <c r="X266" s="15">
        <f t="shared" si="144"/>
        <v>48.643939393939391</v>
      </c>
    </row>
    <row r="267" spans="1:24" s="15" customFormat="1" x14ac:dyDescent="0.25">
      <c r="A267" s="51" t="s">
        <v>535</v>
      </c>
      <c r="B267" s="15" t="s">
        <v>536</v>
      </c>
      <c r="C267" s="79">
        <v>15</v>
      </c>
      <c r="D267" s="15">
        <v>990</v>
      </c>
      <c r="E267" s="51">
        <v>403</v>
      </c>
      <c r="F267" s="80">
        <v>1</v>
      </c>
      <c r="G267" s="15">
        <f t="shared" si="146"/>
        <v>0.40707070707070708</v>
      </c>
      <c r="H267" s="17">
        <f t="shared" si="140"/>
        <v>6.1060606060606064</v>
      </c>
      <c r="I267" s="18">
        <v>8.81</v>
      </c>
      <c r="J267" s="15">
        <f t="shared" si="141"/>
        <v>14.916060606060608</v>
      </c>
      <c r="K267" s="19">
        <v>40</v>
      </c>
      <c r="L267" s="15">
        <f t="shared" si="145"/>
        <v>25.083939393939392</v>
      </c>
      <c r="M267" s="105"/>
      <c r="N267" s="81"/>
      <c r="P267" s="19"/>
      <c r="S267" s="86" t="s">
        <v>456</v>
      </c>
      <c r="U267" s="15">
        <v>1</v>
      </c>
      <c r="V267" s="52">
        <f t="shared" si="142"/>
        <v>14.916060606060608</v>
      </c>
      <c r="W267" s="15">
        <f t="shared" si="143"/>
        <v>40</v>
      </c>
      <c r="X267" s="15">
        <f t="shared" si="144"/>
        <v>25.083939393939392</v>
      </c>
    </row>
    <row r="268" spans="1:24" s="15" customFormat="1" x14ac:dyDescent="0.25">
      <c r="A268" s="51" t="s">
        <v>535</v>
      </c>
      <c r="B268" s="15" t="s">
        <v>538</v>
      </c>
      <c r="C268" s="79">
        <v>9</v>
      </c>
      <c r="D268" s="15">
        <v>990</v>
      </c>
      <c r="E268" s="51">
        <v>403</v>
      </c>
      <c r="F268" s="80">
        <v>1</v>
      </c>
      <c r="G268" s="15">
        <f t="shared" si="146"/>
        <v>0.40707070707070708</v>
      </c>
      <c r="H268" s="17">
        <f t="shared" si="140"/>
        <v>3.6636363636363636</v>
      </c>
      <c r="I268" s="18">
        <v>13.42</v>
      </c>
      <c r="J268" s="15">
        <f t="shared" si="141"/>
        <v>17.083636363636362</v>
      </c>
      <c r="K268" s="19">
        <v>60</v>
      </c>
      <c r="L268" s="15">
        <f t="shared" si="145"/>
        <v>42.916363636363641</v>
      </c>
      <c r="M268" s="105"/>
      <c r="N268" s="81"/>
      <c r="P268" s="19"/>
      <c r="S268" s="86" t="s">
        <v>456</v>
      </c>
      <c r="U268" s="15">
        <v>1</v>
      </c>
      <c r="V268" s="52">
        <f t="shared" si="142"/>
        <v>17.083636363636362</v>
      </c>
      <c r="W268" s="15">
        <f t="shared" si="143"/>
        <v>60</v>
      </c>
      <c r="X268" s="15">
        <f t="shared" si="144"/>
        <v>42.916363636363641</v>
      </c>
    </row>
    <row r="269" spans="1:24" s="15" customFormat="1" x14ac:dyDescent="0.25">
      <c r="A269" s="51" t="s">
        <v>537</v>
      </c>
      <c r="B269" s="15" t="s">
        <v>557</v>
      </c>
      <c r="C269" s="79">
        <v>9</v>
      </c>
      <c r="D269" s="15">
        <v>990</v>
      </c>
      <c r="E269" s="51">
        <v>403</v>
      </c>
      <c r="F269" s="80">
        <v>1</v>
      </c>
      <c r="G269" s="15">
        <f t="shared" si="146"/>
        <v>0.40707070707070708</v>
      </c>
      <c r="H269" s="17">
        <f t="shared" si="140"/>
        <v>3.6636363636363636</v>
      </c>
      <c r="I269" s="18">
        <v>28.44</v>
      </c>
      <c r="J269" s="15">
        <f t="shared" si="141"/>
        <v>32.103636363636362</v>
      </c>
      <c r="K269" s="19">
        <v>50</v>
      </c>
      <c r="L269" s="15">
        <f t="shared" si="145"/>
        <v>17.896363636363638</v>
      </c>
      <c r="M269" s="105"/>
      <c r="N269" s="81"/>
      <c r="P269" s="19"/>
      <c r="S269" s="86" t="s">
        <v>456</v>
      </c>
      <c r="U269" s="15">
        <v>1</v>
      </c>
      <c r="V269" s="52">
        <f t="shared" si="142"/>
        <v>32.103636363636362</v>
      </c>
      <c r="W269" s="15">
        <f t="shared" si="143"/>
        <v>50</v>
      </c>
      <c r="X269" s="15">
        <f t="shared" si="144"/>
        <v>17.896363636363638</v>
      </c>
    </row>
    <row r="270" spans="1:24" s="15" customFormat="1" x14ac:dyDescent="0.25">
      <c r="A270" s="51" t="s">
        <v>541</v>
      </c>
      <c r="B270" s="15" t="s">
        <v>542</v>
      </c>
      <c r="C270" s="79">
        <v>9</v>
      </c>
      <c r="D270" s="15">
        <v>990</v>
      </c>
      <c r="E270" s="51">
        <v>403</v>
      </c>
      <c r="F270" s="80">
        <v>1</v>
      </c>
      <c r="G270" s="15">
        <f t="shared" si="146"/>
        <v>0.40707070707070708</v>
      </c>
      <c r="H270" s="17">
        <f t="shared" si="140"/>
        <v>3.6636363636363636</v>
      </c>
      <c r="I270" s="18">
        <v>13.42</v>
      </c>
      <c r="J270" s="15">
        <f t="shared" si="141"/>
        <v>17.083636363636362</v>
      </c>
      <c r="K270" s="19">
        <v>35</v>
      </c>
      <c r="L270" s="15">
        <f t="shared" si="145"/>
        <v>17.916363636363638</v>
      </c>
      <c r="M270" s="105"/>
      <c r="N270" s="81"/>
      <c r="P270" s="19"/>
      <c r="S270" s="86" t="s">
        <v>456</v>
      </c>
      <c r="U270" s="15">
        <v>1</v>
      </c>
      <c r="V270" s="52">
        <f t="shared" si="142"/>
        <v>17.083636363636362</v>
      </c>
      <c r="W270" s="15">
        <f t="shared" si="143"/>
        <v>35</v>
      </c>
      <c r="X270" s="15">
        <f t="shared" si="144"/>
        <v>17.916363636363638</v>
      </c>
    </row>
    <row r="271" spans="1:24" s="15" customFormat="1" x14ac:dyDescent="0.25">
      <c r="A271" s="51" t="s">
        <v>543</v>
      </c>
      <c r="B271" s="15" t="s">
        <v>558</v>
      </c>
      <c r="C271" s="79">
        <v>20</v>
      </c>
      <c r="D271" s="15">
        <v>990</v>
      </c>
      <c r="E271" s="51">
        <v>403</v>
      </c>
      <c r="F271" s="80">
        <v>1</v>
      </c>
      <c r="G271" s="15">
        <f t="shared" si="146"/>
        <v>0.40707070707070708</v>
      </c>
      <c r="H271" s="17">
        <f t="shared" si="140"/>
        <v>8.1414141414141419</v>
      </c>
      <c r="I271" s="18">
        <v>23.46</v>
      </c>
      <c r="J271" s="15">
        <f t="shared" si="141"/>
        <v>31.601414141414143</v>
      </c>
      <c r="K271" s="19">
        <v>70</v>
      </c>
      <c r="L271" s="15">
        <f t="shared" si="145"/>
        <v>38.398585858585861</v>
      </c>
      <c r="M271" s="105"/>
      <c r="N271" s="81"/>
      <c r="P271" s="19"/>
      <c r="S271" s="86" t="s">
        <v>456</v>
      </c>
      <c r="U271" s="15">
        <v>1</v>
      </c>
      <c r="V271" s="52">
        <f t="shared" si="142"/>
        <v>31.601414141414143</v>
      </c>
      <c r="W271" s="15">
        <f t="shared" si="143"/>
        <v>70</v>
      </c>
      <c r="X271" s="15">
        <f t="shared" si="144"/>
        <v>38.398585858585861</v>
      </c>
    </row>
    <row r="272" spans="1:24" s="15" customFormat="1" x14ac:dyDescent="0.25">
      <c r="A272" s="51" t="s">
        <v>544</v>
      </c>
      <c r="B272" s="15" t="s">
        <v>547</v>
      </c>
      <c r="C272" s="79">
        <v>65</v>
      </c>
      <c r="D272" s="15">
        <v>990</v>
      </c>
      <c r="E272" s="51">
        <v>403</v>
      </c>
      <c r="F272" s="80">
        <v>1</v>
      </c>
      <c r="G272" s="15">
        <f t="shared" si="146"/>
        <v>0.40707070707070708</v>
      </c>
      <c r="H272" s="17">
        <f t="shared" si="140"/>
        <v>26.459595959595962</v>
      </c>
      <c r="I272" s="18">
        <v>19.05</v>
      </c>
      <c r="J272" s="15">
        <f t="shared" si="141"/>
        <v>45.509595959595963</v>
      </c>
      <c r="K272" s="19">
        <v>120</v>
      </c>
      <c r="L272" s="15">
        <f t="shared" si="145"/>
        <v>74.49040404040403</v>
      </c>
      <c r="M272" s="105"/>
      <c r="N272" s="81"/>
      <c r="P272" s="19"/>
      <c r="S272" s="86" t="s">
        <v>456</v>
      </c>
      <c r="U272" s="15">
        <v>1</v>
      </c>
      <c r="V272" s="52">
        <f t="shared" si="142"/>
        <v>45.509595959595963</v>
      </c>
      <c r="W272" s="15">
        <f t="shared" si="143"/>
        <v>120</v>
      </c>
      <c r="X272" s="15">
        <f t="shared" si="144"/>
        <v>74.49040404040403</v>
      </c>
    </row>
    <row r="273" spans="1:28" s="15" customFormat="1" x14ac:dyDescent="0.25">
      <c r="A273" s="51" t="s">
        <v>545</v>
      </c>
      <c r="B273" s="15" t="s">
        <v>548</v>
      </c>
      <c r="C273" s="79">
        <v>80</v>
      </c>
      <c r="D273" s="15">
        <v>990</v>
      </c>
      <c r="E273" s="51">
        <v>403</v>
      </c>
      <c r="F273" s="80">
        <v>1</v>
      </c>
      <c r="G273" s="15">
        <f t="shared" si="146"/>
        <v>0.40707070707070708</v>
      </c>
      <c r="H273" s="17">
        <f t="shared" si="140"/>
        <v>32.565656565656568</v>
      </c>
      <c r="I273" s="18">
        <v>21.25</v>
      </c>
      <c r="J273" s="15">
        <f t="shared" si="141"/>
        <v>53.815656565656568</v>
      </c>
      <c r="K273" s="19">
        <v>120</v>
      </c>
      <c r="L273" s="15">
        <f t="shared" si="145"/>
        <v>66.184343434343432</v>
      </c>
      <c r="M273" s="105"/>
      <c r="N273" s="81"/>
      <c r="P273" s="19"/>
      <c r="S273" s="86" t="s">
        <v>456</v>
      </c>
      <c r="U273" s="15">
        <v>1</v>
      </c>
      <c r="V273" s="52">
        <f t="shared" si="142"/>
        <v>53.815656565656568</v>
      </c>
      <c r="W273" s="15">
        <f t="shared" si="143"/>
        <v>120</v>
      </c>
      <c r="X273" s="15">
        <f t="shared" si="144"/>
        <v>66.184343434343432</v>
      </c>
    </row>
    <row r="274" spans="1:28" s="15" customFormat="1" x14ac:dyDescent="0.25">
      <c r="A274" s="51" t="s">
        <v>546</v>
      </c>
      <c r="B274" s="15" t="s">
        <v>549</v>
      </c>
      <c r="C274" s="79">
        <v>65</v>
      </c>
      <c r="D274" s="15">
        <v>990</v>
      </c>
      <c r="E274" s="51">
        <v>403</v>
      </c>
      <c r="F274" s="80">
        <v>1</v>
      </c>
      <c r="G274" s="15">
        <f t="shared" si="146"/>
        <v>0.40707070707070708</v>
      </c>
      <c r="H274" s="17">
        <f>G244:G359*C244:C359</f>
        <v>26.459595959595962</v>
      </c>
      <c r="I274" s="18">
        <v>21.3</v>
      </c>
      <c r="J274" s="15">
        <f>I244:I359+H244:H359</f>
        <v>47.759595959595963</v>
      </c>
      <c r="K274" s="19">
        <v>120</v>
      </c>
      <c r="L274" s="15">
        <f t="shared" si="145"/>
        <v>72.24040404040403</v>
      </c>
      <c r="M274" s="105"/>
      <c r="N274" s="81"/>
      <c r="P274" s="19"/>
      <c r="S274" s="86" t="s">
        <v>456</v>
      </c>
      <c r="U274" s="15">
        <v>1</v>
      </c>
      <c r="V274" s="52">
        <f t="shared" si="142"/>
        <v>47.759595959595963</v>
      </c>
      <c r="W274" s="15">
        <f t="shared" si="143"/>
        <v>120</v>
      </c>
      <c r="X274" s="15">
        <f t="shared" si="144"/>
        <v>72.24040404040403</v>
      </c>
    </row>
    <row r="275" spans="1:28" s="15" customFormat="1" x14ac:dyDescent="0.25">
      <c r="A275" s="51" t="s">
        <v>550</v>
      </c>
      <c r="B275" s="15" t="s">
        <v>551</v>
      </c>
      <c r="C275" s="79">
        <v>15</v>
      </c>
      <c r="D275" s="15">
        <v>990</v>
      </c>
      <c r="E275" s="51">
        <v>403</v>
      </c>
      <c r="F275" s="80">
        <v>1</v>
      </c>
      <c r="G275" s="15">
        <f t="shared" si="146"/>
        <v>0.40707070707070708</v>
      </c>
      <c r="H275" s="17">
        <f>G245:G360*C245:C360</f>
        <v>6.1060606060606064</v>
      </c>
      <c r="I275" s="18">
        <v>17.04</v>
      </c>
      <c r="J275" s="15">
        <f>I245:I360+H245:H360</f>
        <v>23.146060606060605</v>
      </c>
      <c r="K275" s="19">
        <v>60</v>
      </c>
      <c r="L275" s="15">
        <f t="shared" si="145"/>
        <v>36.853939393939399</v>
      </c>
      <c r="M275" s="105"/>
      <c r="N275" s="81"/>
      <c r="P275" s="19"/>
      <c r="S275" s="86" t="s">
        <v>456</v>
      </c>
      <c r="U275" s="15">
        <v>1</v>
      </c>
      <c r="V275" s="52">
        <f t="shared" si="142"/>
        <v>23.146060606060605</v>
      </c>
      <c r="W275" s="15">
        <f t="shared" si="143"/>
        <v>60</v>
      </c>
      <c r="X275" s="15">
        <f t="shared" si="144"/>
        <v>36.853939393939399</v>
      </c>
    </row>
    <row r="276" spans="1:28" s="20" customFormat="1" x14ac:dyDescent="0.25">
      <c r="A276" s="53" t="s">
        <v>553</v>
      </c>
      <c r="B276" s="20" t="s">
        <v>552</v>
      </c>
      <c r="C276" s="130"/>
      <c r="D276" s="20">
        <v>990</v>
      </c>
      <c r="E276" s="53">
        <v>403</v>
      </c>
      <c r="F276" s="131">
        <v>1</v>
      </c>
      <c r="G276" s="20">
        <f t="shared" si="146"/>
        <v>0.40707070707070708</v>
      </c>
      <c r="H276" s="22">
        <f>G246:G361*C246:C361</f>
        <v>0</v>
      </c>
      <c r="I276" s="23"/>
      <c r="J276" s="20">
        <f>I246:I361+H246:H361</f>
        <v>0</v>
      </c>
      <c r="K276" s="24">
        <v>0</v>
      </c>
      <c r="L276" s="20">
        <f t="shared" si="145"/>
        <v>0</v>
      </c>
      <c r="M276" s="132"/>
      <c r="N276" s="133"/>
      <c r="P276" s="24"/>
      <c r="S276" s="134"/>
      <c r="V276" s="53">
        <f t="shared" si="142"/>
        <v>0</v>
      </c>
      <c r="W276" s="20">
        <f t="shared" si="143"/>
        <v>0</v>
      </c>
      <c r="X276" s="20">
        <f t="shared" si="144"/>
        <v>0</v>
      </c>
    </row>
    <row r="277" spans="1:28" s="15" customFormat="1" x14ac:dyDescent="0.25">
      <c r="A277" s="51" t="s">
        <v>554</v>
      </c>
      <c r="B277" s="15" t="s">
        <v>555</v>
      </c>
      <c r="C277" s="79">
        <v>55</v>
      </c>
      <c r="D277" s="15">
        <v>990</v>
      </c>
      <c r="E277" s="51">
        <v>403</v>
      </c>
      <c r="F277" s="80">
        <v>1</v>
      </c>
      <c r="G277" s="15">
        <f t="shared" si="146"/>
        <v>0.40707070707070708</v>
      </c>
      <c r="H277" s="17">
        <f>G247:G362*C247:C362</f>
        <v>22.388888888888889</v>
      </c>
      <c r="I277" s="18">
        <v>18.45</v>
      </c>
      <c r="J277" s="15">
        <f>I247:I362+H247:H362</f>
        <v>40.838888888888889</v>
      </c>
      <c r="K277" s="19">
        <v>120</v>
      </c>
      <c r="L277" s="15">
        <f t="shared" si="145"/>
        <v>79.161111111111111</v>
      </c>
      <c r="M277" s="105"/>
      <c r="N277" s="81"/>
      <c r="P277" s="19"/>
      <c r="S277" s="86" t="s">
        <v>456</v>
      </c>
      <c r="U277" s="15">
        <v>1</v>
      </c>
      <c r="V277" s="52">
        <f t="shared" si="142"/>
        <v>40.838888888888889</v>
      </c>
      <c r="W277" s="15">
        <f t="shared" si="143"/>
        <v>120</v>
      </c>
      <c r="X277" s="15">
        <f t="shared" si="144"/>
        <v>79.161111111111111</v>
      </c>
    </row>
    <row r="278" spans="1:28" s="15" customFormat="1" x14ac:dyDescent="0.25">
      <c r="A278" s="15" t="s">
        <v>361</v>
      </c>
      <c r="B278" s="51" t="s">
        <v>173</v>
      </c>
      <c r="C278" s="16">
        <v>10</v>
      </c>
      <c r="D278" s="15">
        <v>990</v>
      </c>
      <c r="E278" s="51">
        <v>403</v>
      </c>
      <c r="F278" s="80">
        <v>1</v>
      </c>
      <c r="G278" s="15">
        <f>E274:E370/D274:D370</f>
        <v>0.40707070707070708</v>
      </c>
      <c r="H278" s="16">
        <f>G275:G371*C275:C371</f>
        <v>4.0707070707070709</v>
      </c>
      <c r="I278" s="18">
        <v>16.8</v>
      </c>
      <c r="J278" s="15">
        <f>I275:I371+H275:H371</f>
        <v>20.87070707070707</v>
      </c>
      <c r="K278" s="19">
        <v>55</v>
      </c>
      <c r="L278" s="15">
        <f>K275:K371-J275:J371</f>
        <v>34.12929292929293</v>
      </c>
      <c r="M278" s="105"/>
      <c r="S278" s="86" t="s">
        <v>456</v>
      </c>
      <c r="U278" s="15">
        <v>1</v>
      </c>
      <c r="V278" s="52">
        <f t="shared" si="142"/>
        <v>20.87070707070707</v>
      </c>
      <c r="W278" s="15">
        <f t="shared" si="143"/>
        <v>55</v>
      </c>
      <c r="X278" s="15">
        <f t="shared" si="144"/>
        <v>34.12929292929293</v>
      </c>
    </row>
    <row r="279" spans="1:28" s="15" customFormat="1" x14ac:dyDescent="0.25">
      <c r="A279" s="51" t="s">
        <v>556</v>
      </c>
      <c r="B279" s="15" t="s">
        <v>549</v>
      </c>
      <c r="C279" s="79">
        <v>65</v>
      </c>
      <c r="D279" s="15">
        <v>990</v>
      </c>
      <c r="E279" s="51">
        <v>403</v>
      </c>
      <c r="F279" s="80">
        <v>1</v>
      </c>
      <c r="G279" s="15">
        <f>E273:E389/D273:D389</f>
        <v>0.40707070707070708</v>
      </c>
      <c r="H279" s="17">
        <f>G249:G367*C249:C367</f>
        <v>26.459595959595962</v>
      </c>
      <c r="I279" s="18">
        <v>21.33</v>
      </c>
      <c r="J279" s="15">
        <f>I249:I367+H249:H367</f>
        <v>47.789595959595957</v>
      </c>
      <c r="K279" s="19">
        <v>120</v>
      </c>
      <c r="L279" s="15">
        <f>K274:K389-J274:J389</f>
        <v>72.210404040404043</v>
      </c>
      <c r="M279" s="105"/>
      <c r="N279" s="81"/>
      <c r="P279" s="19"/>
      <c r="S279" s="86" t="s">
        <v>456</v>
      </c>
      <c r="U279" s="15">
        <v>1</v>
      </c>
      <c r="V279" s="51">
        <f t="shared" si="142"/>
        <v>47.789595959595957</v>
      </c>
      <c r="W279" s="15">
        <f t="shared" si="143"/>
        <v>120</v>
      </c>
      <c r="X279" s="15">
        <f t="shared" si="144"/>
        <v>72.210404040404043</v>
      </c>
    </row>
    <row r="280" spans="1:28" s="15" customFormat="1" x14ac:dyDescent="0.25">
      <c r="A280" s="51" t="s">
        <v>559</v>
      </c>
      <c r="B280" s="15" t="s">
        <v>560</v>
      </c>
      <c r="C280" s="79">
        <v>55</v>
      </c>
      <c r="D280" s="15">
        <v>990</v>
      </c>
      <c r="E280" s="51">
        <v>403</v>
      </c>
      <c r="F280" s="80">
        <v>1</v>
      </c>
      <c r="G280" s="15">
        <f>E274:E389/D274:D389</f>
        <v>0.40707070707070708</v>
      </c>
      <c r="H280" s="17">
        <f>G250:G368*C250:C368</f>
        <v>22.388888888888889</v>
      </c>
      <c r="I280" s="18">
        <v>18.45</v>
      </c>
      <c r="J280" s="15">
        <f>I250:I368+H250:H368</f>
        <v>40.838888888888889</v>
      </c>
      <c r="K280" s="19">
        <v>90</v>
      </c>
      <c r="L280" s="15">
        <f>K275:K389-J275:J389</f>
        <v>49.161111111111111</v>
      </c>
      <c r="M280" s="105"/>
      <c r="N280" s="81"/>
      <c r="P280" s="19"/>
      <c r="S280" s="86" t="s">
        <v>456</v>
      </c>
      <c r="U280" s="15">
        <v>1</v>
      </c>
      <c r="V280" s="51">
        <f t="shared" si="142"/>
        <v>40.838888888888889</v>
      </c>
      <c r="W280" s="15">
        <f t="shared" si="143"/>
        <v>90</v>
      </c>
      <c r="X280" s="15">
        <f t="shared" si="144"/>
        <v>49.161111111111111</v>
      </c>
    </row>
    <row r="281" spans="1:28" s="38" customFormat="1" x14ac:dyDescent="0.25">
      <c r="A281" s="59"/>
      <c r="C281" s="152"/>
      <c r="E281" s="59"/>
      <c r="F281" s="149"/>
      <c r="H281" s="40"/>
      <c r="I281" s="41"/>
      <c r="K281" s="42"/>
      <c r="M281" s="150"/>
      <c r="N281" s="153"/>
      <c r="P281" s="42"/>
      <c r="S281" s="151"/>
      <c r="V281" s="59">
        <f t="shared" si="142"/>
        <v>0</v>
      </c>
      <c r="W281" s="38">
        <f t="shared" si="143"/>
        <v>0</v>
      </c>
      <c r="X281" s="38">
        <f t="shared" si="144"/>
        <v>0</v>
      </c>
      <c r="Z281" s="38" t="s">
        <v>576</v>
      </c>
      <c r="AA281" s="38" t="s">
        <v>731</v>
      </c>
      <c r="AB281" s="38" t="s">
        <v>90</v>
      </c>
    </row>
    <row r="282" spans="1:28" s="15" customFormat="1" x14ac:dyDescent="0.25">
      <c r="A282" s="51" t="s">
        <v>593</v>
      </c>
      <c r="B282" s="15" t="s">
        <v>515</v>
      </c>
      <c r="C282" s="79">
        <v>9</v>
      </c>
      <c r="D282" s="15">
        <v>990</v>
      </c>
      <c r="E282" s="51">
        <v>403</v>
      </c>
      <c r="F282" s="80">
        <v>1</v>
      </c>
      <c r="G282" s="15">
        <f t="shared" ref="G282:G286" si="147">E275:E389/D275:D389</f>
        <v>0.40707070707070708</v>
      </c>
      <c r="H282" s="17">
        <f>G251:G369*C251:C369</f>
        <v>3.6636363636363636</v>
      </c>
      <c r="I282" s="18">
        <v>13.42</v>
      </c>
      <c r="J282" s="15">
        <f t="shared" ref="J282" si="148">I251:I369+H251:H369</f>
        <v>17.083636363636362</v>
      </c>
      <c r="K282" s="19">
        <v>60</v>
      </c>
      <c r="L282" s="15">
        <f t="shared" ref="L282:L285" si="149">K276:K390-J276:J390</f>
        <v>42.916363636363641</v>
      </c>
      <c r="M282" s="105"/>
      <c r="N282" s="81"/>
      <c r="P282" s="19"/>
      <c r="Q282" s="135">
        <f>P278-M282</f>
        <v>0</v>
      </c>
      <c r="S282" s="86" t="s">
        <v>456</v>
      </c>
      <c r="U282" s="15">
        <v>1</v>
      </c>
      <c r="V282" s="52">
        <f t="shared" si="142"/>
        <v>17.083636363636362</v>
      </c>
      <c r="W282" s="15">
        <f t="shared" si="143"/>
        <v>60</v>
      </c>
      <c r="X282" s="15">
        <f t="shared" si="144"/>
        <v>42.916363636363641</v>
      </c>
      <c r="Y282" s="15" t="s">
        <v>716</v>
      </c>
      <c r="Z282" s="15">
        <v>886</v>
      </c>
    </row>
    <row r="283" spans="1:28" s="15" customFormat="1" x14ac:dyDescent="0.25">
      <c r="A283" s="51" t="s">
        <v>590</v>
      </c>
      <c r="B283" s="15" t="s">
        <v>408</v>
      </c>
      <c r="C283" s="16">
        <v>6</v>
      </c>
      <c r="D283" s="15">
        <v>990</v>
      </c>
      <c r="E283" s="51">
        <v>403</v>
      </c>
      <c r="F283" s="80">
        <v>1</v>
      </c>
      <c r="G283" s="15">
        <f t="shared" si="147"/>
        <v>0.40707070707070708</v>
      </c>
      <c r="H283" s="17">
        <f>G253:G356*C253:C356</f>
        <v>2.4424242424242424</v>
      </c>
      <c r="I283" s="18">
        <v>8.43</v>
      </c>
      <c r="J283" s="15">
        <f t="shared" ref="J283:J292" si="150">I252:I369+H252:H369</f>
        <v>10.872424242424241</v>
      </c>
      <c r="K283" s="19">
        <v>25</v>
      </c>
      <c r="L283" s="15">
        <f t="shared" si="149"/>
        <v>14.127575757575759</v>
      </c>
      <c r="M283" s="105"/>
      <c r="S283" s="86" t="s">
        <v>456</v>
      </c>
      <c r="U283" s="15">
        <v>1</v>
      </c>
      <c r="V283" s="52">
        <f t="shared" si="142"/>
        <v>10.872424242424241</v>
      </c>
      <c r="W283" s="15">
        <f t="shared" si="143"/>
        <v>25</v>
      </c>
      <c r="X283" s="15">
        <f t="shared" si="144"/>
        <v>14.127575757575759</v>
      </c>
      <c r="Y283" s="15" t="s">
        <v>755</v>
      </c>
      <c r="Z283" s="15">
        <v>921</v>
      </c>
      <c r="AA283" s="15">
        <v>35</v>
      </c>
      <c r="AB283" s="15">
        <v>2111</v>
      </c>
    </row>
    <row r="284" spans="1:28" s="15" customFormat="1" x14ac:dyDescent="0.25">
      <c r="A284" s="51" t="s">
        <v>590</v>
      </c>
      <c r="B284" s="15" t="s">
        <v>408</v>
      </c>
      <c r="C284" s="16">
        <v>6</v>
      </c>
      <c r="D284" s="15">
        <v>990</v>
      </c>
      <c r="E284" s="51">
        <v>403</v>
      </c>
      <c r="F284" s="80">
        <v>1</v>
      </c>
      <c r="G284" s="15">
        <f t="shared" si="147"/>
        <v>0.40707070707070708</v>
      </c>
      <c r="H284" s="17">
        <f>G254:G357*C254:C357</f>
        <v>2.4424242424242424</v>
      </c>
      <c r="I284" s="18">
        <v>8.43</v>
      </c>
      <c r="J284" s="15">
        <f t="shared" si="150"/>
        <v>10.872424242424241</v>
      </c>
      <c r="K284" s="19">
        <v>25</v>
      </c>
      <c r="L284" s="15">
        <f t="shared" si="149"/>
        <v>14.127575757575759</v>
      </c>
      <c r="M284" s="105"/>
      <c r="S284" s="86" t="s">
        <v>456</v>
      </c>
      <c r="U284" s="15">
        <v>1</v>
      </c>
      <c r="V284" s="52">
        <f t="shared" si="142"/>
        <v>10.872424242424241</v>
      </c>
      <c r="W284" s="15">
        <f t="shared" si="143"/>
        <v>25</v>
      </c>
      <c r="X284" s="15">
        <f t="shared" si="144"/>
        <v>14.127575757575759</v>
      </c>
    </row>
    <row r="285" spans="1:28" s="15" customFormat="1" x14ac:dyDescent="0.25">
      <c r="A285" s="51" t="s">
        <v>594</v>
      </c>
      <c r="B285" s="15" t="s">
        <v>411</v>
      </c>
      <c r="C285" s="16">
        <v>7</v>
      </c>
      <c r="D285" s="15">
        <v>990</v>
      </c>
      <c r="E285" s="51">
        <v>403</v>
      </c>
      <c r="F285" s="80">
        <v>1</v>
      </c>
      <c r="G285" s="15">
        <f t="shared" si="147"/>
        <v>0.40707070707070708</v>
      </c>
      <c r="H285" s="17">
        <f t="shared" ref="H285:H290" si="151">G278:G384*C278:C384</f>
        <v>2.8494949494949497</v>
      </c>
      <c r="I285" s="18">
        <v>7.61</v>
      </c>
      <c r="J285" s="15">
        <f t="shared" si="150"/>
        <v>10.45949494949495</v>
      </c>
      <c r="K285" s="19">
        <v>25</v>
      </c>
      <c r="L285" s="15">
        <f t="shared" si="149"/>
        <v>14.54050505050505</v>
      </c>
      <c r="M285" s="105"/>
      <c r="S285" s="86" t="s">
        <v>456</v>
      </c>
      <c r="U285" s="15">
        <v>1</v>
      </c>
      <c r="V285" s="52">
        <f t="shared" si="142"/>
        <v>10.45949494949495</v>
      </c>
      <c r="W285" s="15">
        <f t="shared" si="143"/>
        <v>25</v>
      </c>
      <c r="X285" s="15">
        <f t="shared" si="144"/>
        <v>14.54050505050505</v>
      </c>
    </row>
    <row r="286" spans="1:28" s="15" customFormat="1" x14ac:dyDescent="0.25">
      <c r="A286" s="51" t="s">
        <v>323</v>
      </c>
      <c r="B286" s="15" t="s">
        <v>584</v>
      </c>
      <c r="C286" s="79">
        <v>6</v>
      </c>
      <c r="D286" s="15">
        <v>990</v>
      </c>
      <c r="E286" s="51">
        <v>403</v>
      </c>
      <c r="F286" s="80">
        <v>1</v>
      </c>
      <c r="G286" s="15">
        <f t="shared" si="147"/>
        <v>0.40707070707070708</v>
      </c>
      <c r="H286" s="17">
        <f t="shared" si="151"/>
        <v>2.4424242424242424</v>
      </c>
      <c r="I286" s="18">
        <v>2.2200000000000002</v>
      </c>
      <c r="J286" s="15">
        <f t="shared" si="150"/>
        <v>4.6624242424242421</v>
      </c>
      <c r="K286" s="19">
        <v>0</v>
      </c>
      <c r="L286" s="15">
        <f>K280:K394-J280:J394</f>
        <v>-4.6624242424242421</v>
      </c>
      <c r="M286" s="105"/>
      <c r="N286" s="81"/>
      <c r="P286" s="19"/>
      <c r="S286" s="86" t="s">
        <v>456</v>
      </c>
      <c r="U286" s="15">
        <v>1</v>
      </c>
      <c r="V286" s="52">
        <f t="shared" si="142"/>
        <v>4.6624242424242421</v>
      </c>
      <c r="W286" s="15">
        <f t="shared" si="143"/>
        <v>0</v>
      </c>
      <c r="X286" s="15">
        <f t="shared" si="144"/>
        <v>-4.6624242424242421</v>
      </c>
    </row>
    <row r="287" spans="1:28" s="15" customFormat="1" x14ac:dyDescent="0.25">
      <c r="A287" s="51" t="s">
        <v>595</v>
      </c>
      <c r="B287" s="15" t="s">
        <v>584</v>
      </c>
      <c r="C287" s="79">
        <v>6</v>
      </c>
      <c r="D287" s="15">
        <v>990</v>
      </c>
      <c r="E287" s="51">
        <v>403</v>
      </c>
      <c r="F287" s="80">
        <v>1</v>
      </c>
      <c r="G287" s="15">
        <f>E280:E394/D280:D394</f>
        <v>0.40707070707070708</v>
      </c>
      <c r="H287" s="17">
        <f t="shared" si="151"/>
        <v>2.4424242424242424</v>
      </c>
      <c r="I287" s="18">
        <v>2.2200000000000002</v>
      </c>
      <c r="J287" s="15">
        <f t="shared" si="150"/>
        <v>4.6624242424242421</v>
      </c>
      <c r="K287" s="19">
        <v>12.5</v>
      </c>
      <c r="L287" s="15">
        <f t="shared" ref="L287:L292" si="152">K281:K399-J281:J399</f>
        <v>7.8375757575757579</v>
      </c>
      <c r="M287" s="105"/>
      <c r="N287" s="81"/>
      <c r="P287" s="19"/>
      <c r="S287" s="86" t="s">
        <v>456</v>
      </c>
      <c r="U287" s="15">
        <v>1</v>
      </c>
      <c r="V287" s="52">
        <f t="shared" si="142"/>
        <v>4.6624242424242421</v>
      </c>
      <c r="W287" s="15">
        <f t="shared" si="143"/>
        <v>12.5</v>
      </c>
      <c r="X287" s="15">
        <f t="shared" si="144"/>
        <v>7.8375757575757579</v>
      </c>
    </row>
    <row r="288" spans="1:28" s="15" customFormat="1" x14ac:dyDescent="0.25">
      <c r="A288" s="51" t="s">
        <v>595</v>
      </c>
      <c r="B288" s="15" t="s">
        <v>584</v>
      </c>
      <c r="C288" s="79">
        <v>6</v>
      </c>
      <c r="D288" s="15">
        <v>990</v>
      </c>
      <c r="E288" s="51">
        <v>403</v>
      </c>
      <c r="F288" s="80">
        <v>1</v>
      </c>
      <c r="G288" s="15">
        <f>E281:E399/D281:D399</f>
        <v>0.40707070707070708</v>
      </c>
      <c r="H288" s="17">
        <f t="shared" si="151"/>
        <v>2.4424242424242424</v>
      </c>
      <c r="I288" s="18">
        <v>2.2200000000000002</v>
      </c>
      <c r="J288" s="15">
        <f t="shared" si="150"/>
        <v>4.6624242424242421</v>
      </c>
      <c r="K288" s="19">
        <v>12.5</v>
      </c>
      <c r="L288" s="15">
        <f t="shared" si="152"/>
        <v>7.8375757575757579</v>
      </c>
      <c r="M288" s="105"/>
      <c r="N288" s="81"/>
      <c r="P288" s="19"/>
      <c r="S288" s="86" t="s">
        <v>456</v>
      </c>
      <c r="U288" s="15">
        <v>1</v>
      </c>
      <c r="V288" s="52">
        <f t="shared" si="142"/>
        <v>4.6624242424242421</v>
      </c>
      <c r="W288" s="15">
        <f t="shared" si="143"/>
        <v>12.5</v>
      </c>
      <c r="X288" s="15">
        <f t="shared" si="144"/>
        <v>7.8375757575757579</v>
      </c>
    </row>
    <row r="289" spans="1:24" s="10" customFormat="1" x14ac:dyDescent="0.25">
      <c r="A289" s="52" t="s">
        <v>323</v>
      </c>
      <c r="B289" s="10" t="s">
        <v>585</v>
      </c>
      <c r="C289" s="101">
        <v>75</v>
      </c>
      <c r="D289" s="10">
        <v>990</v>
      </c>
      <c r="E289" s="52">
        <v>403</v>
      </c>
      <c r="F289" s="110">
        <v>1</v>
      </c>
      <c r="G289" s="10">
        <f>E282:E400/D282:D400</f>
        <v>0.40707070707070708</v>
      </c>
      <c r="H289" s="12">
        <f t="shared" si="151"/>
        <v>30.530303030303031</v>
      </c>
      <c r="I289" s="13">
        <v>21.43</v>
      </c>
      <c r="J289" s="10">
        <f t="shared" si="150"/>
        <v>51.960303030303031</v>
      </c>
      <c r="K289" s="14">
        <v>120</v>
      </c>
      <c r="L289" s="10">
        <f t="shared" si="152"/>
        <v>68.039696969696962</v>
      </c>
      <c r="M289" s="109"/>
      <c r="N289" s="102"/>
      <c r="P289" s="14"/>
      <c r="S289" s="103"/>
      <c r="V289" s="52">
        <f t="shared" si="142"/>
        <v>0</v>
      </c>
      <c r="W289" s="10">
        <f t="shared" si="143"/>
        <v>0</v>
      </c>
      <c r="X289" s="10">
        <f t="shared" si="144"/>
        <v>0</v>
      </c>
    </row>
    <row r="290" spans="1:24" s="15" customFormat="1" x14ac:dyDescent="0.25">
      <c r="A290" s="51" t="s">
        <v>676</v>
      </c>
      <c r="B290" s="15" t="s">
        <v>586</v>
      </c>
      <c r="C290" s="79">
        <v>60</v>
      </c>
      <c r="D290" s="15">
        <v>990</v>
      </c>
      <c r="E290" s="51">
        <v>403</v>
      </c>
      <c r="F290" s="80">
        <v>1</v>
      </c>
      <c r="G290" s="15">
        <f>E283:E401/D283:D401</f>
        <v>0.40707070707070708</v>
      </c>
      <c r="H290" s="17">
        <f t="shared" si="151"/>
        <v>24.424242424242426</v>
      </c>
      <c r="I290" s="18">
        <v>21.35</v>
      </c>
      <c r="J290" s="15">
        <f t="shared" si="150"/>
        <v>45.774242424242431</v>
      </c>
      <c r="K290" s="19">
        <v>120</v>
      </c>
      <c r="L290" s="15">
        <f t="shared" si="152"/>
        <v>74.225757575757569</v>
      </c>
      <c r="M290" s="105"/>
      <c r="N290" s="81"/>
      <c r="P290" s="19"/>
      <c r="S290" s="86" t="s">
        <v>456</v>
      </c>
      <c r="U290" s="15">
        <v>1</v>
      </c>
      <c r="V290" s="51">
        <f t="shared" si="142"/>
        <v>45.774242424242431</v>
      </c>
      <c r="W290" s="15">
        <f t="shared" si="143"/>
        <v>120</v>
      </c>
      <c r="X290" s="15">
        <f t="shared" si="144"/>
        <v>74.225757575757569</v>
      </c>
    </row>
    <row r="291" spans="1:24" s="15" customFormat="1" x14ac:dyDescent="0.25">
      <c r="A291" s="51" t="s">
        <v>680</v>
      </c>
      <c r="B291" s="15" t="s">
        <v>548</v>
      </c>
      <c r="C291" s="79">
        <v>80</v>
      </c>
      <c r="D291" s="15">
        <v>990</v>
      </c>
      <c r="E291" s="51">
        <v>403</v>
      </c>
      <c r="F291" s="80">
        <v>1</v>
      </c>
      <c r="G291" s="15">
        <f>E284:E402/D284:D402</f>
        <v>0.40707070707070708</v>
      </c>
      <c r="H291" s="17">
        <f>G284:G389*C284:C389</f>
        <v>32.565656565656568</v>
      </c>
      <c r="I291" s="18">
        <v>21.25</v>
      </c>
      <c r="J291" s="15">
        <f t="shared" si="150"/>
        <v>53.815656565656568</v>
      </c>
      <c r="K291" s="19">
        <v>0</v>
      </c>
      <c r="L291" s="15">
        <f t="shared" si="152"/>
        <v>-53.815656565656568</v>
      </c>
      <c r="M291" s="105"/>
      <c r="N291" s="81"/>
      <c r="P291" s="19"/>
      <c r="S291" s="86" t="s">
        <v>456</v>
      </c>
      <c r="U291" s="15">
        <v>1</v>
      </c>
      <c r="V291" s="51">
        <f t="shared" si="142"/>
        <v>53.815656565656568</v>
      </c>
      <c r="W291" s="15">
        <f t="shared" si="143"/>
        <v>0</v>
      </c>
      <c r="X291" s="15">
        <f t="shared" si="144"/>
        <v>-53.815656565656568</v>
      </c>
    </row>
    <row r="292" spans="1:24" s="15" customFormat="1" x14ac:dyDescent="0.25">
      <c r="A292" s="51" t="s">
        <v>323</v>
      </c>
      <c r="B292" s="15" t="s">
        <v>587</v>
      </c>
      <c r="C292" s="79">
        <v>60</v>
      </c>
      <c r="D292" s="15">
        <v>990</v>
      </c>
      <c r="E292" s="51">
        <v>403</v>
      </c>
      <c r="F292" s="80">
        <v>1</v>
      </c>
      <c r="G292" s="15">
        <f>E285:E403/D285:D403</f>
        <v>0.40707070707070708</v>
      </c>
      <c r="H292" s="17">
        <f>G285:G389*C285:C389</f>
        <v>24.424242424242426</v>
      </c>
      <c r="I292" s="18">
        <v>37.03</v>
      </c>
      <c r="J292" s="15">
        <f t="shared" si="150"/>
        <v>61.454242424242423</v>
      </c>
      <c r="K292" s="19">
        <v>0</v>
      </c>
      <c r="L292" s="15">
        <f t="shared" si="152"/>
        <v>-61.454242424242423</v>
      </c>
      <c r="M292" s="105"/>
      <c r="N292" s="81"/>
      <c r="P292" s="19" t="s">
        <v>273</v>
      </c>
      <c r="Q292" s="15">
        <v>1190</v>
      </c>
      <c r="S292" s="86" t="s">
        <v>456</v>
      </c>
      <c r="U292" s="15">
        <v>1</v>
      </c>
      <c r="V292" s="52">
        <f t="shared" si="142"/>
        <v>61.454242424242423</v>
      </c>
      <c r="W292" s="15">
        <f t="shared" si="143"/>
        <v>0</v>
      </c>
      <c r="X292" s="15">
        <f t="shared" si="144"/>
        <v>-61.454242424242423</v>
      </c>
    </row>
    <row r="293" spans="1:24" s="15" customFormat="1" x14ac:dyDescent="0.25">
      <c r="A293" s="51" t="s">
        <v>679</v>
      </c>
      <c r="B293" s="15" t="s">
        <v>450</v>
      </c>
      <c r="C293" s="16">
        <v>5</v>
      </c>
      <c r="D293" s="15">
        <v>990</v>
      </c>
      <c r="E293" s="51">
        <v>403</v>
      </c>
      <c r="F293" s="80">
        <v>1</v>
      </c>
      <c r="G293" s="15">
        <f>E285:E403/D285:D403</f>
        <v>0.40707070707070708</v>
      </c>
      <c r="H293" s="17">
        <f>G285:G389*C285:C389</f>
        <v>2.0353535353535355</v>
      </c>
      <c r="I293" s="18">
        <v>7.06</v>
      </c>
      <c r="J293" s="15">
        <f>I261:I378+H261:H378</f>
        <v>9.0953535353535351</v>
      </c>
      <c r="K293" s="19">
        <v>20</v>
      </c>
      <c r="L293" s="15">
        <f>K286:K404-J286:J404</f>
        <v>10.904646464646465</v>
      </c>
      <c r="M293" s="105"/>
      <c r="P293" s="15" t="s">
        <v>599</v>
      </c>
      <c r="Q293" s="15">
        <f>P252</f>
        <v>2491</v>
      </c>
      <c r="S293" s="86" t="s">
        <v>456</v>
      </c>
      <c r="U293" s="15">
        <v>1</v>
      </c>
      <c r="V293" s="51">
        <f t="shared" ref="V293" si="153">U293*J293</f>
        <v>9.0953535353535351</v>
      </c>
      <c r="W293" s="15">
        <f t="shared" ref="W293" si="154">U293*K293</f>
        <v>20</v>
      </c>
      <c r="X293" s="15">
        <f t="shared" ref="X293" si="155">U293*L293</f>
        <v>10.904646464646465</v>
      </c>
    </row>
    <row r="294" spans="1:24" s="15" customFormat="1" x14ac:dyDescent="0.25">
      <c r="A294" s="51" t="s">
        <v>478</v>
      </c>
      <c r="B294" s="15" t="s">
        <v>450</v>
      </c>
      <c r="C294" s="16">
        <v>5</v>
      </c>
      <c r="D294" s="15">
        <v>990</v>
      </c>
      <c r="E294" s="51">
        <v>403</v>
      </c>
      <c r="F294" s="80">
        <v>1</v>
      </c>
      <c r="G294" s="15">
        <f>E286:E404/D286:D404</f>
        <v>0.40707070707070708</v>
      </c>
      <c r="H294" s="17">
        <f>G286:G390*C286:C390</f>
        <v>2.0353535353535355</v>
      </c>
      <c r="I294" s="18">
        <v>7.06</v>
      </c>
      <c r="J294" s="15">
        <f>I262:I379+H262:H379</f>
        <v>9.0953535353535351</v>
      </c>
      <c r="K294" s="19">
        <v>36</v>
      </c>
      <c r="L294" s="15">
        <f>K287:K405-J287:J405</f>
        <v>26.904646464646465</v>
      </c>
      <c r="M294" s="105"/>
      <c r="S294" s="86" t="s">
        <v>456</v>
      </c>
      <c r="U294" s="15">
        <v>1</v>
      </c>
      <c r="V294" s="51">
        <f t="shared" si="142"/>
        <v>9.0953535353535351</v>
      </c>
      <c r="W294" s="15">
        <f t="shared" si="143"/>
        <v>36</v>
      </c>
      <c r="X294" s="15">
        <f t="shared" si="144"/>
        <v>26.904646464646465</v>
      </c>
    </row>
    <row r="295" spans="1:24" s="15" customFormat="1" x14ac:dyDescent="0.25">
      <c r="A295" s="51" t="s">
        <v>323</v>
      </c>
      <c r="B295" s="15" t="s">
        <v>588</v>
      </c>
      <c r="C295" s="79">
        <v>23</v>
      </c>
      <c r="D295" s="15">
        <v>990</v>
      </c>
      <c r="E295" s="51">
        <v>403</v>
      </c>
      <c r="F295" s="80">
        <v>1</v>
      </c>
      <c r="G295" s="15">
        <f>E287:E405/D287:D405</f>
        <v>0.40707070707070708</v>
      </c>
      <c r="H295" s="17">
        <f>G287:G391*C287:C391</f>
        <v>9.3626262626262626</v>
      </c>
      <c r="I295" s="18">
        <v>38.67</v>
      </c>
      <c r="J295" s="15">
        <f>I263:I380+H263:H380</f>
        <v>48.032626262626266</v>
      </c>
      <c r="K295" s="19">
        <v>0</v>
      </c>
      <c r="L295" s="15">
        <f>K288:K406-J288:J406</f>
        <v>-48.032626262626266</v>
      </c>
      <c r="M295" s="105"/>
      <c r="N295" s="81"/>
      <c r="P295" s="19" t="s">
        <v>600</v>
      </c>
      <c r="R295" s="15">
        <f>Q293-W298</f>
        <v>320</v>
      </c>
      <c r="S295" s="86" t="s">
        <v>456</v>
      </c>
      <c r="U295" s="15">
        <v>1</v>
      </c>
      <c r="V295" s="52">
        <f t="shared" si="142"/>
        <v>48.032626262626266</v>
      </c>
      <c r="W295" s="15">
        <f t="shared" si="143"/>
        <v>0</v>
      </c>
      <c r="X295" s="15">
        <f t="shared" si="144"/>
        <v>-48.032626262626266</v>
      </c>
    </row>
    <row r="296" spans="1:24" s="10" customFormat="1" x14ac:dyDescent="0.25">
      <c r="A296" s="52" t="s">
        <v>539</v>
      </c>
      <c r="B296" s="10" t="s">
        <v>588</v>
      </c>
      <c r="C296" s="101">
        <v>23</v>
      </c>
      <c r="D296" s="10">
        <v>990</v>
      </c>
      <c r="E296" s="52">
        <v>403</v>
      </c>
      <c r="F296" s="110">
        <v>1</v>
      </c>
      <c r="G296" s="10">
        <f>E288:E406/D288:D406</f>
        <v>0.40707070707070708</v>
      </c>
      <c r="H296" s="12">
        <f>G288:G392*C288:C392</f>
        <v>9.3626262626262626</v>
      </c>
      <c r="I296" s="13">
        <v>38.67</v>
      </c>
      <c r="J296" s="10">
        <f>I264:I381+H264:H381</f>
        <v>48.032626262626266</v>
      </c>
      <c r="K296" s="14">
        <v>70</v>
      </c>
      <c r="L296" s="10">
        <f>K289:K407-J289:J407</f>
        <v>21.967373737373734</v>
      </c>
      <c r="M296" s="109"/>
      <c r="N296" s="102"/>
      <c r="P296" s="14" t="s">
        <v>601</v>
      </c>
      <c r="R296" s="10">
        <f>W298-Q292</f>
        <v>981</v>
      </c>
      <c r="S296" s="103" t="s">
        <v>704</v>
      </c>
      <c r="V296" s="52">
        <f t="shared" si="142"/>
        <v>0</v>
      </c>
      <c r="W296" s="10">
        <f t="shared" si="143"/>
        <v>0</v>
      </c>
      <c r="X296" s="10">
        <f t="shared" si="144"/>
        <v>0</v>
      </c>
    </row>
    <row r="297" spans="1:24" s="10" customFormat="1" x14ac:dyDescent="0.25">
      <c r="A297" s="52" t="s">
        <v>539</v>
      </c>
      <c r="B297" s="10" t="s">
        <v>589</v>
      </c>
      <c r="C297" s="101">
        <v>19</v>
      </c>
      <c r="D297" s="10">
        <v>990</v>
      </c>
      <c r="E297" s="52">
        <v>403</v>
      </c>
      <c r="F297" s="110">
        <v>1</v>
      </c>
      <c r="G297" s="10">
        <f>E289:E407/D289:D407</f>
        <v>0.40707070707070708</v>
      </c>
      <c r="H297" s="12">
        <f>G289:G393*C289:C393</f>
        <v>7.734343434343435</v>
      </c>
      <c r="I297" s="13">
        <v>27.14</v>
      </c>
      <c r="J297" s="10">
        <f>I265:I382+H265:H382</f>
        <v>34.874343434343437</v>
      </c>
      <c r="K297" s="14">
        <v>70</v>
      </c>
      <c r="L297" s="10">
        <f>K290:K408-J290:J408</f>
        <v>35.125656565656563</v>
      </c>
      <c r="M297" s="109"/>
      <c r="N297" s="102"/>
      <c r="P297" s="14"/>
      <c r="S297" s="103" t="s">
        <v>704</v>
      </c>
      <c r="V297" s="52">
        <f t="shared" si="142"/>
        <v>0</v>
      </c>
      <c r="W297" s="10">
        <f t="shared" si="143"/>
        <v>0</v>
      </c>
      <c r="X297" s="10">
        <f t="shared" si="144"/>
        <v>0</v>
      </c>
    </row>
    <row r="298" spans="1:24" s="137" customFormat="1" x14ac:dyDescent="0.25">
      <c r="A298" s="136"/>
      <c r="C298" s="138"/>
      <c r="E298" s="136"/>
      <c r="F298" s="139"/>
      <c r="H298" s="140"/>
      <c r="I298" s="141"/>
      <c r="K298" s="142"/>
      <c r="M298" s="143"/>
      <c r="N298" s="144"/>
      <c r="P298" s="142"/>
      <c r="S298" s="145"/>
      <c r="V298" s="136"/>
      <c r="W298" s="137">
        <f>W250+W251+W252+W253+W254+W255+W256+W257+W258+W259+W260+W262+W261+W263+W264+W265+W266+W267+W268+W269+W270+W271+W272+W273+W274+W275+W276+W277+W278+W279+W280+W281+W282+W283+W284+W285+W286+W287+W288+W289+W290+W291+W292+W294+W295+W296+W297+W293</f>
        <v>2171</v>
      </c>
      <c r="X298" s="137">
        <f>X250+X251+X252+X253+X254+X255+X256+X257+X258+X259+X261+X260+X262+X263+X264+X265+X266+X267+X268+X269+X270+X271+X272+X273+X274+X275+X276+X277+X278+X279+X280+X281+X282+X283+X285+X284+X286+X287+X288+X289+X290+X291+X292+X294+X295+X296+X297+X293</f>
        <v>1123.7581818181816</v>
      </c>
    </row>
    <row r="299" spans="1:24" s="137" customFormat="1" x14ac:dyDescent="0.25">
      <c r="A299" s="136"/>
      <c r="C299" s="138"/>
      <c r="E299" s="136"/>
      <c r="F299" s="139"/>
      <c r="H299" s="140"/>
      <c r="I299" s="141"/>
      <c r="K299" s="142"/>
      <c r="M299" s="143"/>
      <c r="N299" s="144"/>
      <c r="P299" s="142"/>
      <c r="S299" s="145"/>
      <c r="V299" s="136"/>
    </row>
    <row r="301" spans="1:24" s="121" customFormat="1" x14ac:dyDescent="0.25">
      <c r="A301" s="121" t="s">
        <v>582</v>
      </c>
      <c r="B301" s="121" t="s">
        <v>0</v>
      </c>
      <c r="C301" s="122" t="s">
        <v>5</v>
      </c>
      <c r="D301" s="121" t="s">
        <v>45</v>
      </c>
      <c r="E301" s="121" t="s">
        <v>47</v>
      </c>
      <c r="F301" s="123" t="s">
        <v>95</v>
      </c>
      <c r="G301" s="121" t="s">
        <v>6</v>
      </c>
      <c r="H301" s="124" t="s">
        <v>1</v>
      </c>
      <c r="I301" s="125" t="s">
        <v>67</v>
      </c>
      <c r="J301" s="121" t="s">
        <v>2</v>
      </c>
      <c r="K301" s="126" t="s">
        <v>3</v>
      </c>
      <c r="L301" s="121" t="s">
        <v>4</v>
      </c>
      <c r="M301" s="127" t="s">
        <v>470</v>
      </c>
      <c r="N301" s="121" t="s">
        <v>471</v>
      </c>
      <c r="O301" s="121" t="s">
        <v>99</v>
      </c>
      <c r="P301" s="126" t="s">
        <v>100</v>
      </c>
      <c r="Q301" s="121" t="s">
        <v>101</v>
      </c>
      <c r="S301" s="128"/>
      <c r="T301" s="121" t="s">
        <v>263</v>
      </c>
      <c r="U301" s="121" t="s">
        <v>264</v>
      </c>
      <c r="V301" s="129" t="s">
        <v>273</v>
      </c>
      <c r="W301" s="121" t="s">
        <v>3</v>
      </c>
      <c r="X301" s="121" t="s">
        <v>4</v>
      </c>
    </row>
    <row r="302" spans="1:24" s="15" customFormat="1" x14ac:dyDescent="0.25">
      <c r="A302" s="51" t="s">
        <v>583</v>
      </c>
      <c r="B302" s="15" t="s">
        <v>557</v>
      </c>
      <c r="C302" s="79">
        <v>9</v>
      </c>
      <c r="D302" s="15">
        <v>2500</v>
      </c>
      <c r="E302" s="51">
        <v>671</v>
      </c>
      <c r="F302" s="80">
        <v>1</v>
      </c>
      <c r="G302" s="15">
        <f t="shared" ref="G302:G304" si="156">E277:E391/D277:D391</f>
        <v>0.26840000000000003</v>
      </c>
      <c r="H302" s="17">
        <f t="shared" ref="H302:H317" si="157">G253:G370*C253:C370</f>
        <v>2.4156000000000004</v>
      </c>
      <c r="I302" s="18">
        <v>28.44</v>
      </c>
      <c r="J302" s="15">
        <f>I253:I370+H253:H370</f>
        <v>30.855600000000003</v>
      </c>
      <c r="K302" s="19">
        <v>50</v>
      </c>
      <c r="L302" s="15">
        <f t="shared" ref="L302:L303" si="158">K278:K392-J278:J392</f>
        <v>19.144399999999997</v>
      </c>
      <c r="M302" s="105"/>
      <c r="N302" s="81"/>
      <c r="O302" s="15">
        <f>J302+J303+J304+J305+J306+J307+J308+J309+J310+J311+J312+J313+J314+J315+J316+J317+J318+J319+J320+J321+J322+J323+J324+J325+J326+J327+J328+J329+J330+J331+J332+J333+J334+J335+J336+J337+J338+J339+J340+J341+J342+J343+J344+J345+J346+J347+J348+J349+J350+J351+J352+J353+J354+J355+J356+J357+J359+J360</f>
        <v>1873.9384000000011</v>
      </c>
      <c r="P302" s="19">
        <f>K302+K303+K304+K305+K307+K308+K306+K309+K310+K311+K312+K313+K314+K315+K316+K317+K318+K319+K320+K321+K322+K323+K324+K325+K326+K327+K328+K329+K330+K331+K332+K333+K334+K335+K337+K336+K338+K339+K340+K341+K342+K343+K344+K345+K347+K346+K348+K349+K350+K351+K352+K353+K354+K355+K356+K357+K359+K360+K358</f>
        <v>3765</v>
      </c>
      <c r="Q302" s="15">
        <f>L302+L303+L304+L305+L306+L307+L308+L309+L310+L311+L312+L313+L314+L315+L316+L317+L318+L319+L321+L320+L322+L323+L324+L325+L326+L327+L328+L329+L330+L331+L332+L333+L334+L335+L336+L337+L339+L338+L340+L341+L342+L343+L344+L345+L346+L347+L348+L349+L350+L351+L352+L354+L353+L355+L356+L357+L359+L358+L360</f>
        <v>1881.8455999999987</v>
      </c>
      <c r="S302" s="86"/>
      <c r="T302" s="15" t="s">
        <v>456</v>
      </c>
      <c r="U302" s="15">
        <v>1</v>
      </c>
      <c r="V302" s="52">
        <f t="shared" ref="V302:V360" si="159">U302*J302</f>
        <v>30.855600000000003</v>
      </c>
      <c r="W302" s="10">
        <f t="shared" ref="W302:W360" si="160">U302*K302</f>
        <v>50</v>
      </c>
      <c r="X302" s="10">
        <f t="shared" ref="X302:X360" si="161">U302*L302</f>
        <v>19.144399999999997</v>
      </c>
    </row>
    <row r="303" spans="1:24" s="15" customFormat="1" x14ac:dyDescent="0.25">
      <c r="A303" s="51" t="s">
        <v>583</v>
      </c>
      <c r="B303" s="15" t="s">
        <v>536</v>
      </c>
      <c r="C303" s="79">
        <v>15</v>
      </c>
      <c r="D303" s="15">
        <v>2500</v>
      </c>
      <c r="E303" s="51">
        <v>671</v>
      </c>
      <c r="F303" s="80">
        <v>1</v>
      </c>
      <c r="G303" s="15">
        <f t="shared" si="156"/>
        <v>0.26840000000000003</v>
      </c>
      <c r="H303" s="17">
        <f t="shared" si="157"/>
        <v>4.0260000000000007</v>
      </c>
      <c r="I303" s="18">
        <v>8.81</v>
      </c>
      <c r="J303" s="15">
        <f>I254:I371+H254:H371</f>
        <v>12.836000000000002</v>
      </c>
      <c r="K303" s="19">
        <v>40</v>
      </c>
      <c r="L303" s="15">
        <f t="shared" si="158"/>
        <v>27.163999999999998</v>
      </c>
      <c r="M303" s="105"/>
      <c r="N303" s="81"/>
      <c r="O303" s="15">
        <v>1845</v>
      </c>
      <c r="P303" s="19">
        <f>P302</f>
        <v>3765</v>
      </c>
      <c r="Q303" s="15">
        <f>P303-O303</f>
        <v>1920</v>
      </c>
      <c r="S303" s="86"/>
      <c r="T303" s="15" t="s">
        <v>456</v>
      </c>
      <c r="U303" s="15">
        <v>1</v>
      </c>
      <c r="V303" s="52">
        <f t="shared" si="159"/>
        <v>12.836000000000002</v>
      </c>
      <c r="W303" s="10">
        <f t="shared" si="160"/>
        <v>40</v>
      </c>
      <c r="X303" s="10">
        <f t="shared" si="161"/>
        <v>27.163999999999998</v>
      </c>
    </row>
    <row r="304" spans="1:24" s="15" customFormat="1" x14ac:dyDescent="0.25">
      <c r="A304" s="51" t="s">
        <v>583</v>
      </c>
      <c r="B304" s="15" t="s">
        <v>656</v>
      </c>
      <c r="C304" s="79">
        <v>7</v>
      </c>
      <c r="D304" s="15">
        <v>2500</v>
      </c>
      <c r="E304" s="51">
        <v>671</v>
      </c>
      <c r="F304" s="80">
        <v>1</v>
      </c>
      <c r="G304" s="15">
        <f t="shared" si="156"/>
        <v>0.26840000000000003</v>
      </c>
      <c r="H304" s="17">
        <f t="shared" si="157"/>
        <v>1.8788000000000002</v>
      </c>
      <c r="I304" s="18">
        <v>37.090000000000003</v>
      </c>
      <c r="J304" s="15">
        <v>37.090000000000003</v>
      </c>
      <c r="K304" s="19">
        <v>95</v>
      </c>
      <c r="L304" s="15">
        <f>K280:K394-J280:J394</f>
        <v>57.91</v>
      </c>
      <c r="M304" s="105"/>
      <c r="N304" s="81"/>
      <c r="P304" s="19"/>
      <c r="S304" s="86"/>
      <c r="T304" s="15" t="s">
        <v>456</v>
      </c>
      <c r="U304" s="15">
        <v>1</v>
      </c>
      <c r="V304" s="52">
        <f t="shared" si="159"/>
        <v>37.090000000000003</v>
      </c>
      <c r="W304" s="10">
        <f t="shared" si="160"/>
        <v>95</v>
      </c>
      <c r="X304" s="10">
        <f t="shared" si="161"/>
        <v>57.91</v>
      </c>
    </row>
    <row r="305" spans="1:24" s="15" customFormat="1" x14ac:dyDescent="0.25">
      <c r="A305" s="51" t="s">
        <v>583</v>
      </c>
      <c r="B305" s="15" t="s">
        <v>673</v>
      </c>
      <c r="C305" s="79">
        <v>7</v>
      </c>
      <c r="D305" s="15">
        <v>2500</v>
      </c>
      <c r="E305" s="51">
        <v>671</v>
      </c>
      <c r="F305" s="80">
        <v>1</v>
      </c>
      <c r="G305" s="15">
        <f>E280:E394/D280:D394</f>
        <v>0.26840000000000003</v>
      </c>
      <c r="H305" s="17">
        <f t="shared" si="157"/>
        <v>1.8788000000000002</v>
      </c>
      <c r="I305" s="18">
        <v>20.97</v>
      </c>
      <c r="J305" s="15">
        <f t="shared" ref="J305:J317" si="162">I256:I373+H256:H373</f>
        <v>22.848800000000001</v>
      </c>
      <c r="K305" s="19">
        <v>60</v>
      </c>
      <c r="L305" s="15">
        <f t="shared" ref="L305:L317" si="163">K281:K399-J281:J399</f>
        <v>37.151200000000003</v>
      </c>
      <c r="M305" s="105"/>
      <c r="N305" s="81"/>
      <c r="P305" s="19"/>
      <c r="S305" s="86"/>
      <c r="T305" s="15" t="s">
        <v>456</v>
      </c>
      <c r="U305" s="15">
        <v>1</v>
      </c>
      <c r="V305" s="52">
        <f t="shared" si="159"/>
        <v>22.848800000000001</v>
      </c>
      <c r="W305" s="10">
        <f t="shared" si="160"/>
        <v>60</v>
      </c>
      <c r="X305" s="10">
        <f t="shared" si="161"/>
        <v>37.151200000000003</v>
      </c>
    </row>
    <row r="306" spans="1:24" s="15" customFormat="1" x14ac:dyDescent="0.25">
      <c r="A306" s="51" t="s">
        <v>726</v>
      </c>
      <c r="B306" s="15" t="s">
        <v>515</v>
      </c>
      <c r="C306" s="79">
        <v>6</v>
      </c>
      <c r="D306" s="15">
        <v>2500</v>
      </c>
      <c r="E306" s="51">
        <v>671</v>
      </c>
      <c r="F306" s="80">
        <v>1</v>
      </c>
      <c r="G306" s="15">
        <f t="shared" ref="G306:G317" si="164">E281:E399/D281:D399</f>
        <v>0.26840000000000003</v>
      </c>
      <c r="H306" s="17">
        <f t="shared" si="157"/>
        <v>1.6104000000000003</v>
      </c>
      <c r="I306" s="18">
        <v>13.42</v>
      </c>
      <c r="J306" s="15">
        <f t="shared" si="162"/>
        <v>15.0304</v>
      </c>
      <c r="K306" s="19">
        <v>60</v>
      </c>
      <c r="L306" s="15">
        <f t="shared" si="163"/>
        <v>44.9696</v>
      </c>
      <c r="M306" s="105"/>
      <c r="N306" s="81"/>
      <c r="P306" s="19"/>
      <c r="Q306" s="135"/>
      <c r="S306" s="86"/>
      <c r="T306" s="15" t="s">
        <v>456</v>
      </c>
      <c r="U306" s="15">
        <v>1</v>
      </c>
      <c r="V306" s="51">
        <f t="shared" ref="V306" si="165">U306*J306</f>
        <v>15.0304</v>
      </c>
      <c r="W306" s="15">
        <f t="shared" ref="W306" si="166">U306*K306</f>
        <v>60</v>
      </c>
      <c r="X306" s="15">
        <f t="shared" ref="X306" si="167">U306*L306</f>
        <v>44.9696</v>
      </c>
    </row>
    <row r="307" spans="1:24" s="15" customFormat="1" x14ac:dyDescent="0.25">
      <c r="A307" s="51" t="s">
        <v>604</v>
      </c>
      <c r="B307" s="15" t="s">
        <v>657</v>
      </c>
      <c r="C307" s="79">
        <v>10</v>
      </c>
      <c r="D307" s="15">
        <v>2500</v>
      </c>
      <c r="E307" s="51">
        <v>671</v>
      </c>
      <c r="F307" s="80">
        <v>1</v>
      </c>
      <c r="G307" s="15">
        <f t="shared" si="164"/>
        <v>0.26840000000000003</v>
      </c>
      <c r="H307" s="17">
        <f t="shared" si="157"/>
        <v>2.6840000000000002</v>
      </c>
      <c r="I307" s="18">
        <v>6.59</v>
      </c>
      <c r="J307" s="15">
        <f t="shared" si="162"/>
        <v>9.2740000000000009</v>
      </c>
      <c r="K307" s="19">
        <v>25</v>
      </c>
      <c r="L307" s="15">
        <f t="shared" si="163"/>
        <v>15.725999999999999</v>
      </c>
      <c r="M307" s="105"/>
      <c r="N307" s="81"/>
      <c r="P307" s="19"/>
      <c r="S307" s="86"/>
      <c r="T307" s="15" t="s">
        <v>456</v>
      </c>
      <c r="U307" s="15">
        <v>1</v>
      </c>
      <c r="V307" s="51">
        <f t="shared" si="159"/>
        <v>9.2740000000000009</v>
      </c>
      <c r="W307" s="15">
        <f t="shared" si="160"/>
        <v>25</v>
      </c>
      <c r="X307" s="15">
        <f t="shared" si="161"/>
        <v>15.725999999999999</v>
      </c>
    </row>
    <row r="308" spans="1:24" s="15" customFormat="1" x14ac:dyDescent="0.25">
      <c r="A308" s="51" t="s">
        <v>511</v>
      </c>
      <c r="B308" s="15" t="s">
        <v>605</v>
      </c>
      <c r="C308" s="79">
        <v>10</v>
      </c>
      <c r="D308" s="15">
        <v>2500</v>
      </c>
      <c r="E308" s="51">
        <v>671</v>
      </c>
      <c r="F308" s="80">
        <v>1</v>
      </c>
      <c r="G308" s="15">
        <f t="shared" si="164"/>
        <v>0.26840000000000003</v>
      </c>
      <c r="H308" s="17">
        <f t="shared" si="157"/>
        <v>2.6840000000000002</v>
      </c>
      <c r="I308" s="18">
        <v>7.39</v>
      </c>
      <c r="J308" s="15">
        <f t="shared" si="162"/>
        <v>10.074</v>
      </c>
      <c r="K308" s="19">
        <v>25</v>
      </c>
      <c r="L308" s="15">
        <f t="shared" si="163"/>
        <v>14.926</v>
      </c>
      <c r="M308" s="105"/>
      <c r="N308" s="81"/>
      <c r="P308" s="19"/>
      <c r="S308" s="86"/>
      <c r="T308" s="15" t="s">
        <v>456</v>
      </c>
      <c r="U308" s="15">
        <v>1</v>
      </c>
      <c r="V308" s="52">
        <f t="shared" si="159"/>
        <v>10.074</v>
      </c>
      <c r="W308" s="10">
        <f t="shared" si="160"/>
        <v>25</v>
      </c>
      <c r="X308" s="10">
        <f t="shared" si="161"/>
        <v>14.926</v>
      </c>
    </row>
    <row r="309" spans="1:24" s="15" customFormat="1" x14ac:dyDescent="0.25">
      <c r="A309" s="51" t="s">
        <v>591</v>
      </c>
      <c r="B309" s="15" t="s">
        <v>606</v>
      </c>
      <c r="C309" s="79">
        <v>9</v>
      </c>
      <c r="D309" s="15">
        <v>2500</v>
      </c>
      <c r="E309" s="51">
        <v>671</v>
      </c>
      <c r="F309" s="80">
        <v>1</v>
      </c>
      <c r="G309" s="15">
        <f t="shared" si="164"/>
        <v>0.26840000000000003</v>
      </c>
      <c r="H309" s="17">
        <f t="shared" si="157"/>
        <v>2.4156000000000004</v>
      </c>
      <c r="I309" s="18">
        <v>8.39</v>
      </c>
      <c r="J309" s="15">
        <f t="shared" si="162"/>
        <v>10.805600000000002</v>
      </c>
      <c r="K309" s="19">
        <v>25</v>
      </c>
      <c r="L309" s="15">
        <f t="shared" si="163"/>
        <v>14.194399999999998</v>
      </c>
      <c r="M309" s="105"/>
      <c r="N309" s="81"/>
      <c r="P309" s="19"/>
      <c r="S309" s="86"/>
      <c r="T309" s="15" t="s">
        <v>456</v>
      </c>
      <c r="U309" s="15">
        <v>1</v>
      </c>
      <c r="V309" s="52">
        <f t="shared" si="159"/>
        <v>10.805600000000002</v>
      </c>
      <c r="W309" s="10">
        <f t="shared" si="160"/>
        <v>25</v>
      </c>
      <c r="X309" s="10">
        <f t="shared" si="161"/>
        <v>14.194399999999998</v>
      </c>
    </row>
    <row r="310" spans="1:24" s="15" customFormat="1" x14ac:dyDescent="0.25">
      <c r="A310" s="51" t="s">
        <v>591</v>
      </c>
      <c r="B310" s="15" t="s">
        <v>611</v>
      </c>
      <c r="C310" s="79">
        <v>15</v>
      </c>
      <c r="D310" s="15">
        <v>2500</v>
      </c>
      <c r="E310" s="51">
        <v>671</v>
      </c>
      <c r="F310" s="80">
        <v>1</v>
      </c>
      <c r="G310" s="15">
        <f t="shared" si="164"/>
        <v>0.26840000000000003</v>
      </c>
      <c r="H310" s="17">
        <f t="shared" si="157"/>
        <v>4.0260000000000007</v>
      </c>
      <c r="I310" s="18">
        <v>5.19</v>
      </c>
      <c r="J310" s="15">
        <f t="shared" si="162"/>
        <v>9.2160000000000011</v>
      </c>
      <c r="K310" s="19">
        <v>25</v>
      </c>
      <c r="L310" s="15">
        <f t="shared" si="163"/>
        <v>15.783999999999999</v>
      </c>
      <c r="M310" s="105"/>
      <c r="N310" s="81"/>
      <c r="P310" s="19"/>
      <c r="S310" s="86"/>
      <c r="T310" s="15" t="s">
        <v>456</v>
      </c>
      <c r="U310" s="15">
        <v>1</v>
      </c>
      <c r="V310" s="52">
        <f t="shared" si="159"/>
        <v>9.2160000000000011</v>
      </c>
      <c r="W310" s="10">
        <f t="shared" si="160"/>
        <v>25</v>
      </c>
      <c r="X310" s="10">
        <f t="shared" si="161"/>
        <v>15.783999999999999</v>
      </c>
    </row>
    <row r="311" spans="1:24" s="15" customFormat="1" x14ac:dyDescent="0.25">
      <c r="A311" s="51" t="s">
        <v>609</v>
      </c>
      <c r="B311" s="15" t="s">
        <v>608</v>
      </c>
      <c r="C311" s="79">
        <v>20</v>
      </c>
      <c r="D311" s="15">
        <v>2500</v>
      </c>
      <c r="E311" s="51">
        <v>671</v>
      </c>
      <c r="F311" s="80">
        <v>1</v>
      </c>
      <c r="G311" s="15">
        <f t="shared" si="164"/>
        <v>0.26840000000000003</v>
      </c>
      <c r="H311" s="17">
        <f t="shared" si="157"/>
        <v>5.3680000000000003</v>
      </c>
      <c r="I311" s="18">
        <v>16.78</v>
      </c>
      <c r="J311" s="15">
        <f t="shared" si="162"/>
        <v>22.148000000000003</v>
      </c>
      <c r="K311" s="19">
        <v>50</v>
      </c>
      <c r="L311" s="15">
        <f t="shared" si="163"/>
        <v>27.851999999999997</v>
      </c>
      <c r="M311" s="105"/>
      <c r="N311" s="81"/>
      <c r="P311" s="19"/>
      <c r="S311" s="86"/>
      <c r="T311" s="15" t="s">
        <v>456</v>
      </c>
      <c r="U311" s="15">
        <v>1</v>
      </c>
      <c r="V311" s="52">
        <f t="shared" si="159"/>
        <v>22.148000000000003</v>
      </c>
      <c r="W311" s="10">
        <f t="shared" si="160"/>
        <v>50</v>
      </c>
      <c r="X311" s="10">
        <f t="shared" si="161"/>
        <v>27.851999999999997</v>
      </c>
    </row>
    <row r="312" spans="1:24" s="15" customFormat="1" x14ac:dyDescent="0.25">
      <c r="A312" s="51" t="s">
        <v>609</v>
      </c>
      <c r="B312" s="15" t="s">
        <v>610</v>
      </c>
      <c r="C312" s="79">
        <v>15</v>
      </c>
      <c r="D312" s="15">
        <v>2500</v>
      </c>
      <c r="E312" s="51">
        <v>671</v>
      </c>
      <c r="F312" s="80">
        <v>1</v>
      </c>
      <c r="G312" s="15">
        <f t="shared" si="164"/>
        <v>0.26840000000000003</v>
      </c>
      <c r="H312" s="17">
        <f t="shared" si="157"/>
        <v>4.0260000000000007</v>
      </c>
      <c r="I312" s="18">
        <v>5.19</v>
      </c>
      <c r="J312" s="15">
        <f t="shared" si="162"/>
        <v>9.2160000000000011</v>
      </c>
      <c r="K312" s="19">
        <v>0</v>
      </c>
      <c r="L312" s="15">
        <f t="shared" si="163"/>
        <v>-9.2160000000000011</v>
      </c>
      <c r="M312" s="105"/>
      <c r="N312" s="81"/>
      <c r="P312" s="19"/>
      <c r="S312" s="86"/>
      <c r="T312" s="15" t="s">
        <v>456</v>
      </c>
      <c r="U312" s="15">
        <v>1</v>
      </c>
      <c r="V312" s="52">
        <f t="shared" si="159"/>
        <v>9.2160000000000011</v>
      </c>
      <c r="W312" s="10">
        <f t="shared" si="160"/>
        <v>0</v>
      </c>
      <c r="X312" s="10">
        <f t="shared" si="161"/>
        <v>-9.2160000000000011</v>
      </c>
    </row>
    <row r="313" spans="1:24" s="15" customFormat="1" x14ac:dyDescent="0.25">
      <c r="A313" s="51" t="s">
        <v>478</v>
      </c>
      <c r="B313" s="15" t="s">
        <v>612</v>
      </c>
      <c r="C313" s="79">
        <v>20</v>
      </c>
      <c r="D313" s="15">
        <v>2500</v>
      </c>
      <c r="E313" s="51">
        <v>671</v>
      </c>
      <c r="F313" s="80">
        <v>1</v>
      </c>
      <c r="G313" s="15">
        <f t="shared" si="164"/>
        <v>0.26840000000000003</v>
      </c>
      <c r="H313" s="17">
        <f t="shared" si="157"/>
        <v>5.3680000000000003</v>
      </c>
      <c r="I313" s="18">
        <v>14</v>
      </c>
      <c r="J313" s="15">
        <f t="shared" si="162"/>
        <v>19.368000000000002</v>
      </c>
      <c r="K313" s="19">
        <v>50</v>
      </c>
      <c r="L313" s="15">
        <f t="shared" si="163"/>
        <v>30.631999999999998</v>
      </c>
      <c r="M313" s="105"/>
      <c r="N313" s="81"/>
      <c r="P313" s="19"/>
      <c r="S313" s="86"/>
      <c r="T313" s="15" t="s">
        <v>456</v>
      </c>
      <c r="U313" s="15">
        <v>1</v>
      </c>
      <c r="V313" s="52">
        <f t="shared" si="159"/>
        <v>19.368000000000002</v>
      </c>
      <c r="W313" s="10">
        <f t="shared" si="160"/>
        <v>50</v>
      </c>
      <c r="X313" s="10">
        <f t="shared" si="161"/>
        <v>30.631999999999998</v>
      </c>
    </row>
    <row r="314" spans="1:24" s="25" customFormat="1" x14ac:dyDescent="0.25">
      <c r="A314" s="30" t="s">
        <v>613</v>
      </c>
      <c r="B314" s="25" t="s">
        <v>614</v>
      </c>
      <c r="C314" s="157">
        <v>5</v>
      </c>
      <c r="D314" s="25">
        <v>2500</v>
      </c>
      <c r="E314" s="30">
        <v>671</v>
      </c>
      <c r="F314" s="158">
        <v>1</v>
      </c>
      <c r="G314" s="25">
        <f t="shared" si="164"/>
        <v>0.26840000000000003</v>
      </c>
      <c r="H314" s="27">
        <f t="shared" si="157"/>
        <v>1.3420000000000001</v>
      </c>
      <c r="I314" s="28">
        <v>8.7899999999999991</v>
      </c>
      <c r="J314" s="25">
        <f t="shared" si="162"/>
        <v>10.132</v>
      </c>
      <c r="K314" s="29">
        <v>25</v>
      </c>
      <c r="L314" s="25">
        <f t="shared" si="163"/>
        <v>14.868</v>
      </c>
      <c r="M314" s="108"/>
      <c r="N314" s="159"/>
      <c r="P314" s="29"/>
      <c r="S314" s="160"/>
      <c r="T314" s="25" t="s">
        <v>813</v>
      </c>
      <c r="V314" s="30">
        <f t="shared" si="159"/>
        <v>0</v>
      </c>
      <c r="W314" s="25">
        <f t="shared" si="160"/>
        <v>0</v>
      </c>
      <c r="X314" s="25">
        <f t="shared" si="161"/>
        <v>0</v>
      </c>
    </row>
    <row r="315" spans="1:24" s="25" customFormat="1" x14ac:dyDescent="0.25">
      <c r="A315" s="30" t="s">
        <v>613</v>
      </c>
      <c r="B315" s="25" t="s">
        <v>607</v>
      </c>
      <c r="C315" s="157">
        <v>20</v>
      </c>
      <c r="D315" s="25">
        <v>2500</v>
      </c>
      <c r="E315" s="30">
        <v>671</v>
      </c>
      <c r="F315" s="158">
        <v>1</v>
      </c>
      <c r="G315" s="25">
        <f t="shared" si="164"/>
        <v>0.26840000000000003</v>
      </c>
      <c r="H315" s="27">
        <f t="shared" si="157"/>
        <v>5.3680000000000003</v>
      </c>
      <c r="I315" s="28">
        <v>16.78</v>
      </c>
      <c r="J315" s="25">
        <f t="shared" si="162"/>
        <v>22.148000000000003</v>
      </c>
      <c r="K315" s="29">
        <v>50</v>
      </c>
      <c r="L315" s="25">
        <f t="shared" si="163"/>
        <v>27.851999999999997</v>
      </c>
      <c r="M315" s="108"/>
      <c r="N315" s="159"/>
      <c r="P315" s="29"/>
      <c r="S315" s="160"/>
      <c r="T315" s="25" t="s">
        <v>813</v>
      </c>
      <c r="V315" s="30">
        <f t="shared" si="159"/>
        <v>0</v>
      </c>
      <c r="W315" s="25">
        <f t="shared" si="160"/>
        <v>0</v>
      </c>
      <c r="X315" s="25">
        <f t="shared" si="161"/>
        <v>0</v>
      </c>
    </row>
    <row r="316" spans="1:24" s="15" customFormat="1" x14ac:dyDescent="0.25">
      <c r="A316" s="51" t="s">
        <v>517</v>
      </c>
      <c r="B316" s="15" t="s">
        <v>658</v>
      </c>
      <c r="C316" s="79">
        <v>10</v>
      </c>
      <c r="D316" s="15">
        <v>2500</v>
      </c>
      <c r="E316" s="51">
        <v>671</v>
      </c>
      <c r="F316" s="80">
        <v>1</v>
      </c>
      <c r="G316" s="15">
        <f t="shared" si="164"/>
        <v>0.26840000000000003</v>
      </c>
      <c r="H316" s="17">
        <f t="shared" si="157"/>
        <v>2.6840000000000002</v>
      </c>
      <c r="I316" s="18">
        <v>5.39</v>
      </c>
      <c r="J316" s="15">
        <f t="shared" si="162"/>
        <v>8.0739999999999998</v>
      </c>
      <c r="K316" s="19">
        <v>25</v>
      </c>
      <c r="L316" s="15">
        <f t="shared" si="163"/>
        <v>16.926000000000002</v>
      </c>
      <c r="M316" s="105"/>
      <c r="N316" s="81"/>
      <c r="P316" s="19"/>
      <c r="S316" s="86"/>
      <c r="T316" s="15" t="s">
        <v>456</v>
      </c>
      <c r="U316" s="15">
        <v>1</v>
      </c>
      <c r="V316" s="51">
        <f t="shared" si="159"/>
        <v>8.0739999999999998</v>
      </c>
      <c r="W316" s="15">
        <f t="shared" si="160"/>
        <v>25</v>
      </c>
      <c r="X316" s="15">
        <f t="shared" si="161"/>
        <v>16.926000000000002</v>
      </c>
    </row>
    <row r="317" spans="1:24" s="15" customFormat="1" x14ac:dyDescent="0.25">
      <c r="A317" s="51" t="s">
        <v>615</v>
      </c>
      <c r="B317" s="15" t="s">
        <v>659</v>
      </c>
      <c r="C317" s="79">
        <v>8</v>
      </c>
      <c r="D317" s="15">
        <v>2500</v>
      </c>
      <c r="E317" s="51">
        <v>671</v>
      </c>
      <c r="F317" s="80">
        <v>1</v>
      </c>
      <c r="G317" s="15">
        <f t="shared" si="164"/>
        <v>0.26840000000000003</v>
      </c>
      <c r="H317" s="17">
        <f t="shared" si="157"/>
        <v>2.1472000000000002</v>
      </c>
      <c r="I317" s="18">
        <v>5.6</v>
      </c>
      <c r="J317" s="15">
        <f t="shared" si="162"/>
        <v>7.7471999999999994</v>
      </c>
      <c r="K317" s="19">
        <v>30</v>
      </c>
      <c r="L317" s="15">
        <f t="shared" si="163"/>
        <v>22.252800000000001</v>
      </c>
      <c r="M317" s="105"/>
      <c r="N317" s="81"/>
      <c r="P317" s="19"/>
      <c r="S317" s="86"/>
      <c r="T317" s="15" t="s">
        <v>456</v>
      </c>
      <c r="U317" s="15">
        <v>1</v>
      </c>
      <c r="V317" s="51">
        <f t="shared" si="159"/>
        <v>7.7471999999999994</v>
      </c>
      <c r="W317" s="15">
        <f>U317*K317</f>
        <v>30</v>
      </c>
      <c r="X317" s="15">
        <f t="shared" si="161"/>
        <v>22.252800000000001</v>
      </c>
    </row>
    <row r="318" spans="1:24" s="15" customFormat="1" x14ac:dyDescent="0.25">
      <c r="A318" s="51" t="s">
        <v>615</v>
      </c>
      <c r="B318" s="15" t="s">
        <v>664</v>
      </c>
      <c r="C318" s="79">
        <v>5</v>
      </c>
      <c r="D318" s="15">
        <v>2500</v>
      </c>
      <c r="E318" s="51">
        <v>671</v>
      </c>
      <c r="F318" s="80">
        <v>1</v>
      </c>
      <c r="G318" s="15">
        <f>E294:E412/D294:D412</f>
        <v>0.26840000000000003</v>
      </c>
      <c r="H318" s="17">
        <f>G270:G387*C270:C387</f>
        <v>1.3420000000000001</v>
      </c>
      <c r="I318" s="18">
        <v>8.19</v>
      </c>
      <c r="J318" s="15">
        <f>I270:I387+H270:H387</f>
        <v>9.532</v>
      </c>
      <c r="K318" s="19">
        <v>25</v>
      </c>
      <c r="L318" s="15">
        <f>K295:K413-J295:J413</f>
        <v>15.468</v>
      </c>
      <c r="M318" s="105"/>
      <c r="N318" s="81"/>
      <c r="P318" s="19"/>
      <c r="S318" s="86"/>
      <c r="T318" s="15" t="s">
        <v>456</v>
      </c>
      <c r="U318" s="15">
        <v>1</v>
      </c>
      <c r="V318" s="51">
        <f t="shared" si="159"/>
        <v>9.532</v>
      </c>
      <c r="W318" s="15">
        <f t="shared" si="160"/>
        <v>25</v>
      </c>
      <c r="X318" s="15">
        <f t="shared" si="161"/>
        <v>15.468</v>
      </c>
    </row>
    <row r="319" spans="1:24" s="15" customFormat="1" x14ac:dyDescent="0.25">
      <c r="A319" s="51" t="s">
        <v>346</v>
      </c>
      <c r="B319" s="15" t="s">
        <v>616</v>
      </c>
      <c r="C319" s="79">
        <v>40</v>
      </c>
      <c r="D319" s="15">
        <v>2500</v>
      </c>
      <c r="E319" s="51">
        <v>671</v>
      </c>
      <c r="F319" s="80">
        <v>1</v>
      </c>
      <c r="G319" s="15">
        <f>E295:E413/D295:D413</f>
        <v>0.26840000000000003</v>
      </c>
      <c r="H319" s="17">
        <f>G271:G388*C271:C388</f>
        <v>10.736000000000001</v>
      </c>
      <c r="I319" s="18">
        <v>22.77</v>
      </c>
      <c r="J319" s="15">
        <f>I271:I388+H271:H388</f>
        <v>33.506</v>
      </c>
      <c r="K319" s="19">
        <v>80</v>
      </c>
      <c r="L319" s="15">
        <f>K296:K413-J296:J413</f>
        <v>46.494</v>
      </c>
      <c r="M319" s="105"/>
      <c r="N319" s="81"/>
      <c r="P319" s="19"/>
      <c r="S319" s="86"/>
      <c r="T319" s="15" t="s">
        <v>456</v>
      </c>
      <c r="U319" s="15">
        <v>1</v>
      </c>
      <c r="V319" s="51">
        <f t="shared" si="159"/>
        <v>33.506</v>
      </c>
      <c r="W319" s="15">
        <f t="shared" si="160"/>
        <v>80</v>
      </c>
      <c r="X319" s="15">
        <f t="shared" si="161"/>
        <v>46.494</v>
      </c>
    </row>
    <row r="320" spans="1:24" s="15" customFormat="1" x14ac:dyDescent="0.25">
      <c r="A320" s="51" t="s">
        <v>617</v>
      </c>
      <c r="B320" s="15" t="s">
        <v>665</v>
      </c>
      <c r="C320" s="79">
        <v>7</v>
      </c>
      <c r="D320" s="15">
        <v>2500</v>
      </c>
      <c r="E320" s="51">
        <v>671</v>
      </c>
      <c r="F320" s="80">
        <v>1</v>
      </c>
      <c r="G320" s="15">
        <f>E296:E413/D296:D413</f>
        <v>0.26840000000000003</v>
      </c>
      <c r="H320" s="17">
        <f>G272:G389*C272:C389</f>
        <v>1.8788000000000002</v>
      </c>
      <c r="I320" s="18">
        <v>6.99</v>
      </c>
      <c r="J320" s="15">
        <f>I272:I389+H272:H389</f>
        <v>8.8688000000000002</v>
      </c>
      <c r="K320" s="19">
        <v>25</v>
      </c>
      <c r="L320" s="15">
        <f>K297:K413-J297:J413</f>
        <v>16.1312</v>
      </c>
      <c r="M320" s="105"/>
      <c r="N320" s="81"/>
      <c r="P320" s="19"/>
      <c r="S320" s="86"/>
      <c r="T320" s="15" t="s">
        <v>456</v>
      </c>
      <c r="U320" s="15">
        <v>1</v>
      </c>
      <c r="V320" s="52">
        <f t="shared" si="159"/>
        <v>8.8688000000000002</v>
      </c>
      <c r="W320" s="10">
        <f t="shared" si="160"/>
        <v>25</v>
      </c>
      <c r="X320" s="10">
        <f t="shared" si="161"/>
        <v>16.1312</v>
      </c>
    </row>
    <row r="321" spans="1:24" s="15" customFormat="1" x14ac:dyDescent="0.25">
      <c r="A321" s="51" t="s">
        <v>617</v>
      </c>
      <c r="B321" s="15" t="s">
        <v>605</v>
      </c>
      <c r="C321" s="79">
        <v>10</v>
      </c>
      <c r="D321" s="15">
        <v>2500</v>
      </c>
      <c r="E321" s="51">
        <v>671</v>
      </c>
      <c r="F321" s="80">
        <v>1</v>
      </c>
      <c r="G321" s="15">
        <f>E297:E413/D297:D413</f>
        <v>0.26840000000000003</v>
      </c>
      <c r="H321" s="17">
        <f>G273:G389*C273:C389</f>
        <v>2.6840000000000002</v>
      </c>
      <c r="I321" s="18">
        <v>7.39</v>
      </c>
      <c r="J321" s="15">
        <f>I273:I389+H273:H389</f>
        <v>10.074</v>
      </c>
      <c r="K321" s="19">
        <v>25</v>
      </c>
      <c r="L321" s="15">
        <f>K298:K414-J298:J414</f>
        <v>14.926</v>
      </c>
      <c r="M321" s="105"/>
      <c r="N321" s="81"/>
      <c r="P321" s="19"/>
      <c r="S321" s="86"/>
      <c r="T321" s="15" t="s">
        <v>456</v>
      </c>
      <c r="U321" s="15">
        <v>1</v>
      </c>
      <c r="V321" s="52">
        <f t="shared" si="159"/>
        <v>10.074</v>
      </c>
      <c r="W321" s="10">
        <f t="shared" si="160"/>
        <v>25</v>
      </c>
      <c r="X321" s="10">
        <f t="shared" si="161"/>
        <v>14.926</v>
      </c>
    </row>
    <row r="322" spans="1:24" s="15" customFormat="1" x14ac:dyDescent="0.25">
      <c r="A322" s="51" t="s">
        <v>618</v>
      </c>
      <c r="B322" s="15" t="s">
        <v>619</v>
      </c>
      <c r="C322" s="79">
        <v>110</v>
      </c>
      <c r="D322" s="15">
        <v>2500</v>
      </c>
      <c r="E322" s="51">
        <v>671</v>
      </c>
      <c r="F322" s="80">
        <v>1</v>
      </c>
      <c r="G322" s="15">
        <f>E298:E414/D298:D414</f>
        <v>0.26840000000000003</v>
      </c>
      <c r="H322" s="17">
        <f t="shared" ref="H322:H326" si="168">G274:G389*C274:C389</f>
        <v>29.524000000000004</v>
      </c>
      <c r="I322" s="18">
        <v>28.52</v>
      </c>
      <c r="J322" s="15">
        <f t="shared" ref="J322:J326" si="169">I274:I389+H274:H389</f>
        <v>58.044000000000004</v>
      </c>
      <c r="K322" s="19">
        <v>140</v>
      </c>
      <c r="L322" s="15">
        <f t="shared" ref="L322:L326" si="170">K299:K414-J299:J414</f>
        <v>81.955999999999989</v>
      </c>
      <c r="M322" s="105"/>
      <c r="N322" s="81"/>
      <c r="P322" s="19"/>
      <c r="S322" s="86"/>
      <c r="T322" s="15" t="s">
        <v>456</v>
      </c>
      <c r="U322" s="15">
        <v>1</v>
      </c>
      <c r="V322" s="51">
        <f t="shared" si="159"/>
        <v>58.044000000000004</v>
      </c>
      <c r="W322" s="15">
        <f t="shared" si="160"/>
        <v>140</v>
      </c>
      <c r="X322" s="15">
        <f t="shared" si="161"/>
        <v>81.955999999999989</v>
      </c>
    </row>
    <row r="323" spans="1:24" s="15" customFormat="1" x14ac:dyDescent="0.25">
      <c r="A323" s="51" t="s">
        <v>578</v>
      </c>
      <c r="B323" s="15" t="s">
        <v>620</v>
      </c>
      <c r="C323" s="79">
        <v>130</v>
      </c>
      <c r="D323" s="15">
        <v>2500</v>
      </c>
      <c r="E323" s="51">
        <v>671</v>
      </c>
      <c r="F323" s="80">
        <v>1</v>
      </c>
      <c r="G323" s="15">
        <f t="shared" ref="G323:G327" si="171">E299:E414/D299:D414</f>
        <v>0.26840000000000003</v>
      </c>
      <c r="H323" s="17">
        <f t="shared" si="168"/>
        <v>34.892000000000003</v>
      </c>
      <c r="I323" s="18">
        <v>20.67</v>
      </c>
      <c r="J323" s="15">
        <f t="shared" si="169"/>
        <v>55.562000000000005</v>
      </c>
      <c r="K323" s="19">
        <v>130</v>
      </c>
      <c r="L323" s="15">
        <f t="shared" si="170"/>
        <v>74.437999999999988</v>
      </c>
      <c r="M323" s="105"/>
      <c r="N323" s="81"/>
      <c r="P323" s="19"/>
      <c r="S323" s="86"/>
      <c r="T323" s="15" t="s">
        <v>456</v>
      </c>
      <c r="U323" s="15">
        <v>1</v>
      </c>
      <c r="V323" s="51">
        <f t="shared" si="159"/>
        <v>55.562000000000005</v>
      </c>
      <c r="W323" s="15">
        <f t="shared" si="160"/>
        <v>130</v>
      </c>
      <c r="X323" s="15">
        <f t="shared" si="161"/>
        <v>74.437999999999988</v>
      </c>
    </row>
    <row r="324" spans="1:24" s="15" customFormat="1" x14ac:dyDescent="0.25">
      <c r="A324" s="51" t="s">
        <v>621</v>
      </c>
      <c r="B324" s="15" t="s">
        <v>666</v>
      </c>
      <c r="C324" s="79">
        <v>18</v>
      </c>
      <c r="D324" s="15">
        <v>2500</v>
      </c>
      <c r="E324" s="51">
        <v>671</v>
      </c>
      <c r="F324" s="80">
        <v>1</v>
      </c>
      <c r="G324" s="15">
        <f t="shared" si="171"/>
        <v>0.26840000000000003</v>
      </c>
      <c r="H324" s="17">
        <f t="shared" si="168"/>
        <v>4.8312000000000008</v>
      </c>
      <c r="I324" s="18">
        <v>6.79</v>
      </c>
      <c r="J324" s="15">
        <f t="shared" si="169"/>
        <v>11.621200000000002</v>
      </c>
      <c r="K324" s="19">
        <v>30</v>
      </c>
      <c r="L324" s="15">
        <f t="shared" si="170"/>
        <v>18.378799999999998</v>
      </c>
      <c r="M324" s="105"/>
      <c r="N324" s="81"/>
      <c r="P324" s="19"/>
      <c r="S324" s="86"/>
      <c r="T324" s="15" t="s">
        <v>456</v>
      </c>
      <c r="U324" s="15">
        <v>1</v>
      </c>
      <c r="V324" s="51">
        <f t="shared" si="159"/>
        <v>11.621200000000002</v>
      </c>
      <c r="W324" s="15">
        <f t="shared" si="160"/>
        <v>30</v>
      </c>
      <c r="X324" s="15">
        <f t="shared" si="161"/>
        <v>18.378799999999998</v>
      </c>
    </row>
    <row r="325" spans="1:24" s="15" customFormat="1" x14ac:dyDescent="0.25">
      <c r="A325" s="51" t="s">
        <v>460</v>
      </c>
      <c r="B325" s="15" t="s">
        <v>622</v>
      </c>
      <c r="C325" s="79">
        <v>130</v>
      </c>
      <c r="D325" s="15">
        <v>2500</v>
      </c>
      <c r="E325" s="51">
        <v>671</v>
      </c>
      <c r="F325" s="80">
        <v>1</v>
      </c>
      <c r="G325" s="15">
        <f t="shared" si="171"/>
        <v>0.26840000000000003</v>
      </c>
      <c r="H325" s="17">
        <f t="shared" si="168"/>
        <v>34.892000000000003</v>
      </c>
      <c r="I325" s="18">
        <v>20.67</v>
      </c>
      <c r="J325" s="15">
        <f t="shared" si="169"/>
        <v>55.562000000000005</v>
      </c>
      <c r="K325" s="19">
        <v>130</v>
      </c>
      <c r="L325" s="15">
        <f t="shared" si="170"/>
        <v>74.437999999999988</v>
      </c>
      <c r="M325" s="105"/>
      <c r="N325" s="81"/>
      <c r="P325" s="19"/>
      <c r="S325" s="86"/>
      <c r="T325" s="15" t="s">
        <v>456</v>
      </c>
      <c r="U325" s="15">
        <v>1</v>
      </c>
      <c r="V325" s="51">
        <f t="shared" si="159"/>
        <v>55.562000000000005</v>
      </c>
      <c r="W325" s="15">
        <f t="shared" si="160"/>
        <v>130</v>
      </c>
      <c r="X325" s="15">
        <f t="shared" si="161"/>
        <v>74.437999999999988</v>
      </c>
    </row>
    <row r="326" spans="1:24" s="15" customFormat="1" x14ac:dyDescent="0.25">
      <c r="A326" s="51" t="s">
        <v>623</v>
      </c>
      <c r="B326" s="15" t="s">
        <v>667</v>
      </c>
      <c r="C326" s="79">
        <v>7</v>
      </c>
      <c r="D326" s="15">
        <v>2500</v>
      </c>
      <c r="E326" s="51">
        <v>671</v>
      </c>
      <c r="F326" s="80">
        <v>1</v>
      </c>
      <c r="G326" s="15">
        <f t="shared" si="171"/>
        <v>0.26840000000000003</v>
      </c>
      <c r="H326" s="17">
        <f t="shared" si="168"/>
        <v>1.8788000000000002</v>
      </c>
      <c r="I326" s="18">
        <v>6.39</v>
      </c>
      <c r="J326" s="15">
        <f t="shared" si="169"/>
        <v>8.2688000000000006</v>
      </c>
      <c r="K326" s="19">
        <v>25</v>
      </c>
      <c r="L326" s="15">
        <f t="shared" si="170"/>
        <v>16.731200000000001</v>
      </c>
      <c r="M326" s="105"/>
      <c r="N326" s="81"/>
      <c r="P326" s="19"/>
      <c r="S326" s="86"/>
      <c r="T326" s="15" t="s">
        <v>456</v>
      </c>
      <c r="U326" s="15">
        <v>1</v>
      </c>
      <c r="V326" s="51">
        <f t="shared" si="159"/>
        <v>8.2688000000000006</v>
      </c>
      <c r="W326" s="15">
        <f t="shared" si="160"/>
        <v>25</v>
      </c>
      <c r="X326" s="15">
        <f t="shared" si="161"/>
        <v>16.731200000000001</v>
      </c>
    </row>
    <row r="327" spans="1:24" s="15" customFormat="1" x14ac:dyDescent="0.25">
      <c r="A327" s="51" t="s">
        <v>623</v>
      </c>
      <c r="B327" s="15" t="s">
        <v>668</v>
      </c>
      <c r="C327" s="79">
        <v>6</v>
      </c>
      <c r="D327" s="15">
        <v>2500</v>
      </c>
      <c r="E327" s="51">
        <v>671</v>
      </c>
      <c r="F327" s="80">
        <v>1</v>
      </c>
      <c r="G327" s="15">
        <f t="shared" si="171"/>
        <v>0.26840000000000003</v>
      </c>
      <c r="H327" s="17">
        <f>G279:G394*C279:C394</f>
        <v>1.6104000000000003</v>
      </c>
      <c r="I327" s="18">
        <v>8.19</v>
      </c>
      <c r="J327" s="15">
        <f>I279:I394+H279:H394</f>
        <v>9.8003999999999998</v>
      </c>
      <c r="K327" s="19">
        <v>25</v>
      </c>
      <c r="L327" s="15">
        <f>K304:K420-J304:J420</f>
        <v>15.1996</v>
      </c>
      <c r="M327" s="105"/>
      <c r="N327" s="81"/>
      <c r="P327" s="19"/>
      <c r="S327" s="86"/>
      <c r="T327" s="15" t="s">
        <v>456</v>
      </c>
      <c r="U327" s="15">
        <v>1</v>
      </c>
      <c r="V327" s="51">
        <f t="shared" si="159"/>
        <v>9.8003999999999998</v>
      </c>
      <c r="W327" s="15">
        <f t="shared" si="160"/>
        <v>25</v>
      </c>
      <c r="X327" s="15">
        <f t="shared" si="161"/>
        <v>15.1996</v>
      </c>
    </row>
    <row r="328" spans="1:24" s="15" customFormat="1" x14ac:dyDescent="0.25">
      <c r="A328" s="51" t="s">
        <v>623</v>
      </c>
      <c r="B328" s="15" t="s">
        <v>669</v>
      </c>
      <c r="C328" s="79">
        <v>9</v>
      </c>
      <c r="D328" s="15">
        <v>2500</v>
      </c>
      <c r="E328" s="51">
        <v>671</v>
      </c>
      <c r="F328" s="80">
        <v>1</v>
      </c>
      <c r="G328" s="15">
        <f>E304:E420/D304:D420</f>
        <v>0.26840000000000003</v>
      </c>
      <c r="H328" s="17">
        <f>G280:G399*C280:C399</f>
        <v>2.4156000000000004</v>
      </c>
      <c r="I328" s="18">
        <v>11.68</v>
      </c>
      <c r="J328" s="15">
        <f>I280:I399+H280:H399</f>
        <v>14.095600000000001</v>
      </c>
      <c r="K328" s="19">
        <v>40</v>
      </c>
      <c r="L328" s="15">
        <f>K305:K425-J305:J425</f>
        <v>25.904399999999999</v>
      </c>
      <c r="M328" s="105"/>
      <c r="N328" s="81"/>
      <c r="P328" s="19"/>
      <c r="S328" s="86"/>
      <c r="T328" s="15" t="s">
        <v>456</v>
      </c>
      <c r="U328" s="15">
        <v>1</v>
      </c>
      <c r="V328" s="51">
        <f t="shared" si="159"/>
        <v>14.095600000000001</v>
      </c>
      <c r="W328" s="15">
        <f t="shared" si="160"/>
        <v>40</v>
      </c>
      <c r="X328" s="15">
        <f t="shared" si="161"/>
        <v>25.904399999999999</v>
      </c>
    </row>
    <row r="329" spans="1:24" s="15" customFormat="1" x14ac:dyDescent="0.25">
      <c r="A329" s="51" t="s">
        <v>350</v>
      </c>
      <c r="B329" s="15" t="s">
        <v>624</v>
      </c>
      <c r="C329" s="79">
        <v>18</v>
      </c>
      <c r="D329" s="15">
        <v>2500</v>
      </c>
      <c r="E329" s="51">
        <v>671</v>
      </c>
      <c r="F329" s="80">
        <v>1</v>
      </c>
      <c r="G329" s="15">
        <f>E305:E425/D305:D425</f>
        <v>0.26840000000000003</v>
      </c>
      <c r="H329" s="17">
        <f>G281:G400*C281:C400</f>
        <v>4.8312000000000008</v>
      </c>
      <c r="I329" s="18">
        <v>6.79</v>
      </c>
      <c r="J329" s="15">
        <f>I281:I400+H281:H400</f>
        <v>11.621200000000002</v>
      </c>
      <c r="K329" s="19">
        <v>30</v>
      </c>
      <c r="L329" s="15">
        <f>K306:K426-J306:J426</f>
        <v>18.378799999999998</v>
      </c>
      <c r="M329" s="105"/>
      <c r="N329" s="81"/>
      <c r="P329" s="19"/>
      <c r="S329" s="86"/>
      <c r="T329" s="15" t="s">
        <v>456</v>
      </c>
      <c r="U329" s="15">
        <v>1</v>
      </c>
      <c r="V329" s="51">
        <f t="shared" si="159"/>
        <v>11.621200000000002</v>
      </c>
      <c r="W329" s="15">
        <f t="shared" si="160"/>
        <v>30</v>
      </c>
      <c r="X329" s="15">
        <f t="shared" si="161"/>
        <v>18.378799999999998</v>
      </c>
    </row>
    <row r="330" spans="1:24" s="15" customFormat="1" x14ac:dyDescent="0.25">
      <c r="A330" s="51" t="s">
        <v>625</v>
      </c>
      <c r="B330" s="15" t="s">
        <v>672</v>
      </c>
      <c r="C330" s="79">
        <v>1</v>
      </c>
      <c r="D330" s="15">
        <v>2500</v>
      </c>
      <c r="E330" s="51">
        <v>671</v>
      </c>
      <c r="F330" s="80"/>
      <c r="G330" s="15">
        <f>E306:E426/D306:D426</f>
        <v>0.26840000000000003</v>
      </c>
      <c r="H330" s="17">
        <f>G282:G401*C282:C401</f>
        <v>0.26840000000000003</v>
      </c>
      <c r="I330" s="18">
        <v>10.08</v>
      </c>
      <c r="J330" s="15">
        <f>I282:I401+H282:H401</f>
        <v>10.3484</v>
      </c>
      <c r="K330" s="19">
        <v>0</v>
      </c>
      <c r="L330" s="15">
        <f>K307:K427-J307:J427</f>
        <v>-10.3484</v>
      </c>
      <c r="M330" s="105"/>
      <c r="N330" s="81"/>
      <c r="P330" s="19"/>
      <c r="S330" s="86"/>
      <c r="T330" s="15" t="s">
        <v>456</v>
      </c>
      <c r="U330" s="15">
        <v>1</v>
      </c>
      <c r="V330" s="52">
        <f t="shared" si="159"/>
        <v>10.3484</v>
      </c>
      <c r="W330" s="10">
        <f t="shared" si="160"/>
        <v>0</v>
      </c>
      <c r="X330" s="10">
        <f t="shared" si="161"/>
        <v>-10.3484</v>
      </c>
    </row>
    <row r="331" spans="1:24" s="15" customFormat="1" x14ac:dyDescent="0.25">
      <c r="A331" s="51" t="s">
        <v>626</v>
      </c>
      <c r="B331" s="15" t="s">
        <v>627</v>
      </c>
      <c r="C331" s="79">
        <v>60</v>
      </c>
      <c r="D331" s="15">
        <v>2500</v>
      </c>
      <c r="E331" s="51">
        <v>671</v>
      </c>
      <c r="F331" s="80">
        <v>1</v>
      </c>
      <c r="G331" s="15">
        <f>E307:E427/D307:D427</f>
        <v>0.26840000000000003</v>
      </c>
      <c r="H331" s="17">
        <f>G284:G403*C284:C403</f>
        <v>16.104000000000003</v>
      </c>
      <c r="I331" s="18">
        <v>36.69</v>
      </c>
      <c r="J331" s="15">
        <f>I284:I403+H284:H403</f>
        <v>52.793999999999997</v>
      </c>
      <c r="K331" s="19">
        <v>100</v>
      </c>
      <c r="L331" s="15">
        <f>K308:K428-J308:J428</f>
        <v>47.206000000000003</v>
      </c>
      <c r="M331" s="105"/>
      <c r="N331" s="81"/>
      <c r="P331" s="19"/>
      <c r="S331" s="86"/>
      <c r="T331" s="15" t="s">
        <v>456</v>
      </c>
      <c r="U331" s="15">
        <v>1</v>
      </c>
      <c r="V331" s="51">
        <f t="shared" si="159"/>
        <v>52.793999999999997</v>
      </c>
      <c r="W331" s="15">
        <f t="shared" si="160"/>
        <v>100</v>
      </c>
      <c r="X331" s="15">
        <f t="shared" si="161"/>
        <v>47.206000000000003</v>
      </c>
    </row>
    <row r="332" spans="1:24" s="15" customFormat="1" x14ac:dyDescent="0.25">
      <c r="A332" s="51" t="s">
        <v>628</v>
      </c>
      <c r="B332" s="15" t="s">
        <v>629</v>
      </c>
      <c r="C332" s="79">
        <v>60</v>
      </c>
      <c r="D332" s="15">
        <v>2500</v>
      </c>
      <c r="E332" s="51">
        <v>671</v>
      </c>
      <c r="F332" s="80">
        <v>1</v>
      </c>
      <c r="G332" s="15">
        <f>E308:E428/D308:D428</f>
        <v>0.26840000000000003</v>
      </c>
      <c r="H332" s="17">
        <f t="shared" ref="H332:H342" si="172">G284:G403*C284:C403</f>
        <v>16.104000000000003</v>
      </c>
      <c r="I332" s="18">
        <v>36.69</v>
      </c>
      <c r="J332" s="15">
        <f t="shared" ref="J332:J342" si="173">I284:I403+H284:H403</f>
        <v>52.793999999999997</v>
      </c>
      <c r="K332" s="19">
        <v>100</v>
      </c>
      <c r="L332" s="15">
        <f>K309:K434-J309:J434</f>
        <v>47.206000000000003</v>
      </c>
      <c r="M332" s="105"/>
      <c r="N332" s="81"/>
      <c r="P332" s="19"/>
      <c r="S332" s="86"/>
      <c r="T332" s="15" t="s">
        <v>456</v>
      </c>
      <c r="U332" s="15">
        <v>1</v>
      </c>
      <c r="V332" s="51">
        <f t="shared" si="159"/>
        <v>52.793999999999997</v>
      </c>
      <c r="W332" s="15">
        <f t="shared" si="160"/>
        <v>100</v>
      </c>
      <c r="X332" s="15">
        <f t="shared" si="161"/>
        <v>47.206000000000003</v>
      </c>
    </row>
    <row r="333" spans="1:24" s="15" customFormat="1" x14ac:dyDescent="0.25">
      <c r="A333" s="51" t="s">
        <v>517</v>
      </c>
      <c r="B333" s="15" t="s">
        <v>627</v>
      </c>
      <c r="C333" s="79">
        <v>60</v>
      </c>
      <c r="D333" s="15">
        <v>2500</v>
      </c>
      <c r="E333" s="51">
        <v>671</v>
      </c>
      <c r="F333" s="80">
        <v>1</v>
      </c>
      <c r="G333" s="15">
        <f>E309:E434/D309:D434</f>
        <v>0.26840000000000003</v>
      </c>
      <c r="H333" s="17">
        <f t="shared" si="172"/>
        <v>16.104000000000003</v>
      </c>
      <c r="I333" s="18">
        <v>36.69</v>
      </c>
      <c r="J333" s="15">
        <f t="shared" si="173"/>
        <v>52.793999999999997</v>
      </c>
      <c r="K333" s="19">
        <v>100</v>
      </c>
      <c r="L333" s="15">
        <f>K310:K435-J310:J435</f>
        <v>47.206000000000003</v>
      </c>
      <c r="M333" s="105" t="s">
        <v>732</v>
      </c>
      <c r="N333" s="81"/>
      <c r="P333" s="19"/>
      <c r="S333" s="86"/>
      <c r="T333" s="15" t="s">
        <v>456</v>
      </c>
      <c r="U333" s="15">
        <v>1</v>
      </c>
      <c r="V333" s="51">
        <f t="shared" si="159"/>
        <v>52.793999999999997</v>
      </c>
      <c r="W333" s="15">
        <f t="shared" si="160"/>
        <v>100</v>
      </c>
      <c r="X333" s="15">
        <f t="shared" si="161"/>
        <v>47.206000000000003</v>
      </c>
    </row>
    <row r="334" spans="1:24" s="15" customFormat="1" x14ac:dyDescent="0.25">
      <c r="A334" s="51" t="s">
        <v>630</v>
      </c>
      <c r="B334" s="15" t="s">
        <v>627</v>
      </c>
      <c r="C334" s="79">
        <v>60</v>
      </c>
      <c r="D334" s="15">
        <v>2500</v>
      </c>
      <c r="E334" s="51">
        <v>671</v>
      </c>
      <c r="F334" s="80">
        <v>1</v>
      </c>
      <c r="G334" s="15">
        <f>E310:E435/D310:D435</f>
        <v>0.26840000000000003</v>
      </c>
      <c r="H334" s="17">
        <f t="shared" si="172"/>
        <v>16.104000000000003</v>
      </c>
      <c r="I334" s="18">
        <v>36.69</v>
      </c>
      <c r="J334" s="15">
        <f t="shared" si="173"/>
        <v>52.793999999999997</v>
      </c>
      <c r="K334" s="19">
        <v>100</v>
      </c>
      <c r="L334" s="15">
        <f>K311:K436-J311:J436</f>
        <v>47.206000000000003</v>
      </c>
      <c r="M334" s="105"/>
      <c r="N334" s="81"/>
      <c r="P334" s="19"/>
      <c r="S334" s="86"/>
      <c r="T334" s="15" t="s">
        <v>456</v>
      </c>
      <c r="U334" s="15">
        <v>1</v>
      </c>
      <c r="V334" s="51">
        <f t="shared" si="159"/>
        <v>52.793999999999997</v>
      </c>
      <c r="W334" s="15">
        <f t="shared" si="160"/>
        <v>100</v>
      </c>
      <c r="X334" s="15">
        <f t="shared" si="161"/>
        <v>47.206000000000003</v>
      </c>
    </row>
    <row r="335" spans="1:24" s="15" customFormat="1" x14ac:dyDescent="0.25">
      <c r="A335" s="51" t="s">
        <v>631</v>
      </c>
      <c r="B335" s="15" t="s">
        <v>632</v>
      </c>
      <c r="C335" s="79">
        <v>60</v>
      </c>
      <c r="D335" s="15">
        <v>2500</v>
      </c>
      <c r="E335" s="51">
        <v>671</v>
      </c>
      <c r="F335" s="80">
        <v>1</v>
      </c>
      <c r="G335" s="15">
        <f>E311:E436/D311:D436</f>
        <v>0.26840000000000003</v>
      </c>
      <c r="H335" s="17">
        <f t="shared" si="172"/>
        <v>16.104000000000003</v>
      </c>
      <c r="I335" s="18">
        <v>36.69</v>
      </c>
      <c r="J335" s="15">
        <f t="shared" si="173"/>
        <v>52.793999999999997</v>
      </c>
      <c r="K335" s="19">
        <v>100</v>
      </c>
      <c r="L335" s="15">
        <f>K312:K437-J312:J437</f>
        <v>47.206000000000003</v>
      </c>
      <c r="M335" s="105"/>
      <c r="N335" s="81"/>
      <c r="P335" s="19"/>
      <c r="S335" s="86"/>
      <c r="T335" s="15" t="s">
        <v>456</v>
      </c>
      <c r="U335" s="15">
        <v>1</v>
      </c>
      <c r="V335" s="51">
        <f t="shared" si="159"/>
        <v>52.793999999999997</v>
      </c>
      <c r="W335" s="15">
        <f t="shared" si="160"/>
        <v>100</v>
      </c>
      <c r="X335" s="15">
        <f t="shared" si="161"/>
        <v>47.206000000000003</v>
      </c>
    </row>
    <row r="336" spans="1:24" s="15" customFormat="1" x14ac:dyDescent="0.25">
      <c r="A336" s="51" t="s">
        <v>492</v>
      </c>
      <c r="B336" s="15" t="s">
        <v>627</v>
      </c>
      <c r="C336" s="79">
        <v>60</v>
      </c>
      <c r="D336" s="15">
        <v>2500</v>
      </c>
      <c r="E336" s="51">
        <v>671</v>
      </c>
      <c r="F336" s="80">
        <v>1</v>
      </c>
      <c r="G336" s="15">
        <f>E312:E437/D312:D437</f>
        <v>0.26840000000000003</v>
      </c>
      <c r="H336" s="17">
        <f t="shared" si="172"/>
        <v>16.104000000000003</v>
      </c>
      <c r="I336" s="18">
        <v>36.69</v>
      </c>
      <c r="J336" s="15">
        <f t="shared" si="173"/>
        <v>52.793999999999997</v>
      </c>
      <c r="K336" s="19">
        <v>100</v>
      </c>
      <c r="L336" s="15">
        <f>K313:K439-J313:J439</f>
        <v>47.206000000000003</v>
      </c>
      <c r="M336" s="105"/>
      <c r="N336" s="81"/>
      <c r="P336" s="19"/>
      <c r="S336" s="86"/>
      <c r="T336" s="15" t="s">
        <v>456</v>
      </c>
      <c r="U336" s="15">
        <v>1</v>
      </c>
      <c r="V336" s="52">
        <f t="shared" si="159"/>
        <v>52.793999999999997</v>
      </c>
      <c r="W336" s="10">
        <f t="shared" si="160"/>
        <v>100</v>
      </c>
      <c r="X336" s="10">
        <f t="shared" si="161"/>
        <v>47.206000000000003</v>
      </c>
    </row>
    <row r="337" spans="1:28" s="15" customFormat="1" x14ac:dyDescent="0.25">
      <c r="A337" s="51" t="s">
        <v>633</v>
      </c>
      <c r="B337" s="15" t="s">
        <v>632</v>
      </c>
      <c r="C337" s="79">
        <v>60</v>
      </c>
      <c r="D337" s="15">
        <v>2500</v>
      </c>
      <c r="E337" s="51">
        <v>671</v>
      </c>
      <c r="F337" s="80">
        <v>1</v>
      </c>
      <c r="G337" s="15">
        <f>E313:E439/D313:D439</f>
        <v>0.26840000000000003</v>
      </c>
      <c r="H337" s="17">
        <f t="shared" si="172"/>
        <v>16.104000000000003</v>
      </c>
      <c r="I337" s="18">
        <v>36.69</v>
      </c>
      <c r="J337" s="15">
        <f t="shared" si="173"/>
        <v>52.793999999999997</v>
      </c>
      <c r="K337" s="19">
        <v>100</v>
      </c>
      <c r="L337" s="15">
        <f>K314:K440-J314:J440</f>
        <v>47.206000000000003</v>
      </c>
      <c r="M337" s="105"/>
      <c r="N337" s="81"/>
      <c r="P337" s="19"/>
      <c r="S337" s="86"/>
      <c r="T337" s="15" t="s">
        <v>456</v>
      </c>
      <c r="U337" s="15">
        <v>1</v>
      </c>
      <c r="V337" s="52">
        <f t="shared" si="159"/>
        <v>52.793999999999997</v>
      </c>
      <c r="W337" s="10">
        <f t="shared" si="160"/>
        <v>100</v>
      </c>
      <c r="X337" s="10">
        <f t="shared" si="161"/>
        <v>47.206000000000003</v>
      </c>
    </row>
    <row r="338" spans="1:28" s="15" customFormat="1" x14ac:dyDescent="0.25">
      <c r="A338" s="51" t="s">
        <v>634</v>
      </c>
      <c r="B338" s="15" t="s">
        <v>627</v>
      </c>
      <c r="C338" s="79">
        <v>60</v>
      </c>
      <c r="D338" s="15">
        <v>2500</v>
      </c>
      <c r="E338" s="51">
        <v>671</v>
      </c>
      <c r="F338" s="80">
        <v>1</v>
      </c>
      <c r="G338" s="15">
        <f>E314:E440/D314:D440</f>
        <v>0.26840000000000003</v>
      </c>
      <c r="H338" s="17">
        <f t="shared" si="172"/>
        <v>16.104000000000003</v>
      </c>
      <c r="I338" s="18">
        <v>36.69</v>
      </c>
      <c r="J338" s="15">
        <f t="shared" si="173"/>
        <v>52.793999999999997</v>
      </c>
      <c r="K338" s="19">
        <v>100</v>
      </c>
      <c r="L338" s="15">
        <f>K315:K441-J315:J441</f>
        <v>47.206000000000003</v>
      </c>
      <c r="M338" s="105"/>
      <c r="N338" s="81"/>
      <c r="P338" s="19"/>
      <c r="S338" s="86"/>
      <c r="T338" s="15" t="s">
        <v>456</v>
      </c>
      <c r="U338" s="15">
        <v>1</v>
      </c>
      <c r="V338" s="52">
        <f t="shared" si="159"/>
        <v>52.793999999999997</v>
      </c>
      <c r="W338" s="10">
        <f t="shared" si="160"/>
        <v>100</v>
      </c>
      <c r="X338" s="10">
        <f t="shared" si="161"/>
        <v>47.206000000000003</v>
      </c>
    </row>
    <row r="339" spans="1:28" s="15" customFormat="1" x14ac:dyDescent="0.25">
      <c r="A339" s="51" t="s">
        <v>635</v>
      </c>
      <c r="B339" s="15" t="s">
        <v>632</v>
      </c>
      <c r="C339" s="79">
        <v>60</v>
      </c>
      <c r="D339" s="15">
        <v>2500</v>
      </c>
      <c r="E339" s="51">
        <v>671</v>
      </c>
      <c r="F339" s="80">
        <v>1</v>
      </c>
      <c r="G339" s="15">
        <f>E315:E441/D315:D441</f>
        <v>0.26840000000000003</v>
      </c>
      <c r="H339" s="17">
        <f t="shared" si="172"/>
        <v>16.104000000000003</v>
      </c>
      <c r="I339" s="18">
        <v>36.69</v>
      </c>
      <c r="J339" s="15">
        <f t="shared" si="173"/>
        <v>52.793999999999997</v>
      </c>
      <c r="K339" s="19">
        <v>100</v>
      </c>
      <c r="L339" s="15">
        <f>K316:K442-J316:J442</f>
        <v>47.206000000000003</v>
      </c>
      <c r="M339" s="105"/>
      <c r="N339" s="81"/>
      <c r="P339" s="19"/>
      <c r="S339" s="86"/>
      <c r="T339" s="15" t="s">
        <v>456</v>
      </c>
      <c r="U339" s="15">
        <v>1</v>
      </c>
      <c r="V339" s="51">
        <f t="shared" si="159"/>
        <v>52.793999999999997</v>
      </c>
      <c r="W339" s="15">
        <f t="shared" si="160"/>
        <v>100</v>
      </c>
      <c r="X339" s="15">
        <f t="shared" si="161"/>
        <v>47.206000000000003</v>
      </c>
    </row>
    <row r="340" spans="1:28" s="15" customFormat="1" x14ac:dyDescent="0.25">
      <c r="A340" s="51" t="s">
        <v>636</v>
      </c>
      <c r="B340" s="15" t="s">
        <v>632</v>
      </c>
      <c r="C340" s="79">
        <v>60</v>
      </c>
      <c r="D340" s="15">
        <v>2500</v>
      </c>
      <c r="E340" s="51">
        <v>671</v>
      </c>
      <c r="F340" s="80">
        <v>1</v>
      </c>
      <c r="G340" s="15">
        <f>E316:E442/D316:D442</f>
        <v>0.26840000000000003</v>
      </c>
      <c r="H340" s="17">
        <f t="shared" si="172"/>
        <v>16.104000000000003</v>
      </c>
      <c r="I340" s="18">
        <v>36.69</v>
      </c>
      <c r="J340" s="15">
        <f t="shared" si="173"/>
        <v>52.793999999999997</v>
      </c>
      <c r="K340" s="19">
        <v>100</v>
      </c>
      <c r="L340" s="15">
        <f>K317:K443-J317:J443</f>
        <v>47.206000000000003</v>
      </c>
      <c r="M340" s="105"/>
      <c r="N340" s="81"/>
      <c r="P340" s="19"/>
      <c r="S340" s="86"/>
      <c r="T340" s="15" t="s">
        <v>456</v>
      </c>
      <c r="U340" s="15">
        <v>1</v>
      </c>
      <c r="V340" s="52">
        <f t="shared" si="159"/>
        <v>52.793999999999997</v>
      </c>
      <c r="W340" s="10">
        <f t="shared" si="160"/>
        <v>100</v>
      </c>
      <c r="X340" s="10">
        <f t="shared" si="161"/>
        <v>47.206000000000003</v>
      </c>
    </row>
    <row r="341" spans="1:28" s="15" customFormat="1" x14ac:dyDescent="0.25">
      <c r="A341" s="51" t="s">
        <v>637</v>
      </c>
      <c r="B341" s="15" t="s">
        <v>638</v>
      </c>
      <c r="C341" s="79">
        <v>40</v>
      </c>
      <c r="D341" s="15">
        <v>2500</v>
      </c>
      <c r="E341" s="51">
        <v>671</v>
      </c>
      <c r="F341" s="80">
        <v>1</v>
      </c>
      <c r="G341" s="15">
        <f>E317:E443/D317:D443</f>
        <v>0.26840000000000003</v>
      </c>
      <c r="H341" s="17">
        <f t="shared" si="172"/>
        <v>10.736000000000001</v>
      </c>
      <c r="I341" s="18">
        <v>16</v>
      </c>
      <c r="J341" s="15">
        <f t="shared" si="173"/>
        <v>26.736000000000001</v>
      </c>
      <c r="K341" s="19">
        <v>0</v>
      </c>
      <c r="L341" s="15">
        <f>K318:K443-J318:J443</f>
        <v>-26.736000000000001</v>
      </c>
      <c r="M341" s="105"/>
      <c r="N341" s="81"/>
      <c r="P341" s="19"/>
      <c r="S341" s="86"/>
      <c r="T341" s="15" t="s">
        <v>456</v>
      </c>
      <c r="U341" s="15">
        <v>1</v>
      </c>
      <c r="V341" s="52">
        <f t="shared" si="159"/>
        <v>26.736000000000001</v>
      </c>
      <c r="W341" s="10">
        <f t="shared" si="160"/>
        <v>0</v>
      </c>
      <c r="X341" s="10">
        <f t="shared" si="161"/>
        <v>-26.736000000000001</v>
      </c>
    </row>
    <row r="342" spans="1:28" s="15" customFormat="1" x14ac:dyDescent="0.25">
      <c r="A342" s="51" t="s">
        <v>639</v>
      </c>
      <c r="B342" s="15" t="s">
        <v>638</v>
      </c>
      <c r="C342" s="79">
        <v>40</v>
      </c>
      <c r="D342" s="15">
        <v>2500</v>
      </c>
      <c r="E342" s="51">
        <v>671</v>
      </c>
      <c r="F342" s="80">
        <v>1</v>
      </c>
      <c r="G342" s="15">
        <f>E318:E443/D318:D443</f>
        <v>0.26840000000000003</v>
      </c>
      <c r="H342" s="17">
        <f t="shared" si="172"/>
        <v>10.736000000000001</v>
      </c>
      <c r="I342" s="18">
        <v>16</v>
      </c>
      <c r="J342" s="15">
        <f t="shared" si="173"/>
        <v>26.736000000000001</v>
      </c>
      <c r="K342" s="19">
        <v>75</v>
      </c>
      <c r="L342" s="15">
        <f>K318:K444-J318:J444</f>
        <v>48.263999999999996</v>
      </c>
      <c r="M342" s="105"/>
      <c r="N342" s="81"/>
      <c r="P342" s="19"/>
      <c r="S342" s="86"/>
      <c r="T342" s="15" t="s">
        <v>456</v>
      </c>
      <c r="U342" s="15">
        <v>1</v>
      </c>
      <c r="V342" s="51">
        <f t="shared" si="159"/>
        <v>26.736000000000001</v>
      </c>
      <c r="W342" s="15">
        <f t="shared" si="160"/>
        <v>75</v>
      </c>
      <c r="X342" s="15">
        <f t="shared" si="161"/>
        <v>48.263999999999996</v>
      </c>
    </row>
    <row r="343" spans="1:28" s="15" customFormat="1" x14ac:dyDescent="0.25">
      <c r="A343" s="51" t="s">
        <v>640</v>
      </c>
      <c r="B343" s="15" t="s">
        <v>627</v>
      </c>
      <c r="C343" s="79">
        <v>60</v>
      </c>
      <c r="D343" s="15">
        <v>2500</v>
      </c>
      <c r="E343" s="51">
        <v>671</v>
      </c>
      <c r="F343" s="80">
        <v>1</v>
      </c>
      <c r="G343" s="15">
        <f>E318:E444/D318:D444</f>
        <v>0.26840000000000003</v>
      </c>
      <c r="H343" s="17">
        <f>G295:G413*C295:C413</f>
        <v>16.104000000000003</v>
      </c>
      <c r="I343" s="18">
        <v>36.69</v>
      </c>
      <c r="J343" s="15">
        <f>I295:I413+H295:H413</f>
        <v>52.793999999999997</v>
      </c>
      <c r="K343" s="19">
        <v>100</v>
      </c>
      <c r="L343" s="15">
        <f>K319:K445-J319:J445</f>
        <v>47.206000000000003</v>
      </c>
      <c r="M343" s="105"/>
      <c r="N343" s="81"/>
      <c r="P343" s="19"/>
      <c r="S343" s="86"/>
      <c r="T343" s="15" t="s">
        <v>456</v>
      </c>
      <c r="U343" s="15">
        <v>1</v>
      </c>
      <c r="V343" s="52">
        <f t="shared" si="159"/>
        <v>52.793999999999997</v>
      </c>
      <c r="W343" s="10">
        <f t="shared" si="160"/>
        <v>100</v>
      </c>
      <c r="X343" s="10">
        <f t="shared" si="161"/>
        <v>47.206000000000003</v>
      </c>
    </row>
    <row r="344" spans="1:28" s="15" customFormat="1" x14ac:dyDescent="0.25">
      <c r="A344" s="51" t="s">
        <v>641</v>
      </c>
      <c r="B344" s="15" t="s">
        <v>638</v>
      </c>
      <c r="C344" s="79">
        <v>40</v>
      </c>
      <c r="D344" s="15">
        <v>2500</v>
      </c>
      <c r="E344" s="51">
        <v>671</v>
      </c>
      <c r="F344" s="80">
        <v>1</v>
      </c>
      <c r="G344" s="15">
        <f>E319:E445/D319:D445</f>
        <v>0.26840000000000003</v>
      </c>
      <c r="H344" s="17">
        <f>G296:G413*C296:C413</f>
        <v>10.736000000000001</v>
      </c>
      <c r="I344" s="18">
        <v>16</v>
      </c>
      <c r="J344" s="15">
        <f>I296:I413+H296:H413</f>
        <v>26.736000000000001</v>
      </c>
      <c r="K344" s="19">
        <v>75</v>
      </c>
      <c r="L344" s="15">
        <f t="shared" ref="L344:L349" si="174">K320:K445-J320:J445</f>
        <v>48.263999999999996</v>
      </c>
      <c r="M344" s="105"/>
      <c r="N344" s="81"/>
      <c r="P344" s="19"/>
      <c r="S344" s="86"/>
      <c r="T344" s="15" t="s">
        <v>456</v>
      </c>
      <c r="U344" s="15">
        <v>1</v>
      </c>
      <c r="V344" s="51">
        <f t="shared" si="159"/>
        <v>26.736000000000001</v>
      </c>
      <c r="W344" s="15">
        <f t="shared" si="160"/>
        <v>75</v>
      </c>
      <c r="X344" s="15">
        <f t="shared" si="161"/>
        <v>48.263999999999996</v>
      </c>
    </row>
    <row r="345" spans="1:28" s="15" customFormat="1" x14ac:dyDescent="0.25">
      <c r="A345" s="51" t="s">
        <v>625</v>
      </c>
      <c r="B345" s="15" t="s">
        <v>643</v>
      </c>
      <c r="C345" s="79">
        <v>130</v>
      </c>
      <c r="D345" s="15">
        <v>2500</v>
      </c>
      <c r="E345" s="51">
        <v>671</v>
      </c>
      <c r="F345" s="80">
        <v>1</v>
      </c>
      <c r="G345" s="15">
        <f t="shared" ref="G345:G350" si="175">E320:E445/D320:D445</f>
        <v>0.26840000000000003</v>
      </c>
      <c r="H345" s="17">
        <f>G297:G414*C297:C414</f>
        <v>34.892000000000003</v>
      </c>
      <c r="I345" s="18">
        <v>22.53</v>
      </c>
      <c r="J345" s="15">
        <f>I297:I414+H297:H414</f>
        <v>57.422000000000004</v>
      </c>
      <c r="K345" s="19">
        <v>0</v>
      </c>
      <c r="L345" s="15">
        <f t="shared" si="174"/>
        <v>-57.422000000000004</v>
      </c>
      <c r="M345" s="105"/>
      <c r="N345" s="81"/>
      <c r="P345" s="19"/>
      <c r="S345" s="86"/>
      <c r="T345" s="15" t="s">
        <v>456</v>
      </c>
      <c r="U345" s="15">
        <v>1</v>
      </c>
      <c r="V345" s="52">
        <f t="shared" si="159"/>
        <v>57.422000000000004</v>
      </c>
      <c r="W345" s="10">
        <f t="shared" si="160"/>
        <v>0</v>
      </c>
      <c r="X345" s="10">
        <f t="shared" si="161"/>
        <v>-57.422000000000004</v>
      </c>
    </row>
    <row r="346" spans="1:28" s="15" customFormat="1" x14ac:dyDescent="0.25">
      <c r="A346" s="51" t="s">
        <v>642</v>
      </c>
      <c r="B346" s="15" t="s">
        <v>627</v>
      </c>
      <c r="C346" s="79">
        <v>60</v>
      </c>
      <c r="D346" s="15">
        <v>2500</v>
      </c>
      <c r="E346" s="51">
        <v>671</v>
      </c>
      <c r="F346" s="80">
        <v>1</v>
      </c>
      <c r="G346" s="15">
        <f t="shared" si="175"/>
        <v>0.26840000000000003</v>
      </c>
      <c r="H346" s="17">
        <f t="shared" ref="H346:H350" si="176">G298:G414*C298:C414</f>
        <v>16.104000000000003</v>
      </c>
      <c r="I346" s="18">
        <v>36.69</v>
      </c>
      <c r="J346" s="15">
        <f t="shared" ref="J346:J350" si="177">I298:I414+H298:H414</f>
        <v>52.793999999999997</v>
      </c>
      <c r="K346" s="19">
        <v>100</v>
      </c>
      <c r="L346" s="15">
        <f t="shared" si="174"/>
        <v>47.206000000000003</v>
      </c>
      <c r="M346" s="105"/>
      <c r="N346" s="81"/>
      <c r="P346" s="19"/>
      <c r="S346" s="86"/>
      <c r="T346" s="15" t="s">
        <v>456</v>
      </c>
      <c r="U346" s="15">
        <v>1</v>
      </c>
      <c r="V346" s="51">
        <f t="shared" si="159"/>
        <v>52.793999999999997</v>
      </c>
      <c r="W346" s="15">
        <f t="shared" si="160"/>
        <v>100</v>
      </c>
      <c r="X346" s="15">
        <f t="shared" si="161"/>
        <v>47.206000000000003</v>
      </c>
    </row>
    <row r="347" spans="1:28" s="15" customFormat="1" x14ac:dyDescent="0.25">
      <c r="A347" s="51" t="s">
        <v>511</v>
      </c>
      <c r="B347" s="15" t="s">
        <v>638</v>
      </c>
      <c r="C347" s="79">
        <v>40</v>
      </c>
      <c r="D347" s="15">
        <v>2500</v>
      </c>
      <c r="E347" s="51">
        <v>671</v>
      </c>
      <c r="F347" s="80">
        <v>1</v>
      </c>
      <c r="G347" s="15">
        <f t="shared" si="175"/>
        <v>0.26840000000000003</v>
      </c>
      <c r="H347" s="17">
        <f t="shared" si="176"/>
        <v>10.736000000000001</v>
      </c>
      <c r="I347" s="18">
        <v>16</v>
      </c>
      <c r="J347" s="15">
        <f t="shared" si="177"/>
        <v>26.736000000000001</v>
      </c>
      <c r="K347" s="19">
        <v>75</v>
      </c>
      <c r="L347" s="15">
        <f t="shared" si="174"/>
        <v>48.263999999999996</v>
      </c>
      <c r="M347" s="105"/>
      <c r="N347" s="81"/>
      <c r="P347" s="19"/>
      <c r="S347" s="86"/>
      <c r="T347" s="15" t="s">
        <v>456</v>
      </c>
      <c r="U347" s="15">
        <v>1</v>
      </c>
      <c r="V347" s="52">
        <f t="shared" si="159"/>
        <v>26.736000000000001</v>
      </c>
      <c r="W347" s="10">
        <f t="shared" si="160"/>
        <v>75</v>
      </c>
      <c r="X347" s="10">
        <f t="shared" si="161"/>
        <v>48.263999999999996</v>
      </c>
    </row>
    <row r="348" spans="1:28" s="15" customFormat="1" x14ac:dyDescent="0.25">
      <c r="A348" s="51" t="s">
        <v>360</v>
      </c>
      <c r="B348" s="15" t="s">
        <v>644</v>
      </c>
      <c r="C348" s="79">
        <v>60</v>
      </c>
      <c r="D348" s="15">
        <v>2500</v>
      </c>
      <c r="E348" s="51">
        <v>671</v>
      </c>
      <c r="F348" s="80">
        <v>1</v>
      </c>
      <c r="G348" s="15">
        <f t="shared" si="175"/>
        <v>0.26840000000000003</v>
      </c>
      <c r="H348" s="17">
        <f t="shared" si="176"/>
        <v>16.104000000000003</v>
      </c>
      <c r="I348" s="18">
        <v>36.69</v>
      </c>
      <c r="J348" s="15">
        <f t="shared" si="177"/>
        <v>52.793999999999997</v>
      </c>
      <c r="K348" s="19">
        <v>100</v>
      </c>
      <c r="L348" s="15">
        <f t="shared" si="174"/>
        <v>47.206000000000003</v>
      </c>
      <c r="M348" s="105"/>
      <c r="N348" s="81"/>
      <c r="P348" s="19"/>
      <c r="S348" s="86"/>
      <c r="T348" s="15" t="s">
        <v>456</v>
      </c>
      <c r="U348" s="15">
        <v>1</v>
      </c>
      <c r="V348" s="51">
        <f t="shared" si="159"/>
        <v>52.793999999999997</v>
      </c>
      <c r="W348" s="15">
        <f t="shared" si="160"/>
        <v>100</v>
      </c>
      <c r="X348" s="15">
        <f t="shared" si="161"/>
        <v>47.206000000000003</v>
      </c>
    </row>
    <row r="349" spans="1:28" s="15" customFormat="1" x14ac:dyDescent="0.25">
      <c r="A349" s="51" t="s">
        <v>645</v>
      </c>
      <c r="B349" s="15" t="s">
        <v>646</v>
      </c>
      <c r="C349" s="79">
        <v>40</v>
      </c>
      <c r="D349" s="15">
        <v>2500</v>
      </c>
      <c r="E349" s="51">
        <v>671</v>
      </c>
      <c r="F349" s="80">
        <v>1</v>
      </c>
      <c r="G349" s="15">
        <f t="shared" si="175"/>
        <v>0.26840000000000003</v>
      </c>
      <c r="H349" s="17">
        <f t="shared" si="176"/>
        <v>10.736000000000001</v>
      </c>
      <c r="I349" s="18">
        <v>16</v>
      </c>
      <c r="J349" s="15">
        <f t="shared" si="177"/>
        <v>26.736000000000001</v>
      </c>
      <c r="K349" s="19">
        <v>75</v>
      </c>
      <c r="L349" s="15">
        <f t="shared" si="174"/>
        <v>48.263999999999996</v>
      </c>
      <c r="M349" s="105"/>
      <c r="N349" s="81"/>
      <c r="P349" s="19"/>
      <c r="S349" s="86"/>
      <c r="T349" s="15" t="s">
        <v>456</v>
      </c>
      <c r="U349" s="15">
        <v>1</v>
      </c>
      <c r="V349" s="52">
        <f t="shared" si="159"/>
        <v>26.736000000000001</v>
      </c>
      <c r="W349" s="10">
        <f t="shared" si="160"/>
        <v>75</v>
      </c>
      <c r="X349" s="10">
        <f t="shared" si="161"/>
        <v>48.263999999999996</v>
      </c>
      <c r="Z349" s="15" t="s">
        <v>576</v>
      </c>
      <c r="AA349" s="15" t="s">
        <v>731</v>
      </c>
      <c r="AB349" s="15" t="s">
        <v>90</v>
      </c>
    </row>
    <row r="350" spans="1:28" s="15" customFormat="1" x14ac:dyDescent="0.25">
      <c r="A350" s="51" t="s">
        <v>647</v>
      </c>
      <c r="B350" s="15" t="s">
        <v>632</v>
      </c>
      <c r="C350" s="79">
        <v>60</v>
      </c>
      <c r="D350" s="15">
        <v>2500</v>
      </c>
      <c r="E350" s="51">
        <v>671</v>
      </c>
      <c r="F350" s="80">
        <v>1</v>
      </c>
      <c r="G350" s="15">
        <f t="shared" si="175"/>
        <v>0.26840000000000003</v>
      </c>
      <c r="H350" s="17">
        <f t="shared" si="176"/>
        <v>16.104000000000003</v>
      </c>
      <c r="I350" s="18">
        <v>36.69</v>
      </c>
      <c r="J350" s="15">
        <f t="shared" si="177"/>
        <v>52.793999999999997</v>
      </c>
      <c r="K350" s="19">
        <v>100</v>
      </c>
      <c r="L350" s="15">
        <f>K326:K452-J326:J452</f>
        <v>47.206000000000003</v>
      </c>
      <c r="M350" s="105"/>
      <c r="N350" s="81"/>
      <c r="P350" s="19"/>
      <c r="S350" s="86"/>
      <c r="T350" s="15" t="s">
        <v>456</v>
      </c>
      <c r="U350" s="15">
        <v>1</v>
      </c>
      <c r="V350" s="51">
        <f t="shared" si="159"/>
        <v>52.793999999999997</v>
      </c>
      <c r="W350" s="15">
        <f t="shared" si="160"/>
        <v>100</v>
      </c>
      <c r="X350" s="15">
        <f t="shared" si="161"/>
        <v>47.206000000000003</v>
      </c>
      <c r="Y350" s="15" t="s">
        <v>730</v>
      </c>
      <c r="Z350" s="15">
        <v>-1845</v>
      </c>
    </row>
    <row r="351" spans="1:28" s="15" customFormat="1" x14ac:dyDescent="0.25">
      <c r="A351" s="51" t="s">
        <v>648</v>
      </c>
      <c r="B351" s="15" t="s">
        <v>644</v>
      </c>
      <c r="C351" s="79">
        <v>60</v>
      </c>
      <c r="D351" s="15">
        <v>2500</v>
      </c>
      <c r="E351" s="51">
        <v>671</v>
      </c>
      <c r="F351" s="80">
        <v>1</v>
      </c>
      <c r="G351" s="15">
        <f>E326:E452/D326:D452</f>
        <v>0.26840000000000003</v>
      </c>
      <c r="H351" s="17">
        <f>G303:G420*C303:C420</f>
        <v>16.104000000000003</v>
      </c>
      <c r="I351" s="18">
        <v>36.69</v>
      </c>
      <c r="J351" s="15">
        <f>I303:I420+H303:H420</f>
        <v>52.793999999999997</v>
      </c>
      <c r="K351" s="19">
        <v>100</v>
      </c>
      <c r="L351" s="15">
        <f>K327:K453-J327:J453</f>
        <v>47.206000000000003</v>
      </c>
      <c r="M351" s="105"/>
      <c r="N351" s="81"/>
      <c r="P351" s="19" t="s">
        <v>97</v>
      </c>
      <c r="Q351" s="15">
        <v>1845</v>
      </c>
      <c r="S351" s="86"/>
      <c r="T351" s="15" t="s">
        <v>456</v>
      </c>
      <c r="U351" s="15">
        <v>1</v>
      </c>
      <c r="V351" s="51">
        <f t="shared" si="159"/>
        <v>52.793999999999997</v>
      </c>
      <c r="W351" s="15">
        <f t="shared" si="160"/>
        <v>100</v>
      </c>
      <c r="X351" s="15">
        <f t="shared" si="161"/>
        <v>47.206000000000003</v>
      </c>
      <c r="Y351" s="154">
        <v>36530</v>
      </c>
      <c r="Z351" s="15">
        <v>230</v>
      </c>
      <c r="AA351" s="15">
        <v>2075</v>
      </c>
      <c r="AB351" s="15">
        <v>2075</v>
      </c>
    </row>
    <row r="352" spans="1:28" s="15" customFormat="1" x14ac:dyDescent="0.25">
      <c r="A352" s="51" t="s">
        <v>653</v>
      </c>
      <c r="B352" s="15" t="s">
        <v>652</v>
      </c>
      <c r="C352" s="79">
        <v>15</v>
      </c>
      <c r="D352" s="15">
        <v>2500</v>
      </c>
      <c r="E352" s="51">
        <v>671</v>
      </c>
      <c r="F352" s="80">
        <v>1</v>
      </c>
      <c r="G352" s="15">
        <f>E327:E453/D327:D453</f>
        <v>0.26840000000000003</v>
      </c>
      <c r="H352" s="17">
        <f>G304:G425*C304:C425</f>
        <v>4.0260000000000007</v>
      </c>
      <c r="I352" s="18">
        <v>7.61</v>
      </c>
      <c r="J352" s="15">
        <f>I304:I425+H304:H425</f>
        <v>11.636000000000001</v>
      </c>
      <c r="K352" s="19">
        <v>35</v>
      </c>
      <c r="L352" s="15">
        <f>K328:K453-J328:J453</f>
        <v>23.363999999999997</v>
      </c>
      <c r="M352" s="105"/>
      <c r="N352" s="81"/>
      <c r="P352" s="19" t="s">
        <v>90</v>
      </c>
      <c r="Q352" s="15">
        <f>P302</f>
        <v>3765</v>
      </c>
      <c r="S352" s="86"/>
      <c r="T352" s="15" t="s">
        <v>456</v>
      </c>
      <c r="U352" s="15">
        <v>1</v>
      </c>
      <c r="V352" s="51">
        <f t="shared" si="159"/>
        <v>11.636000000000001</v>
      </c>
      <c r="W352" s="15">
        <f t="shared" si="160"/>
        <v>35</v>
      </c>
      <c r="X352" s="15">
        <f t="shared" si="161"/>
        <v>23.363999999999997</v>
      </c>
      <c r="Y352" s="155">
        <v>44202</v>
      </c>
      <c r="Z352" s="15">
        <v>675</v>
      </c>
      <c r="AA352" s="15">
        <v>445</v>
      </c>
      <c r="AB352" s="15">
        <v>2520</v>
      </c>
    </row>
    <row r="353" spans="1:28" s="15" customFormat="1" x14ac:dyDescent="0.25">
      <c r="A353" s="51" t="s">
        <v>654</v>
      </c>
      <c r="B353" s="15" t="s">
        <v>652</v>
      </c>
      <c r="C353" s="79">
        <v>15</v>
      </c>
      <c r="D353" s="15">
        <v>2500</v>
      </c>
      <c r="E353" s="51">
        <v>671</v>
      </c>
      <c r="F353" s="80">
        <v>1</v>
      </c>
      <c r="G353" s="15">
        <f>E328:E453/D328:D453</f>
        <v>0.26840000000000003</v>
      </c>
      <c r="H353" s="17">
        <f>G305:G426*C305:C426</f>
        <v>4.0260000000000007</v>
      </c>
      <c r="I353" s="18">
        <v>13.95</v>
      </c>
      <c r="J353" s="15">
        <f>I305:I426+H305:H426</f>
        <v>17.975999999999999</v>
      </c>
      <c r="K353" s="19">
        <v>0</v>
      </c>
      <c r="L353" s="15">
        <f>K329:K454-J329:J454</f>
        <v>-17.975999999999999</v>
      </c>
      <c r="M353" s="105"/>
      <c r="N353" s="81"/>
      <c r="P353" s="19" t="s">
        <v>576</v>
      </c>
      <c r="R353" s="15">
        <f>W361-Q351</f>
        <v>1845</v>
      </c>
      <c r="S353" s="86"/>
      <c r="T353" s="15" t="s">
        <v>456</v>
      </c>
      <c r="U353" s="15">
        <v>1</v>
      </c>
      <c r="V353" s="52">
        <f t="shared" si="159"/>
        <v>17.975999999999999</v>
      </c>
      <c r="W353" s="10">
        <f t="shared" si="160"/>
        <v>0</v>
      </c>
      <c r="X353" s="10">
        <f t="shared" si="161"/>
        <v>-17.975999999999999</v>
      </c>
      <c r="Y353" s="155">
        <v>44204</v>
      </c>
      <c r="Z353" s="15">
        <v>750</v>
      </c>
      <c r="AA353" s="15">
        <v>75</v>
      </c>
      <c r="AB353" s="15">
        <v>2595</v>
      </c>
    </row>
    <row r="354" spans="1:28" s="15" customFormat="1" x14ac:dyDescent="0.25">
      <c r="A354" s="51" t="s">
        <v>543</v>
      </c>
      <c r="B354" s="15" t="s">
        <v>627</v>
      </c>
      <c r="C354" s="79">
        <v>60</v>
      </c>
      <c r="D354" s="15">
        <v>2500</v>
      </c>
      <c r="E354" s="51">
        <v>671</v>
      </c>
      <c r="F354" s="80">
        <v>1</v>
      </c>
      <c r="G354" s="15">
        <f>E329:E454/D329:D454</f>
        <v>0.26840000000000003</v>
      </c>
      <c r="H354" s="17">
        <f>G306:G427*C306:C427</f>
        <v>16.104000000000003</v>
      </c>
      <c r="I354" s="18">
        <v>36.69</v>
      </c>
      <c r="J354" s="15">
        <f>I306:I427+H306:H427</f>
        <v>52.793999999999997</v>
      </c>
      <c r="K354" s="19">
        <v>100</v>
      </c>
      <c r="L354" s="15">
        <f>K331:K455-J331:J455</f>
        <v>47.206000000000003</v>
      </c>
      <c r="M354" s="105"/>
      <c r="N354" s="81"/>
      <c r="P354" s="19" t="s">
        <v>575</v>
      </c>
      <c r="R354" s="15">
        <f>Q352-W361</f>
        <v>75</v>
      </c>
      <c r="S354" s="86"/>
      <c r="T354" s="15" t="s">
        <v>456</v>
      </c>
      <c r="U354" s="15">
        <v>1</v>
      </c>
      <c r="V354" s="51">
        <f t="shared" si="159"/>
        <v>52.793999999999997</v>
      </c>
      <c r="W354" s="15">
        <f t="shared" si="160"/>
        <v>100</v>
      </c>
      <c r="X354" s="15">
        <f t="shared" si="161"/>
        <v>47.206000000000003</v>
      </c>
      <c r="Y354" s="155">
        <v>44205</v>
      </c>
      <c r="Z354" s="15">
        <v>1045</v>
      </c>
      <c r="AA354" s="15">
        <v>305</v>
      </c>
      <c r="AB354" s="15">
        <v>2900</v>
      </c>
    </row>
    <row r="355" spans="1:28" s="15" customFormat="1" x14ac:dyDescent="0.25">
      <c r="A355" s="51" t="s">
        <v>660</v>
      </c>
      <c r="B355" s="15" t="s">
        <v>661</v>
      </c>
      <c r="C355" s="79">
        <v>100</v>
      </c>
      <c r="D355" s="15">
        <v>2500</v>
      </c>
      <c r="E355" s="51">
        <v>671</v>
      </c>
      <c r="F355" s="80">
        <v>1</v>
      </c>
      <c r="G355" s="15">
        <f>E330:E455/D330:D455</f>
        <v>0.26840000000000003</v>
      </c>
      <c r="H355" s="17">
        <f>G307:G428*C307:C428</f>
        <v>26.840000000000003</v>
      </c>
      <c r="I355" s="18">
        <v>32.15</v>
      </c>
      <c r="J355" s="15">
        <f>I307:I428+H307:H428</f>
        <v>58.99</v>
      </c>
      <c r="K355" s="19">
        <v>130</v>
      </c>
      <c r="L355" s="15">
        <f>K332:K455-J332:J455</f>
        <v>71.009999999999991</v>
      </c>
      <c r="M355" s="105"/>
      <c r="N355" s="81"/>
      <c r="P355" s="19"/>
      <c r="S355" s="86"/>
      <c r="T355" s="15" t="s">
        <v>456</v>
      </c>
      <c r="U355" s="15">
        <v>1</v>
      </c>
      <c r="V355" s="51">
        <f t="shared" si="159"/>
        <v>58.99</v>
      </c>
      <c r="W355" s="15">
        <f t="shared" si="160"/>
        <v>130</v>
      </c>
      <c r="X355" s="15">
        <f t="shared" si="161"/>
        <v>71.009999999999991</v>
      </c>
      <c r="Y355" s="155">
        <v>44207</v>
      </c>
      <c r="Z355" s="15">
        <v>1380</v>
      </c>
      <c r="AA355" s="15">
        <v>325</v>
      </c>
      <c r="AB355" s="15">
        <v>3225</v>
      </c>
    </row>
    <row r="356" spans="1:28" s="15" customFormat="1" x14ac:dyDescent="0.25">
      <c r="A356" s="51" t="s">
        <v>660</v>
      </c>
      <c r="B356" s="15" t="s">
        <v>662</v>
      </c>
      <c r="C356" s="79">
        <v>100</v>
      </c>
      <c r="D356" s="15">
        <v>2500</v>
      </c>
      <c r="E356" s="51">
        <v>671</v>
      </c>
      <c r="F356" s="80">
        <v>1</v>
      </c>
      <c r="G356" s="15">
        <f>E331:E455/D331:D455</f>
        <v>0.26840000000000003</v>
      </c>
      <c r="H356" s="17">
        <f>G308:G434*C308:C434</f>
        <v>26.840000000000003</v>
      </c>
      <c r="I356" s="18">
        <v>32.15</v>
      </c>
      <c r="J356" s="15">
        <f>I308:I434+H308:H434</f>
        <v>58.99</v>
      </c>
      <c r="K356" s="19">
        <v>130</v>
      </c>
      <c r="L356" s="15">
        <f>K333:K455-J333:J455</f>
        <v>71.009999999999991</v>
      </c>
      <c r="M356" s="105"/>
      <c r="N356" s="81"/>
      <c r="P356" s="19"/>
      <c r="S356" s="86"/>
      <c r="T356" s="15" t="s">
        <v>456</v>
      </c>
      <c r="U356" s="15">
        <v>1</v>
      </c>
      <c r="V356" s="51">
        <f t="shared" si="159"/>
        <v>58.99</v>
      </c>
      <c r="W356" s="15">
        <f t="shared" si="160"/>
        <v>130</v>
      </c>
      <c r="X356" s="15">
        <f t="shared" si="161"/>
        <v>71.009999999999991</v>
      </c>
    </row>
    <row r="357" spans="1:28" s="15" customFormat="1" x14ac:dyDescent="0.25">
      <c r="A357" s="51" t="s">
        <v>660</v>
      </c>
      <c r="B357" s="15" t="s">
        <v>663</v>
      </c>
      <c r="C357" s="79">
        <v>240</v>
      </c>
      <c r="D357" s="15">
        <v>2500</v>
      </c>
      <c r="E357" s="51">
        <v>671</v>
      </c>
      <c r="F357" s="80">
        <v>1</v>
      </c>
      <c r="G357" s="15">
        <f>E332:E455/D332:D455</f>
        <v>0.26840000000000003</v>
      </c>
      <c r="H357" s="17">
        <f>G309:G435*C309:C435</f>
        <v>64.416000000000011</v>
      </c>
      <c r="I357" s="18">
        <v>36.74</v>
      </c>
      <c r="J357" s="15">
        <f>I309:I435+H309:H435</f>
        <v>101.15600000000001</v>
      </c>
      <c r="K357" s="19">
        <v>180</v>
      </c>
      <c r="L357" s="15">
        <f>K334:K456-J334:J456</f>
        <v>78.843999999999994</v>
      </c>
      <c r="M357" s="105"/>
      <c r="N357" s="81"/>
      <c r="P357" s="19"/>
      <c r="S357" s="86"/>
      <c r="T357" s="15" t="s">
        <v>456</v>
      </c>
      <c r="U357" s="15">
        <v>1</v>
      </c>
      <c r="V357" s="51">
        <f t="shared" si="159"/>
        <v>101.15600000000001</v>
      </c>
      <c r="W357" s="15">
        <f t="shared" si="160"/>
        <v>180</v>
      </c>
      <c r="X357" s="15">
        <f t="shared" si="161"/>
        <v>78.843999999999994</v>
      </c>
    </row>
    <row r="358" spans="1:28" s="15" customFormat="1" x14ac:dyDescent="0.25">
      <c r="A358" s="51" t="s">
        <v>714</v>
      </c>
      <c r="B358" s="15" t="s">
        <v>610</v>
      </c>
      <c r="C358" s="79">
        <v>15</v>
      </c>
      <c r="D358" s="15">
        <v>2500</v>
      </c>
      <c r="E358" s="51">
        <v>671</v>
      </c>
      <c r="F358" s="80">
        <v>1</v>
      </c>
      <c r="G358" s="15">
        <f>E333:E455/D333:D455</f>
        <v>0.26840000000000003</v>
      </c>
      <c r="H358" s="17">
        <f>G309:G437*C309:C437</f>
        <v>4.0260000000000007</v>
      </c>
      <c r="I358" s="18">
        <v>5.19</v>
      </c>
      <c r="J358" s="15">
        <f>I309:I437+H309:H437</f>
        <v>9.2160000000000011</v>
      </c>
      <c r="K358" s="19">
        <v>25</v>
      </c>
      <c r="L358" s="15">
        <f>K334:K456-J334:J456</f>
        <v>15.783999999999999</v>
      </c>
      <c r="M358" s="105"/>
      <c r="N358" s="81"/>
      <c r="P358" s="19"/>
      <c r="S358" s="86"/>
      <c r="T358" s="15" t="s">
        <v>456</v>
      </c>
      <c r="U358" s="15">
        <v>1</v>
      </c>
      <c r="V358" s="52">
        <f t="shared" ref="V358" si="178">U358*J358</f>
        <v>9.2160000000000011</v>
      </c>
      <c r="W358" s="10">
        <f t="shared" ref="W358" si="179">U358*K358</f>
        <v>25</v>
      </c>
      <c r="X358" s="10">
        <f t="shared" ref="X358" si="180">U358*L358</f>
        <v>15.783999999999999</v>
      </c>
    </row>
    <row r="359" spans="1:28" s="15" customFormat="1" x14ac:dyDescent="0.25">
      <c r="A359" s="51" t="s">
        <v>670</v>
      </c>
      <c r="B359" s="15" t="s">
        <v>671</v>
      </c>
      <c r="C359" s="79">
        <v>5</v>
      </c>
      <c r="D359" s="15">
        <v>2500</v>
      </c>
      <c r="E359" s="51">
        <v>671</v>
      </c>
      <c r="F359" s="80">
        <v>1</v>
      </c>
      <c r="G359" s="15">
        <f>E333:E456/D333:D456</f>
        <v>0.26840000000000003</v>
      </c>
      <c r="H359" s="17">
        <f>G310:G436*C310:C436</f>
        <v>1.3420000000000001</v>
      </c>
      <c r="I359" s="18">
        <v>8.73</v>
      </c>
      <c r="J359" s="15">
        <f>I310:I436+H310:H436</f>
        <v>10.072000000000001</v>
      </c>
      <c r="K359" s="19">
        <v>25</v>
      </c>
      <c r="L359" s="15">
        <f>K335:K457-J335:J457</f>
        <v>14.927999999999999</v>
      </c>
      <c r="M359" s="105"/>
      <c r="N359" s="81"/>
      <c r="P359" s="19"/>
      <c r="S359" s="86"/>
      <c r="T359" s="15" t="s">
        <v>456</v>
      </c>
      <c r="U359" s="15">
        <v>1</v>
      </c>
      <c r="V359" s="51">
        <f t="shared" si="159"/>
        <v>10.072000000000001</v>
      </c>
      <c r="W359" s="15">
        <f t="shared" si="160"/>
        <v>25</v>
      </c>
      <c r="X359" s="15">
        <f t="shared" si="161"/>
        <v>14.927999999999999</v>
      </c>
    </row>
    <row r="360" spans="1:28" s="20" customFormat="1" x14ac:dyDescent="0.25">
      <c r="A360" s="53" t="s">
        <v>654</v>
      </c>
      <c r="B360" s="20" t="s">
        <v>674</v>
      </c>
      <c r="C360" s="130">
        <v>16</v>
      </c>
      <c r="D360" s="20">
        <v>2500</v>
      </c>
      <c r="E360" s="53">
        <v>671</v>
      </c>
      <c r="F360" s="131">
        <v>1</v>
      </c>
      <c r="G360" s="20">
        <f>E334:E457/D334:D457</f>
        <v>0.26840000000000003</v>
      </c>
      <c r="H360" s="22">
        <f>G311:G437*C311:C437</f>
        <v>4.2944000000000004</v>
      </c>
      <c r="I360" s="23">
        <v>21.25</v>
      </c>
      <c r="J360" s="20">
        <f>I311:I437+H311:H437</f>
        <v>25.5444</v>
      </c>
      <c r="K360" s="24">
        <v>0</v>
      </c>
      <c r="L360" s="20">
        <f>K336:K458-J336:J458</f>
        <v>-25.5444</v>
      </c>
      <c r="M360" s="132"/>
      <c r="N360" s="133"/>
      <c r="P360" s="24"/>
      <c r="S360" s="134"/>
      <c r="V360" s="52">
        <f t="shared" si="159"/>
        <v>0</v>
      </c>
      <c r="W360" s="10">
        <f t="shared" si="160"/>
        <v>0</v>
      </c>
      <c r="X360" s="10">
        <f t="shared" si="161"/>
        <v>0</v>
      </c>
    </row>
    <row r="361" spans="1:28" x14ac:dyDescent="0.25">
      <c r="W361" s="38">
        <f>W360+W359+W358+W357+W356+W355+W354+W353+W352+W351+W350+W349+W348+W347+W346+W345+W344+W343+W342+W341+W340+W339+W338+W337+W336+W335+W334+W333+W332+W331+W330+W329+W328+W327+W326+W325+W324+W323+W322+W321+W320+W319+W318+W317+W315+W316+W314+W313+W312+W311+W310+W309+W308+W307+W306+W302+W303+W304+W305</f>
        <v>3690</v>
      </c>
      <c r="X361" s="75">
        <f>X360+X359+X358+X357+X356+X355+X354+X353+X352+X351+X350+X349+X348+X347+X346+X345+X344+X343+X342+X325+X326+X327+X328+X329+X330+X331+X332+X333+X334+X335+X336+X337+X338+X339+X340+X341+X324+X323+X322+X321+X320+X319+X318+X317+X316++X315+X314+X313+X312+X311+X310+X309+X308+X302+X303+X304+X305+X306+X307</f>
        <v>1864.6699999999996</v>
      </c>
    </row>
    <row r="362" spans="1:28" s="121" customFormat="1" x14ac:dyDescent="0.25">
      <c r="A362" s="121" t="s">
        <v>683</v>
      </c>
      <c r="B362" s="121" t="s">
        <v>0</v>
      </c>
      <c r="C362" s="122" t="s">
        <v>5</v>
      </c>
      <c r="D362" s="121" t="s">
        <v>45</v>
      </c>
      <c r="E362" s="121" t="s">
        <v>47</v>
      </c>
      <c r="F362" s="123" t="s">
        <v>95</v>
      </c>
      <c r="G362" s="121" t="s">
        <v>6</v>
      </c>
      <c r="H362" s="124" t="s">
        <v>1</v>
      </c>
      <c r="I362" s="125" t="s">
        <v>67</v>
      </c>
      <c r="J362" s="121" t="s">
        <v>2</v>
      </c>
      <c r="K362" s="126" t="s">
        <v>3</v>
      </c>
      <c r="L362" s="121" t="s">
        <v>4</v>
      </c>
      <c r="M362" s="127" t="s">
        <v>470</v>
      </c>
      <c r="N362" s="121" t="s">
        <v>471</v>
      </c>
      <c r="O362" s="121" t="s">
        <v>99</v>
      </c>
      <c r="P362" s="126" t="s">
        <v>100</v>
      </c>
      <c r="Q362" s="121" t="s">
        <v>101</v>
      </c>
      <c r="S362" s="128"/>
      <c r="T362" s="121" t="s">
        <v>263</v>
      </c>
      <c r="U362" s="121" t="s">
        <v>264</v>
      </c>
      <c r="V362" s="129" t="s">
        <v>273</v>
      </c>
      <c r="W362" s="121" t="s">
        <v>3</v>
      </c>
      <c r="X362" s="121" t="s">
        <v>4</v>
      </c>
    </row>
    <row r="363" spans="1:28" s="15" customFormat="1" x14ac:dyDescent="0.25">
      <c r="A363" s="51" t="s">
        <v>604</v>
      </c>
      <c r="B363" s="15" t="s">
        <v>698</v>
      </c>
      <c r="C363" s="79">
        <v>18</v>
      </c>
      <c r="D363" s="15">
        <v>1490</v>
      </c>
      <c r="E363" s="51">
        <v>408</v>
      </c>
      <c r="F363" s="80">
        <v>1</v>
      </c>
      <c r="G363" s="15">
        <f t="shared" ref="G363:G369" si="181">E335:E457/D335:D457</f>
        <v>0.27382550335570471</v>
      </c>
      <c r="H363" s="51">
        <f>G360:G443*C360:C443</f>
        <v>4.9288590604026847</v>
      </c>
      <c r="I363" s="18">
        <v>6.76</v>
      </c>
      <c r="J363" s="15">
        <f>I311:I437+H311:H437</f>
        <v>11.688859060402685</v>
      </c>
      <c r="K363" s="19">
        <v>30</v>
      </c>
      <c r="L363" s="51">
        <f>K360:K443-J360:J443</f>
        <v>18.311140939597315</v>
      </c>
      <c r="M363" s="105">
        <f>C363+C364+C365+C366+C367+C368+C369+C370+C371+C372+C373+C374+C376+C375+C377+C378+C379+C380+C382+C381+C383+C384+C385+C386+C387+C388+C389+C390+C391+C392+C393+C394</f>
        <v>1477</v>
      </c>
      <c r="O363" s="15">
        <v>1010</v>
      </c>
      <c r="P363" s="19">
        <f>K363+K364+K365+K366+K367+K368+K369+K370+K371+K372+K373+K374+K375+K377+K376+K379+K378+K380+K381+K382+K383+K384+K385+K386+K387+K388+K389</f>
        <v>2298</v>
      </c>
      <c r="Q363" s="15">
        <f>L363+L364+L365+L366+L367+L368+L369+L370+L371+L372+L373+L374+L375+L376+L377+L378+L379+L380+L381+L382+L383+L384+L385+L386+L387+L388+L389</f>
        <v>1411.9458389261742</v>
      </c>
      <c r="S363" s="86"/>
      <c r="T363" s="15" t="s">
        <v>456</v>
      </c>
      <c r="U363" s="15">
        <v>1</v>
      </c>
      <c r="V363" s="15">
        <f t="shared" ref="V363:V378" si="182">J363*U363</f>
        <v>11.688859060402685</v>
      </c>
      <c r="W363" s="15">
        <f t="shared" ref="W363:W378" si="183">K363*U363</f>
        <v>30</v>
      </c>
      <c r="X363" s="15">
        <f t="shared" ref="X363:X377" si="184">L363*U363</f>
        <v>18.311140939597315</v>
      </c>
    </row>
    <row r="364" spans="1:28" s="15" customFormat="1" x14ac:dyDescent="0.25">
      <c r="A364" s="51" t="s">
        <v>604</v>
      </c>
      <c r="B364" s="15" t="s">
        <v>699</v>
      </c>
      <c r="C364" s="79">
        <v>18</v>
      </c>
      <c r="D364" s="15">
        <v>1490</v>
      </c>
      <c r="E364" s="51">
        <v>408</v>
      </c>
      <c r="F364" s="80">
        <v>1</v>
      </c>
      <c r="G364" s="15">
        <f t="shared" si="181"/>
        <v>0.27382550335570471</v>
      </c>
      <c r="H364" s="51">
        <f>G361:G444*C361:C444</f>
        <v>4.9288590604026847</v>
      </c>
      <c r="I364" s="18">
        <v>6.76</v>
      </c>
      <c r="J364" s="15">
        <f>I312:I439+H312:H439</f>
        <v>11.688859060402685</v>
      </c>
      <c r="K364" s="19">
        <v>30</v>
      </c>
      <c r="L364" s="51">
        <f>K361:K444-J361:J444</f>
        <v>18.311140939597315</v>
      </c>
      <c r="M364" s="105">
        <v>1495</v>
      </c>
      <c r="P364" s="19">
        <f>K390+K391+K392+K393+K394</f>
        <v>260</v>
      </c>
      <c r="Q364" s="15">
        <f>L390+L391+L392+L393+L394</f>
        <v>168.25389261744968</v>
      </c>
      <c r="S364" s="86"/>
      <c r="T364" s="15" t="s">
        <v>456</v>
      </c>
      <c r="U364" s="15">
        <v>1</v>
      </c>
      <c r="V364" s="15">
        <f t="shared" si="182"/>
        <v>11.688859060402685</v>
      </c>
      <c r="W364" s="15">
        <f t="shared" si="183"/>
        <v>30</v>
      </c>
      <c r="X364" s="15">
        <f t="shared" si="184"/>
        <v>18.311140939597315</v>
      </c>
    </row>
    <row r="365" spans="1:28" s="15" customFormat="1" x14ac:dyDescent="0.25">
      <c r="A365" s="51" t="s">
        <v>604</v>
      </c>
      <c r="B365" s="15" t="s">
        <v>700</v>
      </c>
      <c r="C365" s="79">
        <v>9</v>
      </c>
      <c r="D365" s="15">
        <v>1490</v>
      </c>
      <c r="E365" s="51">
        <v>408</v>
      </c>
      <c r="F365" s="80">
        <v>1</v>
      </c>
      <c r="G365" s="15">
        <f t="shared" si="181"/>
        <v>0.27382550335570471</v>
      </c>
      <c r="H365" s="51">
        <f>G362:G445*C362:C445</f>
        <v>2.4644295302013424</v>
      </c>
      <c r="I365" s="18">
        <v>8.35</v>
      </c>
      <c r="J365" s="15">
        <f>I313:I440+H313:H440</f>
        <v>10.814429530201341</v>
      </c>
      <c r="K365" s="19">
        <v>50</v>
      </c>
      <c r="L365" s="51">
        <f>K362:K445-J362:J445</f>
        <v>39.185570469798662</v>
      </c>
      <c r="M365" s="105"/>
      <c r="P365" s="19">
        <f>K398+K397+K396+K395</f>
        <v>125</v>
      </c>
      <c r="Q365" s="15">
        <f>L395+L396+L397+L398</f>
        <v>125</v>
      </c>
      <c r="S365" s="86"/>
      <c r="T365" s="15" t="s">
        <v>456</v>
      </c>
      <c r="U365" s="15">
        <v>1</v>
      </c>
      <c r="V365" s="15">
        <f t="shared" si="182"/>
        <v>10.814429530201341</v>
      </c>
      <c r="W365" s="15">
        <f t="shared" si="183"/>
        <v>50</v>
      </c>
      <c r="X365" s="15">
        <f t="shared" si="184"/>
        <v>39.185570469798662</v>
      </c>
    </row>
    <row r="366" spans="1:28" s="15" customFormat="1" x14ac:dyDescent="0.25">
      <c r="A366" s="51" t="s">
        <v>604</v>
      </c>
      <c r="B366" s="15" t="s">
        <v>700</v>
      </c>
      <c r="C366" s="79">
        <v>9</v>
      </c>
      <c r="D366" s="15">
        <v>1490</v>
      </c>
      <c r="E366" s="51">
        <v>408</v>
      </c>
      <c r="F366" s="80">
        <v>1</v>
      </c>
      <c r="G366" s="15">
        <f t="shared" si="181"/>
        <v>0.27382550335570471</v>
      </c>
      <c r="H366" s="51">
        <f>G363:G445*C363:C445</f>
        <v>2.4644295302013424</v>
      </c>
      <c r="I366" s="18">
        <v>8.35</v>
      </c>
      <c r="J366" s="15">
        <f>I314:I441+H314:H441</f>
        <v>10.814429530201341</v>
      </c>
      <c r="K366" s="19">
        <v>50</v>
      </c>
      <c r="L366" s="51">
        <f>K363:K445-J363:J445</f>
        <v>39.185570469798662</v>
      </c>
      <c r="M366" s="105"/>
      <c r="P366" s="19"/>
      <c r="Q366" s="15">
        <f>P363+P364+P365-O363</f>
        <v>1673</v>
      </c>
      <c r="S366" s="86"/>
      <c r="T366" s="15" t="s">
        <v>456</v>
      </c>
      <c r="U366" s="15">
        <v>1</v>
      </c>
      <c r="V366" s="15">
        <f t="shared" si="182"/>
        <v>10.814429530201341</v>
      </c>
      <c r="W366" s="15">
        <f t="shared" si="183"/>
        <v>50</v>
      </c>
      <c r="X366" s="15">
        <f t="shared" si="184"/>
        <v>39.185570469798662</v>
      </c>
    </row>
    <row r="367" spans="1:28" s="15" customFormat="1" x14ac:dyDescent="0.25">
      <c r="A367" s="51" t="s">
        <v>604</v>
      </c>
      <c r="B367" s="15" t="s">
        <v>701</v>
      </c>
      <c r="C367" s="79">
        <v>40</v>
      </c>
      <c r="D367" s="15">
        <v>1490</v>
      </c>
      <c r="E367" s="51">
        <v>408</v>
      </c>
      <c r="F367" s="80">
        <v>1</v>
      </c>
      <c r="G367" s="15">
        <f t="shared" si="181"/>
        <v>0.27382550335570471</v>
      </c>
      <c r="H367" s="51">
        <f>G364:G446*C364:C446</f>
        <v>10.953020134228188</v>
      </c>
      <c r="I367" s="18">
        <v>22.67</v>
      </c>
      <c r="J367" s="15">
        <f>I315:I442+H315:H442</f>
        <v>33.623020134228192</v>
      </c>
      <c r="K367" s="19">
        <v>80</v>
      </c>
      <c r="L367" s="51">
        <f>K364:K446-J364:J446</f>
        <v>46.376979865771808</v>
      </c>
      <c r="M367" s="105"/>
      <c r="P367" s="19"/>
      <c r="Q367" s="15">
        <f>P363-O363</f>
        <v>1288</v>
      </c>
      <c r="S367" s="86"/>
      <c r="T367" s="15" t="s">
        <v>456</v>
      </c>
      <c r="U367" s="15">
        <v>1</v>
      </c>
      <c r="V367" s="15">
        <f t="shared" si="182"/>
        <v>33.623020134228192</v>
      </c>
      <c r="W367" s="15">
        <f t="shared" si="183"/>
        <v>80</v>
      </c>
      <c r="X367" s="15">
        <f t="shared" si="184"/>
        <v>46.376979865771808</v>
      </c>
    </row>
    <row r="368" spans="1:28" s="15" customFormat="1" x14ac:dyDescent="0.25">
      <c r="A368" s="51" t="s">
        <v>684</v>
      </c>
      <c r="B368" s="15" t="s">
        <v>685</v>
      </c>
      <c r="C368" s="79">
        <v>130</v>
      </c>
      <c r="D368" s="15">
        <v>1490</v>
      </c>
      <c r="E368" s="51">
        <v>408</v>
      </c>
      <c r="F368" s="80">
        <v>1</v>
      </c>
      <c r="G368" s="15">
        <f t="shared" si="181"/>
        <v>0.27382550335570471</v>
      </c>
      <c r="H368" s="51">
        <f>G365:G447*C365:C447</f>
        <v>35.597315436241615</v>
      </c>
      <c r="I368" s="18">
        <v>20.69</v>
      </c>
      <c r="J368" s="15">
        <f>I316:I443+H316:H443</f>
        <v>56.287315436241613</v>
      </c>
      <c r="K368" s="19">
        <v>100</v>
      </c>
      <c r="L368" s="51">
        <f>K365:K447-J365:J447</f>
        <v>43.712684563758387</v>
      </c>
      <c r="M368" s="105"/>
      <c r="P368" s="19"/>
      <c r="S368" s="86"/>
      <c r="T368" s="15" t="s">
        <v>456</v>
      </c>
      <c r="U368" s="15">
        <v>1</v>
      </c>
      <c r="V368" s="15">
        <f t="shared" si="182"/>
        <v>56.287315436241613</v>
      </c>
      <c r="W368" s="15">
        <f t="shared" si="183"/>
        <v>100</v>
      </c>
      <c r="X368" s="15">
        <f t="shared" si="184"/>
        <v>43.712684563758387</v>
      </c>
    </row>
    <row r="369" spans="1:24" s="15" customFormat="1" x14ac:dyDescent="0.25">
      <c r="A369" s="51" t="s">
        <v>684</v>
      </c>
      <c r="B369" s="15" t="s">
        <v>686</v>
      </c>
      <c r="C369" s="79">
        <v>120</v>
      </c>
      <c r="D369" s="15">
        <v>1490</v>
      </c>
      <c r="E369" s="51">
        <v>408</v>
      </c>
      <c r="F369" s="80">
        <v>1</v>
      </c>
      <c r="G369" s="15">
        <f t="shared" si="181"/>
        <v>0.27382550335570471</v>
      </c>
      <c r="H369" s="51">
        <f>G366:G448*C366:C448</f>
        <v>32.859060402684563</v>
      </c>
      <c r="I369" s="18">
        <v>16.010000000000002</v>
      </c>
      <c r="J369" s="15">
        <f>I317:I443+H317:H443</f>
        <v>48.869060402684568</v>
      </c>
      <c r="K369" s="19">
        <v>100</v>
      </c>
      <c r="L369" s="51">
        <f>K366:K448-J366:J448</f>
        <v>51.130939597315432</v>
      </c>
      <c r="M369" s="105"/>
      <c r="P369" s="19"/>
      <c r="S369" s="86"/>
      <c r="T369" s="15" t="s">
        <v>456</v>
      </c>
      <c r="U369" s="15">
        <v>1</v>
      </c>
      <c r="V369" s="15">
        <f t="shared" si="182"/>
        <v>48.869060402684568</v>
      </c>
      <c r="W369" s="15">
        <f t="shared" si="183"/>
        <v>100</v>
      </c>
      <c r="X369" s="15">
        <f t="shared" si="184"/>
        <v>51.130939597315432</v>
      </c>
    </row>
    <row r="370" spans="1:24" s="15" customFormat="1" x14ac:dyDescent="0.25">
      <c r="A370" s="51" t="s">
        <v>687</v>
      </c>
      <c r="B370" s="15" t="s">
        <v>481</v>
      </c>
      <c r="C370" s="79">
        <v>100</v>
      </c>
      <c r="D370" s="15">
        <v>1490</v>
      </c>
      <c r="E370" s="51">
        <v>408</v>
      </c>
      <c r="F370" s="80">
        <v>1</v>
      </c>
      <c r="G370" s="15">
        <f t="shared" ref="G370:G379" si="185">E343:E465/D343:D465</f>
        <v>0.27382550335570471</v>
      </c>
      <c r="H370" s="51">
        <f>G368:G450*C368:C450</f>
        <v>27.382550335570471</v>
      </c>
      <c r="I370" s="18">
        <v>38.979999999999997</v>
      </c>
      <c r="J370" s="15">
        <f>I319:I445+H319:H445</f>
        <v>66.362550335570461</v>
      </c>
      <c r="K370" s="19">
        <v>159</v>
      </c>
      <c r="L370" s="51">
        <f>K368:K450-J368:J450</f>
        <v>92.637449664429539</v>
      </c>
      <c r="M370" s="105"/>
      <c r="P370" s="19"/>
      <c r="S370" s="86"/>
      <c r="T370" s="15" t="s">
        <v>456</v>
      </c>
      <c r="U370" s="15">
        <v>1</v>
      </c>
      <c r="V370" s="15">
        <f t="shared" si="182"/>
        <v>66.362550335570461</v>
      </c>
      <c r="W370" s="15">
        <f t="shared" si="183"/>
        <v>159</v>
      </c>
      <c r="X370" s="15">
        <f t="shared" si="184"/>
        <v>92.637449664429539</v>
      </c>
    </row>
    <row r="371" spans="1:24" s="15" customFormat="1" x14ac:dyDescent="0.25">
      <c r="A371" s="51" t="s">
        <v>688</v>
      </c>
      <c r="B371" s="15" t="s">
        <v>689</v>
      </c>
      <c r="C371" s="79">
        <v>120</v>
      </c>
      <c r="D371" s="15">
        <v>1490</v>
      </c>
      <c r="E371" s="51">
        <v>408</v>
      </c>
      <c r="F371" s="80">
        <v>1</v>
      </c>
      <c r="G371" s="15">
        <f t="shared" si="185"/>
        <v>0.27382550335570471</v>
      </c>
      <c r="H371" s="51">
        <f>G369:G452*C369:C452</f>
        <v>32.859060402684563</v>
      </c>
      <c r="I371" s="18">
        <v>17.3</v>
      </c>
      <c r="J371" s="15">
        <f t="shared" ref="J371:J376" si="186">I320:I445+H320:H445</f>
        <v>50.15906040268456</v>
      </c>
      <c r="K371" s="19">
        <v>140</v>
      </c>
      <c r="L371" s="51">
        <f>K369:K452-J369:J452</f>
        <v>89.84093959731544</v>
      </c>
      <c r="M371" s="105"/>
      <c r="P371" s="19"/>
      <c r="S371" s="86"/>
      <c r="T371" s="15" t="s">
        <v>456</v>
      </c>
      <c r="U371" s="15">
        <v>1</v>
      </c>
      <c r="V371" s="15">
        <f t="shared" si="182"/>
        <v>50.15906040268456</v>
      </c>
      <c r="W371" s="15">
        <f t="shared" si="183"/>
        <v>140</v>
      </c>
      <c r="X371" s="15">
        <f t="shared" si="184"/>
        <v>89.84093959731544</v>
      </c>
    </row>
    <row r="372" spans="1:24" s="15" customFormat="1" x14ac:dyDescent="0.25">
      <c r="A372" s="51" t="s">
        <v>543</v>
      </c>
      <c r="B372" s="15" t="s">
        <v>690</v>
      </c>
      <c r="C372" s="79">
        <v>120</v>
      </c>
      <c r="D372" s="15">
        <v>1490</v>
      </c>
      <c r="E372" s="51">
        <v>408</v>
      </c>
      <c r="F372" s="80">
        <v>1</v>
      </c>
      <c r="G372" s="15">
        <f t="shared" si="185"/>
        <v>0.27382550335570471</v>
      </c>
      <c r="H372" s="51">
        <f>G370:G453*C370:C453</f>
        <v>32.859060402684563</v>
      </c>
      <c r="I372" s="18">
        <v>25.66</v>
      </c>
      <c r="J372" s="15">
        <f t="shared" si="186"/>
        <v>58.519060402684559</v>
      </c>
      <c r="K372" s="19">
        <v>160</v>
      </c>
      <c r="L372" s="51">
        <f>K370:K453-J370:J453</f>
        <v>101.48093959731544</v>
      </c>
      <c r="M372" s="105"/>
      <c r="P372" s="19"/>
      <c r="S372" s="86"/>
      <c r="T372" s="15" t="s">
        <v>456</v>
      </c>
      <c r="U372" s="15">
        <v>1</v>
      </c>
      <c r="V372" s="15">
        <f t="shared" si="182"/>
        <v>58.519060402684559</v>
      </c>
      <c r="W372" s="15">
        <f t="shared" si="183"/>
        <v>160</v>
      </c>
      <c r="X372" s="15">
        <f t="shared" si="184"/>
        <v>101.48093959731544</v>
      </c>
    </row>
    <row r="373" spans="1:24" s="15" customFormat="1" x14ac:dyDescent="0.25">
      <c r="A373" s="51" t="s">
        <v>691</v>
      </c>
      <c r="B373" s="15" t="s">
        <v>692</v>
      </c>
      <c r="C373" s="79">
        <v>120</v>
      </c>
      <c r="D373" s="15">
        <v>1490</v>
      </c>
      <c r="E373" s="51">
        <v>408</v>
      </c>
      <c r="F373" s="80">
        <v>1</v>
      </c>
      <c r="G373" s="15">
        <f t="shared" si="185"/>
        <v>0.27382550335570471</v>
      </c>
      <c r="H373" s="51">
        <f>G370:G453*C370:C453</f>
        <v>32.859060402684563</v>
      </c>
      <c r="I373" s="18">
        <v>25.66</v>
      </c>
      <c r="J373" s="15">
        <f t="shared" si="186"/>
        <v>58.519060402684559</v>
      </c>
      <c r="K373" s="19">
        <v>160</v>
      </c>
      <c r="L373" s="51">
        <f>K370:K453-J370:J453</f>
        <v>101.48093959731544</v>
      </c>
      <c r="M373" s="105"/>
      <c r="P373" s="19"/>
      <c r="S373" s="86"/>
      <c r="T373" s="15" t="s">
        <v>456</v>
      </c>
      <c r="U373" s="15">
        <v>1</v>
      </c>
      <c r="V373" s="15">
        <f t="shared" si="182"/>
        <v>58.519060402684559</v>
      </c>
      <c r="W373" s="15">
        <f t="shared" si="183"/>
        <v>160</v>
      </c>
      <c r="X373" s="15">
        <f t="shared" si="184"/>
        <v>101.48093959731544</v>
      </c>
    </row>
    <row r="374" spans="1:24" s="15" customFormat="1" x14ac:dyDescent="0.25">
      <c r="A374" s="51" t="s">
        <v>693</v>
      </c>
      <c r="B374" s="15" t="s">
        <v>694</v>
      </c>
      <c r="C374" s="79">
        <v>5</v>
      </c>
      <c r="D374" s="15">
        <v>1490</v>
      </c>
      <c r="E374" s="51">
        <v>408</v>
      </c>
      <c r="F374" s="80">
        <v>1</v>
      </c>
      <c r="G374" s="15">
        <f t="shared" si="185"/>
        <v>0.27382550335570471</v>
      </c>
      <c r="H374" s="51">
        <f>G371:G454*C371:C454</f>
        <v>1.3691275167785235</v>
      </c>
      <c r="I374" s="18">
        <v>17.7</v>
      </c>
      <c r="J374" s="15">
        <f t="shared" si="186"/>
        <v>19.069127516778522</v>
      </c>
      <c r="K374" s="19">
        <v>55</v>
      </c>
      <c r="L374" s="51">
        <f>K371:K454-J371:J454</f>
        <v>35.930872483221478</v>
      </c>
      <c r="M374" s="105"/>
      <c r="P374" s="19"/>
      <c r="S374" s="86"/>
      <c r="T374" s="15" t="s">
        <v>456</v>
      </c>
      <c r="U374" s="15">
        <v>1</v>
      </c>
      <c r="V374" s="15">
        <f t="shared" si="182"/>
        <v>19.069127516778522</v>
      </c>
      <c r="W374" s="15">
        <f t="shared" si="183"/>
        <v>55</v>
      </c>
      <c r="X374" s="15">
        <f t="shared" si="184"/>
        <v>35.930872483221478</v>
      </c>
    </row>
    <row r="375" spans="1:24" s="15" customFormat="1" x14ac:dyDescent="0.25">
      <c r="A375" s="51" t="s">
        <v>693</v>
      </c>
      <c r="B375" s="15" t="s">
        <v>695</v>
      </c>
      <c r="C375" s="79">
        <v>5</v>
      </c>
      <c r="D375" s="15">
        <v>1490</v>
      </c>
      <c r="E375" s="51">
        <v>408</v>
      </c>
      <c r="F375" s="80">
        <v>1</v>
      </c>
      <c r="G375" s="15">
        <f t="shared" si="185"/>
        <v>0.27382550335570471</v>
      </c>
      <c r="H375" s="51">
        <f>G372:G455*C372:C455</f>
        <v>1.3691275167785235</v>
      </c>
      <c r="I375" s="18">
        <v>5.97</v>
      </c>
      <c r="J375" s="15">
        <f t="shared" si="186"/>
        <v>7.3391275167785235</v>
      </c>
      <c r="K375" s="19">
        <v>30</v>
      </c>
      <c r="L375" s="51">
        <f>K372:K455-J372:J455</f>
        <v>22.660872483221475</v>
      </c>
      <c r="M375" s="105"/>
      <c r="P375" s="19"/>
      <c r="S375" s="86"/>
      <c r="T375" s="15" t="s">
        <v>456</v>
      </c>
      <c r="U375" s="15">
        <v>1</v>
      </c>
      <c r="V375" s="15">
        <f t="shared" si="182"/>
        <v>7.3391275167785235</v>
      </c>
      <c r="W375" s="15">
        <f t="shared" si="183"/>
        <v>30</v>
      </c>
      <c r="X375" s="15">
        <f t="shared" si="184"/>
        <v>22.660872483221475</v>
      </c>
    </row>
    <row r="376" spans="1:24" s="51" customFormat="1" x14ac:dyDescent="0.25">
      <c r="A376" s="51" t="s">
        <v>696</v>
      </c>
      <c r="B376" s="51" t="s">
        <v>494</v>
      </c>
      <c r="C376" s="79">
        <v>19</v>
      </c>
      <c r="D376" s="15">
        <v>1490</v>
      </c>
      <c r="E376" s="51">
        <v>408</v>
      </c>
      <c r="F376" s="80">
        <v>1</v>
      </c>
      <c r="G376" s="15">
        <f t="shared" si="185"/>
        <v>0.27382550335570471</v>
      </c>
      <c r="H376" s="51">
        <f>G373:G455*C373:C455</f>
        <v>5.2026845637583898</v>
      </c>
      <c r="I376" s="18">
        <v>5.97</v>
      </c>
      <c r="J376" s="15">
        <f t="shared" si="186"/>
        <v>11.17268456375839</v>
      </c>
      <c r="K376" s="19">
        <v>30</v>
      </c>
      <c r="L376" s="51">
        <f>K373:K455-J373:J455</f>
        <v>18.827315436241612</v>
      </c>
      <c r="M376" s="146"/>
      <c r="N376" s="15"/>
      <c r="S376" s="86"/>
      <c r="T376" s="15" t="s">
        <v>456</v>
      </c>
      <c r="U376" s="15">
        <v>1</v>
      </c>
      <c r="V376" s="15">
        <f t="shared" si="182"/>
        <v>11.17268456375839</v>
      </c>
      <c r="W376" s="15">
        <f t="shared" si="183"/>
        <v>30</v>
      </c>
      <c r="X376" s="15">
        <f t="shared" si="184"/>
        <v>18.827315436241612</v>
      </c>
    </row>
    <row r="377" spans="1:24" s="51" customFormat="1" x14ac:dyDescent="0.25">
      <c r="A377" s="51" t="s">
        <v>696</v>
      </c>
      <c r="B377" s="51" t="s">
        <v>494</v>
      </c>
      <c r="C377" s="79">
        <v>19</v>
      </c>
      <c r="D377" s="15">
        <v>1490</v>
      </c>
      <c r="E377" s="51">
        <v>408</v>
      </c>
      <c r="F377" s="80">
        <v>1</v>
      </c>
      <c r="G377" s="15">
        <f t="shared" si="185"/>
        <v>0.27382550335570471</v>
      </c>
      <c r="H377" s="51">
        <f>G374:G455*C374:C455</f>
        <v>5.2026845637583898</v>
      </c>
      <c r="I377" s="18">
        <v>6.36</v>
      </c>
      <c r="J377" s="15">
        <f>I326:I452+H326:H452</f>
        <v>11.56268456375839</v>
      </c>
      <c r="K377" s="19">
        <v>30</v>
      </c>
      <c r="L377" s="51">
        <f>K374:K455-J374:J455</f>
        <v>18.437315436241612</v>
      </c>
      <c r="M377" s="146"/>
      <c r="N377" s="15"/>
      <c r="S377" s="86"/>
      <c r="T377" s="15" t="s">
        <v>456</v>
      </c>
      <c r="U377" s="15">
        <v>1</v>
      </c>
      <c r="V377" s="15">
        <f t="shared" si="182"/>
        <v>11.56268456375839</v>
      </c>
      <c r="W377" s="15">
        <f t="shared" si="183"/>
        <v>30</v>
      </c>
      <c r="X377" s="15">
        <f t="shared" si="184"/>
        <v>18.437315436241612</v>
      </c>
    </row>
    <row r="378" spans="1:24" s="15" customFormat="1" x14ac:dyDescent="0.25">
      <c r="A378" s="51" t="s">
        <v>696</v>
      </c>
      <c r="B378" s="15" t="s">
        <v>231</v>
      </c>
      <c r="C378" s="16">
        <v>18</v>
      </c>
      <c r="D378" s="15">
        <v>1490</v>
      </c>
      <c r="E378" s="51">
        <v>408</v>
      </c>
      <c r="F378" s="80">
        <v>1</v>
      </c>
      <c r="G378" s="15">
        <f t="shared" si="185"/>
        <v>0.27382550335570471</v>
      </c>
      <c r="H378" s="17">
        <f>G378:G408*C378:C408</f>
        <v>4.9288590604026847</v>
      </c>
      <c r="I378" s="18">
        <v>7.16</v>
      </c>
      <c r="J378" s="15">
        <f>I327:I453+H327:H453</f>
        <v>12.088859060402685</v>
      </c>
      <c r="K378" s="19">
        <v>50</v>
      </c>
      <c r="L378" s="15">
        <f>K378:K408-J378:J408</f>
        <v>37.911140939597317</v>
      </c>
      <c r="M378" s="105"/>
      <c r="S378" s="86"/>
      <c r="T378" s="15" t="s">
        <v>456</v>
      </c>
      <c r="U378" s="15">
        <v>1</v>
      </c>
      <c r="V378" s="15">
        <f t="shared" si="182"/>
        <v>12.088859060402685</v>
      </c>
      <c r="W378" s="15">
        <f t="shared" si="183"/>
        <v>50</v>
      </c>
      <c r="X378" s="15">
        <f t="shared" ref="X378:X381" si="187">L378*U378</f>
        <v>37.911140939597317</v>
      </c>
    </row>
    <row r="379" spans="1:24" s="15" customFormat="1" x14ac:dyDescent="0.25">
      <c r="A379" s="51" t="s">
        <v>696</v>
      </c>
      <c r="B379" s="15" t="s">
        <v>231</v>
      </c>
      <c r="C379" s="16">
        <v>18</v>
      </c>
      <c r="D379" s="15">
        <v>1490</v>
      </c>
      <c r="E379" s="51">
        <v>408</v>
      </c>
      <c r="F379" s="80">
        <v>1</v>
      </c>
      <c r="G379" s="15">
        <f t="shared" si="185"/>
        <v>0.27382550335570471</v>
      </c>
      <c r="H379" s="17">
        <f>G379:G409*C379:C409</f>
        <v>4.9288590604026847</v>
      </c>
      <c r="I379" s="18">
        <v>7.16</v>
      </c>
      <c r="J379" s="15">
        <f>I328:I453+H328:H453</f>
        <v>12.088859060402685</v>
      </c>
      <c r="K379" s="19">
        <v>50</v>
      </c>
      <c r="L379" s="15">
        <f>K379:K409-J379:J409</f>
        <v>37.911140939597317</v>
      </c>
      <c r="M379" s="105"/>
      <c r="S379" s="86"/>
      <c r="T379" s="15" t="s">
        <v>456</v>
      </c>
      <c r="U379" s="15">
        <v>1</v>
      </c>
      <c r="V379" s="15">
        <f t="shared" ref="V379:V381" si="188">J379*U379</f>
        <v>12.088859060402685</v>
      </c>
      <c r="W379" s="15">
        <f t="shared" ref="W379:W381" si="189">K379*U379</f>
        <v>50</v>
      </c>
      <c r="X379" s="15">
        <f t="shared" si="187"/>
        <v>37.911140939597317</v>
      </c>
    </row>
    <row r="380" spans="1:24" s="15" customFormat="1" x14ac:dyDescent="0.25">
      <c r="A380" s="51" t="s">
        <v>702</v>
      </c>
      <c r="B380" s="15" t="s">
        <v>703</v>
      </c>
      <c r="C380" s="79">
        <v>18</v>
      </c>
      <c r="D380" s="15">
        <v>1490</v>
      </c>
      <c r="E380" s="51">
        <v>408</v>
      </c>
      <c r="F380" s="80">
        <v>1</v>
      </c>
      <c r="G380" s="15">
        <f>E352:E474/D352:D474</f>
        <v>0.27382550335570471</v>
      </c>
      <c r="H380" s="51">
        <f>G377:G457*C377:C457</f>
        <v>4.9288590604026847</v>
      </c>
      <c r="I380" s="18">
        <v>6.76</v>
      </c>
      <c r="J380" s="15">
        <f>I328:I453+H328:H453</f>
        <v>11.688859060402685</v>
      </c>
      <c r="K380" s="19">
        <v>30</v>
      </c>
      <c r="L380" s="51">
        <f>K377:K457-J377:J457</f>
        <v>18.311140939597315</v>
      </c>
      <c r="M380" s="105"/>
      <c r="S380" s="86"/>
      <c r="T380" s="15" t="s">
        <v>456</v>
      </c>
      <c r="U380" s="15">
        <v>1</v>
      </c>
      <c r="V380" s="15">
        <f t="shared" si="188"/>
        <v>11.688859060402685</v>
      </c>
      <c r="W380" s="15">
        <f t="shared" si="189"/>
        <v>30</v>
      </c>
      <c r="X380" s="15">
        <f t="shared" si="187"/>
        <v>18.311140939597315</v>
      </c>
    </row>
    <row r="381" spans="1:24" s="15" customFormat="1" x14ac:dyDescent="0.25">
      <c r="A381" s="51" t="s">
        <v>492</v>
      </c>
      <c r="B381" s="15" t="s">
        <v>698</v>
      </c>
      <c r="C381" s="79">
        <v>18</v>
      </c>
      <c r="D381" s="15">
        <v>1490</v>
      </c>
      <c r="E381" s="51">
        <v>408</v>
      </c>
      <c r="F381" s="80">
        <v>1</v>
      </c>
      <c r="G381" s="15">
        <f>E353:E475/D353:D475</f>
        <v>0.27382550335570471</v>
      </c>
      <c r="H381" s="51">
        <f>G378:G458*C378:C458</f>
        <v>4.9288590604026847</v>
      </c>
      <c r="I381" s="18">
        <v>6.76</v>
      </c>
      <c r="J381" s="15">
        <f>I329:I454+H329:H454</f>
        <v>11.688859060402685</v>
      </c>
      <c r="K381" s="19">
        <v>30</v>
      </c>
      <c r="L381" s="51">
        <f>K378:K458-J378:J458</f>
        <v>18.311140939597315</v>
      </c>
      <c r="M381" s="105"/>
      <c r="S381" s="86"/>
      <c r="T381" s="15" t="s">
        <v>456</v>
      </c>
      <c r="U381" s="15">
        <v>1</v>
      </c>
      <c r="V381" s="15">
        <f t="shared" si="188"/>
        <v>11.688859060402685</v>
      </c>
      <c r="W381" s="15">
        <f t="shared" si="189"/>
        <v>30</v>
      </c>
      <c r="X381" s="15">
        <f t="shared" si="187"/>
        <v>18.311140939597315</v>
      </c>
    </row>
    <row r="382" spans="1:24" s="15" customFormat="1" x14ac:dyDescent="0.25">
      <c r="A382" s="51" t="s">
        <v>706</v>
      </c>
      <c r="B382" s="15" t="s">
        <v>515</v>
      </c>
      <c r="C382" s="79">
        <v>9</v>
      </c>
      <c r="D382" s="15">
        <v>1490</v>
      </c>
      <c r="E382" s="51">
        <v>408</v>
      </c>
      <c r="F382" s="80">
        <v>1</v>
      </c>
      <c r="G382" s="15">
        <f t="shared" ref="G382:G389" si="190">E376:E495/D376:D495</f>
        <v>0.27382550335570471</v>
      </c>
      <c r="H382" s="17">
        <f t="shared" ref="H382:H388" si="191">G351:G472*C351:C472</f>
        <v>2.4644295302013424</v>
      </c>
      <c r="I382" s="18">
        <v>13.42</v>
      </c>
      <c r="J382" s="15">
        <f t="shared" ref="J382:J388" si="192">I351:I472+H351:H472</f>
        <v>15.884429530201341</v>
      </c>
      <c r="K382" s="19">
        <v>60</v>
      </c>
      <c r="L382" s="15">
        <f t="shared" ref="L382:L389" si="193">K377:K496-J377:J496</f>
        <v>44.115570469798655</v>
      </c>
      <c r="M382" s="105"/>
      <c r="N382" s="81"/>
      <c r="P382" s="19"/>
      <c r="Q382" s="135"/>
      <c r="S382" s="86"/>
      <c r="T382" s="15" t="s">
        <v>456</v>
      </c>
      <c r="U382" s="15">
        <v>1</v>
      </c>
      <c r="V382" s="51">
        <f t="shared" ref="V382:V397" si="194">U382*J382</f>
        <v>15.884429530201341</v>
      </c>
      <c r="W382" s="15">
        <f t="shared" ref="W382:W397" si="195">U382*K382</f>
        <v>60</v>
      </c>
      <c r="X382" s="15">
        <f t="shared" ref="X382:X397" si="196">U382*L382</f>
        <v>44.115570469798655</v>
      </c>
    </row>
    <row r="383" spans="1:24" s="15" customFormat="1" x14ac:dyDescent="0.25">
      <c r="A383" s="51" t="s">
        <v>707</v>
      </c>
      <c r="B383" s="15" t="s">
        <v>708</v>
      </c>
      <c r="C383" s="79">
        <v>9</v>
      </c>
      <c r="D383" s="15">
        <v>1490</v>
      </c>
      <c r="E383" s="51">
        <v>408</v>
      </c>
      <c r="F383" s="80">
        <v>1</v>
      </c>
      <c r="G383" s="15">
        <f t="shared" si="190"/>
        <v>0.27382550335570471</v>
      </c>
      <c r="H383" s="17">
        <f t="shared" si="191"/>
        <v>2.4644295302013424</v>
      </c>
      <c r="I383" s="18">
        <v>21.68</v>
      </c>
      <c r="J383" s="15">
        <f t="shared" si="192"/>
        <v>24.144429530201343</v>
      </c>
      <c r="K383" s="19">
        <v>80</v>
      </c>
      <c r="L383" s="15">
        <f t="shared" si="193"/>
        <v>55.855570469798657</v>
      </c>
      <c r="M383" s="105"/>
      <c r="N383" s="81"/>
      <c r="P383" s="19"/>
      <c r="S383" s="86"/>
      <c r="T383" s="15" t="s">
        <v>456</v>
      </c>
      <c r="U383" s="15">
        <v>1</v>
      </c>
      <c r="V383" s="51">
        <f t="shared" si="194"/>
        <v>24.144429530201343</v>
      </c>
      <c r="W383" s="15">
        <f t="shared" si="195"/>
        <v>80</v>
      </c>
      <c r="X383" s="15">
        <f t="shared" si="196"/>
        <v>55.855570469798657</v>
      </c>
    </row>
    <row r="384" spans="1:24" s="15" customFormat="1" x14ac:dyDescent="0.25">
      <c r="A384" s="51" t="s">
        <v>696</v>
      </c>
      <c r="B384" s="15" t="s">
        <v>708</v>
      </c>
      <c r="C384" s="79">
        <v>9</v>
      </c>
      <c r="D384" s="15">
        <v>1490</v>
      </c>
      <c r="E384" s="51">
        <v>408</v>
      </c>
      <c r="F384" s="80">
        <v>1</v>
      </c>
      <c r="G384" s="15">
        <f t="shared" si="190"/>
        <v>0.27382550335570471</v>
      </c>
      <c r="H384" s="17">
        <f t="shared" si="191"/>
        <v>2.4644295302013424</v>
      </c>
      <c r="I384" s="18">
        <v>21.68</v>
      </c>
      <c r="J384" s="15">
        <f t="shared" si="192"/>
        <v>24.144429530201343</v>
      </c>
      <c r="K384" s="19">
        <v>80</v>
      </c>
      <c r="L384" s="15">
        <f t="shared" si="193"/>
        <v>55.855570469798657</v>
      </c>
      <c r="M384" s="105"/>
      <c r="N384" s="81"/>
      <c r="P384" s="19"/>
      <c r="S384" s="86"/>
      <c r="T384" s="15" t="s">
        <v>456</v>
      </c>
      <c r="U384" s="15">
        <v>1</v>
      </c>
      <c r="V384" s="51">
        <f t="shared" si="194"/>
        <v>24.144429530201343</v>
      </c>
      <c r="W384" s="15">
        <f t="shared" si="195"/>
        <v>80</v>
      </c>
      <c r="X384" s="15">
        <f t="shared" si="196"/>
        <v>55.855570469798657</v>
      </c>
    </row>
    <row r="385" spans="1:24" s="15" customFormat="1" x14ac:dyDescent="0.25">
      <c r="A385" s="51" t="s">
        <v>696</v>
      </c>
      <c r="B385" s="15" t="s">
        <v>713</v>
      </c>
      <c r="C385" s="79">
        <v>2</v>
      </c>
      <c r="D385" s="15">
        <v>1490</v>
      </c>
      <c r="E385" s="51">
        <v>408</v>
      </c>
      <c r="F385" s="80">
        <v>1</v>
      </c>
      <c r="G385" s="15">
        <f t="shared" si="190"/>
        <v>0.27382550335570471</v>
      </c>
      <c r="H385" s="17">
        <f t="shared" si="191"/>
        <v>0.54765100671140943</v>
      </c>
      <c r="I385" s="18">
        <v>106.01</v>
      </c>
      <c r="J385" s="15">
        <f t="shared" si="192"/>
        <v>106.55765100671141</v>
      </c>
      <c r="K385" s="19">
        <v>199</v>
      </c>
      <c r="L385" s="15">
        <f t="shared" si="193"/>
        <v>92.44234899328859</v>
      </c>
      <c r="M385" s="105"/>
      <c r="N385" s="81"/>
      <c r="P385" s="19" t="s">
        <v>273</v>
      </c>
      <c r="Q385" s="15">
        <v>1010</v>
      </c>
      <c r="S385" s="86"/>
      <c r="T385" s="15" t="s">
        <v>456</v>
      </c>
      <c r="U385" s="15">
        <v>1</v>
      </c>
      <c r="V385" s="51">
        <f t="shared" si="194"/>
        <v>106.55765100671141</v>
      </c>
      <c r="W385" s="15">
        <f t="shared" si="195"/>
        <v>199</v>
      </c>
      <c r="X385" s="15">
        <f t="shared" si="196"/>
        <v>92.44234899328859</v>
      </c>
    </row>
    <row r="386" spans="1:24" s="15" customFormat="1" x14ac:dyDescent="0.25">
      <c r="A386" s="51" t="s">
        <v>460</v>
      </c>
      <c r="B386" s="15" t="s">
        <v>709</v>
      </c>
      <c r="C386" s="79">
        <v>10</v>
      </c>
      <c r="D386" s="15">
        <v>1490</v>
      </c>
      <c r="E386" s="51">
        <v>408</v>
      </c>
      <c r="F386" s="80">
        <v>1</v>
      </c>
      <c r="G386" s="15">
        <f t="shared" si="190"/>
        <v>0.27382550335570471</v>
      </c>
      <c r="H386" s="17">
        <f t="shared" si="191"/>
        <v>2.738255033557047</v>
      </c>
      <c r="I386" s="18">
        <v>5.37</v>
      </c>
      <c r="J386" s="15">
        <f t="shared" si="192"/>
        <v>8.1082550335570467</v>
      </c>
      <c r="K386" s="19">
        <v>25</v>
      </c>
      <c r="L386" s="15">
        <f t="shared" si="193"/>
        <v>16.891744966442953</v>
      </c>
      <c r="M386" s="105"/>
      <c r="N386" s="81"/>
      <c r="P386" s="19" t="s">
        <v>3</v>
      </c>
      <c r="Q386" s="15">
        <f>P363+P364+P365</f>
        <v>2683</v>
      </c>
      <c r="S386" s="86"/>
      <c r="T386" s="15" t="s">
        <v>456</v>
      </c>
      <c r="U386" s="15">
        <v>1</v>
      </c>
      <c r="V386" s="51">
        <f t="shared" si="194"/>
        <v>8.1082550335570467</v>
      </c>
      <c r="W386" s="15">
        <f t="shared" si="195"/>
        <v>25</v>
      </c>
      <c r="X386" s="15">
        <f t="shared" si="196"/>
        <v>16.891744966442953</v>
      </c>
    </row>
    <row r="387" spans="1:24" s="15" customFormat="1" x14ac:dyDescent="0.25">
      <c r="A387" s="51" t="s">
        <v>544</v>
      </c>
      <c r="B387" s="15" t="s">
        <v>710</v>
      </c>
      <c r="C387" s="79">
        <v>120</v>
      </c>
      <c r="D387" s="15">
        <v>1490</v>
      </c>
      <c r="E387" s="51">
        <v>408</v>
      </c>
      <c r="F387" s="80">
        <v>1</v>
      </c>
      <c r="G387" s="15">
        <f t="shared" si="190"/>
        <v>0.27382550335570471</v>
      </c>
      <c r="H387" s="17">
        <f t="shared" si="191"/>
        <v>32.859060402684563</v>
      </c>
      <c r="I387" s="18">
        <v>17.3</v>
      </c>
      <c r="J387" s="15">
        <f t="shared" si="192"/>
        <v>50.15906040268456</v>
      </c>
      <c r="K387" s="19">
        <v>140</v>
      </c>
      <c r="L387" s="15">
        <f t="shared" si="193"/>
        <v>89.84093959731544</v>
      </c>
      <c r="M387" s="105"/>
      <c r="N387" s="81"/>
      <c r="P387" s="19" t="s">
        <v>601</v>
      </c>
      <c r="R387" s="15">
        <f>W399-Q385</f>
        <v>1408</v>
      </c>
      <c r="S387" s="86"/>
      <c r="T387" s="15" t="s">
        <v>456</v>
      </c>
      <c r="U387" s="15">
        <v>1</v>
      </c>
      <c r="V387" s="51">
        <f t="shared" si="194"/>
        <v>50.15906040268456</v>
      </c>
      <c r="W387" s="15">
        <f t="shared" si="195"/>
        <v>140</v>
      </c>
      <c r="X387" s="15">
        <f t="shared" si="196"/>
        <v>89.84093959731544</v>
      </c>
    </row>
    <row r="388" spans="1:24" s="15" customFormat="1" x14ac:dyDescent="0.25">
      <c r="A388" s="51" t="s">
        <v>455</v>
      </c>
      <c r="B388" s="15" t="s">
        <v>712</v>
      </c>
      <c r="C388" s="79">
        <v>140</v>
      </c>
      <c r="D388" s="15">
        <v>1490</v>
      </c>
      <c r="E388" s="51">
        <v>408</v>
      </c>
      <c r="F388" s="80">
        <v>1</v>
      </c>
      <c r="G388" s="15">
        <f t="shared" si="190"/>
        <v>0.27382550335570471</v>
      </c>
      <c r="H388" s="17">
        <f t="shared" si="191"/>
        <v>38.335570469798661</v>
      </c>
      <c r="I388" s="18">
        <v>45.75</v>
      </c>
      <c r="J388" s="15">
        <f t="shared" si="192"/>
        <v>84.085570469798654</v>
      </c>
      <c r="K388" s="19">
        <v>200</v>
      </c>
      <c r="L388" s="15">
        <f t="shared" si="193"/>
        <v>115.91442953020135</v>
      </c>
      <c r="M388" s="105"/>
      <c r="N388" s="81"/>
      <c r="P388" s="19" t="s">
        <v>600</v>
      </c>
      <c r="R388" s="15">
        <f>Q386-W399</f>
        <v>265</v>
      </c>
      <c r="S388" s="86"/>
      <c r="T388" s="15" t="s">
        <v>456</v>
      </c>
      <c r="U388" s="15">
        <v>1</v>
      </c>
      <c r="V388" s="51">
        <f t="shared" si="194"/>
        <v>84.085570469798654</v>
      </c>
      <c r="W388" s="15">
        <f t="shared" si="195"/>
        <v>200</v>
      </c>
      <c r="X388" s="15">
        <f t="shared" si="196"/>
        <v>115.91442953020135</v>
      </c>
    </row>
    <row r="389" spans="1:24" s="15" customFormat="1" x14ac:dyDescent="0.25">
      <c r="A389" s="51" t="s">
        <v>460</v>
      </c>
      <c r="B389" s="15" t="s">
        <v>711</v>
      </c>
      <c r="C389" s="79">
        <v>140</v>
      </c>
      <c r="D389" s="15">
        <v>1490</v>
      </c>
      <c r="E389" s="51">
        <v>408</v>
      </c>
      <c r="F389" s="80">
        <v>1</v>
      </c>
      <c r="G389" s="15">
        <f t="shared" si="190"/>
        <v>0.27382550335570471</v>
      </c>
      <c r="H389" s="17">
        <f>G359:G479*C359:C479</f>
        <v>38.335570469798661</v>
      </c>
      <c r="I389" s="18">
        <v>20.59</v>
      </c>
      <c r="J389" s="15">
        <f>I359:I479+H359:H479</f>
        <v>58.925570469798657</v>
      </c>
      <c r="K389" s="19">
        <v>150</v>
      </c>
      <c r="L389" s="15">
        <f t="shared" si="193"/>
        <v>91.074429530201343</v>
      </c>
      <c r="M389" s="105"/>
      <c r="N389" s="81"/>
      <c r="P389" s="19"/>
      <c r="S389" s="86"/>
      <c r="T389" s="15" t="s">
        <v>456</v>
      </c>
      <c r="U389" s="15">
        <v>1</v>
      </c>
      <c r="V389" s="51">
        <f t="shared" si="194"/>
        <v>58.925570469798657</v>
      </c>
      <c r="W389" s="15">
        <f t="shared" si="195"/>
        <v>150</v>
      </c>
      <c r="X389" s="15">
        <f t="shared" si="196"/>
        <v>91.074429530201343</v>
      </c>
    </row>
    <row r="390" spans="1:24" s="38" customFormat="1" x14ac:dyDescent="0.25">
      <c r="A390" s="59" t="s">
        <v>323</v>
      </c>
      <c r="B390" s="38" t="s">
        <v>231</v>
      </c>
      <c r="C390" s="39">
        <v>18</v>
      </c>
      <c r="D390" s="38">
        <v>1490</v>
      </c>
      <c r="E390" s="59">
        <v>408</v>
      </c>
      <c r="F390" s="149">
        <v>1</v>
      </c>
      <c r="G390" s="38">
        <f>E364:E485/D364:D485</f>
        <v>0.27382550335570471</v>
      </c>
      <c r="H390" s="40">
        <f>G390:G417*C390:C417</f>
        <v>4.9288590604026847</v>
      </c>
      <c r="I390" s="41">
        <v>7.16</v>
      </c>
      <c r="J390" s="38">
        <f>I339:I462+H339:H462</f>
        <v>12.088859060402685</v>
      </c>
      <c r="K390" s="42">
        <v>50</v>
      </c>
      <c r="L390" s="38">
        <f>K390:K417-J390:J417</f>
        <v>37.911140939597317</v>
      </c>
      <c r="M390" s="150"/>
      <c r="S390" s="151"/>
      <c r="V390" s="52">
        <f t="shared" si="194"/>
        <v>0</v>
      </c>
      <c r="W390" s="10">
        <f t="shared" si="195"/>
        <v>0</v>
      </c>
      <c r="X390" s="10">
        <f t="shared" si="196"/>
        <v>0</v>
      </c>
    </row>
    <row r="391" spans="1:24" s="10" customFormat="1" x14ac:dyDescent="0.25">
      <c r="A391" s="59" t="s">
        <v>323</v>
      </c>
      <c r="B391" s="10" t="s">
        <v>231</v>
      </c>
      <c r="C391" s="11">
        <v>18</v>
      </c>
      <c r="D391" s="10">
        <v>1490</v>
      </c>
      <c r="E391" s="52">
        <v>408</v>
      </c>
      <c r="F391" s="110">
        <v>1</v>
      </c>
      <c r="G391" s="10">
        <f>E365:E486/D365:D486</f>
        <v>0.27382550335570471</v>
      </c>
      <c r="H391" s="12">
        <f>G391:G418*C391:C418</f>
        <v>4.9288590604026847</v>
      </c>
      <c r="I391" s="13">
        <v>7.16</v>
      </c>
      <c r="J391" s="10">
        <f>I340:I463+H340:H463</f>
        <v>12.088859060402685</v>
      </c>
      <c r="K391" s="14">
        <v>50</v>
      </c>
      <c r="L391" s="10">
        <f>K391:K418-J391:J418</f>
        <v>37.911140939597317</v>
      </c>
      <c r="M391" s="109"/>
      <c r="S391" s="103"/>
      <c r="V391" s="52">
        <f t="shared" si="194"/>
        <v>0</v>
      </c>
      <c r="W391" s="10">
        <f t="shared" si="195"/>
        <v>0</v>
      </c>
      <c r="X391" s="10">
        <f t="shared" si="196"/>
        <v>0</v>
      </c>
    </row>
    <row r="392" spans="1:24" s="10" customFormat="1" x14ac:dyDescent="0.25">
      <c r="A392" s="59" t="s">
        <v>323</v>
      </c>
      <c r="B392" s="10" t="s">
        <v>608</v>
      </c>
      <c r="C392" s="101">
        <v>20</v>
      </c>
      <c r="D392" s="10">
        <v>1490</v>
      </c>
      <c r="E392" s="52">
        <v>408</v>
      </c>
      <c r="F392" s="110">
        <v>1</v>
      </c>
      <c r="G392" s="10">
        <f>E367:E488/D367:D488</f>
        <v>0.27382550335570471</v>
      </c>
      <c r="H392" s="12">
        <f>G342:G467*C342:C467</f>
        <v>5.476510067114094</v>
      </c>
      <c r="I392" s="13">
        <v>16.78</v>
      </c>
      <c r="J392" s="10">
        <f>I342:I467+H342:H467</f>
        <v>22.256510067114096</v>
      </c>
      <c r="K392" s="14">
        <v>50</v>
      </c>
      <c r="L392" s="10">
        <f>K368:K489-J368:J489</f>
        <v>27.743489932885904</v>
      </c>
      <c r="M392" s="109"/>
      <c r="N392" s="102"/>
      <c r="P392" s="14"/>
      <c r="S392" s="103"/>
      <c r="V392" s="52">
        <f t="shared" si="194"/>
        <v>0</v>
      </c>
      <c r="W392" s="10">
        <f t="shared" si="195"/>
        <v>0</v>
      </c>
      <c r="X392" s="10">
        <f t="shared" si="196"/>
        <v>0</v>
      </c>
    </row>
    <row r="393" spans="1:24" s="10" customFormat="1" x14ac:dyDescent="0.25">
      <c r="A393" s="59" t="s">
        <v>323</v>
      </c>
      <c r="B393" s="10" t="s">
        <v>701</v>
      </c>
      <c r="C393" s="101">
        <v>40</v>
      </c>
      <c r="D393" s="10">
        <v>1490</v>
      </c>
      <c r="E393" s="52">
        <v>408</v>
      </c>
      <c r="F393" s="110">
        <v>1</v>
      </c>
      <c r="G393" s="10">
        <f t="shared" ref="G393:G398" si="197">E366:E487/D366:D487</f>
        <v>0.27382550335570471</v>
      </c>
      <c r="H393" s="52">
        <f t="shared" ref="H393:H398" si="198">G390:G470*C390:C470</f>
        <v>10.953020134228188</v>
      </c>
      <c r="I393" s="13">
        <v>22.67</v>
      </c>
      <c r="J393" s="10">
        <f t="shared" ref="J393:J398" si="199">I341:I464+H341:H464</f>
        <v>33.623020134228192</v>
      </c>
      <c r="K393" s="14">
        <v>80</v>
      </c>
      <c r="L393" s="52">
        <f t="shared" ref="L393:L398" si="200">K390:K470-J390:J470</f>
        <v>46.376979865771808</v>
      </c>
      <c r="M393" s="109"/>
      <c r="P393" s="14"/>
      <c r="S393" s="103"/>
      <c r="V393" s="52">
        <f t="shared" si="194"/>
        <v>0</v>
      </c>
      <c r="W393" s="10">
        <f t="shared" si="195"/>
        <v>0</v>
      </c>
      <c r="X393" s="10">
        <f t="shared" si="196"/>
        <v>0</v>
      </c>
    </row>
    <row r="394" spans="1:24" s="15" customFormat="1" x14ac:dyDescent="0.25">
      <c r="A394" s="51" t="s">
        <v>806</v>
      </c>
      <c r="B394" s="15" t="s">
        <v>699</v>
      </c>
      <c r="C394" s="79">
        <v>18</v>
      </c>
      <c r="D394" s="15">
        <v>1490</v>
      </c>
      <c r="E394" s="51">
        <v>408</v>
      </c>
      <c r="F394" s="80">
        <v>1</v>
      </c>
      <c r="G394" s="15">
        <f t="shared" si="197"/>
        <v>0.27382550335570471</v>
      </c>
      <c r="H394" s="51">
        <f t="shared" si="198"/>
        <v>4.9288590604026847</v>
      </c>
      <c r="I394" s="18">
        <v>6.76</v>
      </c>
      <c r="J394" s="15">
        <f t="shared" si="199"/>
        <v>11.688859060402685</v>
      </c>
      <c r="K394" s="19">
        <v>30</v>
      </c>
      <c r="L394" s="51">
        <f t="shared" si="200"/>
        <v>18.311140939597315</v>
      </c>
      <c r="M394" s="105"/>
      <c r="P394" s="19"/>
      <c r="Q394" s="15">
        <f>P393-O393</f>
        <v>0</v>
      </c>
      <c r="S394" s="86"/>
      <c r="T394" s="15" t="s">
        <v>456</v>
      </c>
      <c r="U394" s="15">
        <v>1</v>
      </c>
      <c r="V394" s="51">
        <f t="shared" si="194"/>
        <v>11.688859060402685</v>
      </c>
      <c r="W394" s="15">
        <f t="shared" si="195"/>
        <v>30</v>
      </c>
      <c r="X394" s="15">
        <f t="shared" si="196"/>
        <v>18.311140939597315</v>
      </c>
    </row>
    <row r="395" spans="1:24" s="15" customFormat="1" x14ac:dyDescent="0.25">
      <c r="A395" s="51" t="s">
        <v>678</v>
      </c>
      <c r="B395" s="15" t="s">
        <v>760</v>
      </c>
      <c r="C395" s="79">
        <v>0</v>
      </c>
      <c r="D395" s="15">
        <v>1490</v>
      </c>
      <c r="E395" s="51">
        <v>408</v>
      </c>
      <c r="F395" s="80">
        <v>1</v>
      </c>
      <c r="G395" s="15">
        <f t="shared" si="197"/>
        <v>0.27382550335570471</v>
      </c>
      <c r="H395" s="51">
        <f t="shared" si="198"/>
        <v>0</v>
      </c>
      <c r="I395" s="18">
        <v>0</v>
      </c>
      <c r="J395" s="15">
        <f t="shared" si="199"/>
        <v>0</v>
      </c>
      <c r="K395" s="19">
        <v>40</v>
      </c>
      <c r="L395" s="51">
        <f t="shared" si="200"/>
        <v>40</v>
      </c>
      <c r="M395" s="105"/>
      <c r="P395" s="19"/>
      <c r="S395" s="86"/>
      <c r="T395" s="15" t="s">
        <v>456</v>
      </c>
      <c r="U395" s="15">
        <v>1</v>
      </c>
      <c r="V395" s="51">
        <f t="shared" si="194"/>
        <v>0</v>
      </c>
      <c r="W395" s="15">
        <f t="shared" si="195"/>
        <v>40</v>
      </c>
      <c r="X395" s="15">
        <f t="shared" si="196"/>
        <v>40</v>
      </c>
    </row>
    <row r="396" spans="1:24" s="15" customFormat="1" x14ac:dyDescent="0.25">
      <c r="A396" s="51" t="s">
        <v>678</v>
      </c>
      <c r="B396" s="15" t="s">
        <v>761</v>
      </c>
      <c r="C396" s="79">
        <v>0</v>
      </c>
      <c r="D396" s="15">
        <v>1490</v>
      </c>
      <c r="E396" s="51">
        <v>408</v>
      </c>
      <c r="F396" s="80">
        <v>1</v>
      </c>
      <c r="G396" s="15">
        <f t="shared" si="197"/>
        <v>0.27382550335570471</v>
      </c>
      <c r="H396" s="51">
        <f t="shared" si="198"/>
        <v>0</v>
      </c>
      <c r="I396" s="18">
        <v>0</v>
      </c>
      <c r="J396" s="15">
        <f t="shared" si="199"/>
        <v>0</v>
      </c>
      <c r="K396" s="19">
        <v>15</v>
      </c>
      <c r="L396" s="51">
        <f t="shared" si="200"/>
        <v>15</v>
      </c>
      <c r="M396" s="105"/>
      <c r="P396" s="19"/>
      <c r="S396" s="86"/>
      <c r="T396" s="15" t="s">
        <v>456</v>
      </c>
      <c r="U396" s="15">
        <v>1</v>
      </c>
      <c r="V396" s="51">
        <f t="shared" si="194"/>
        <v>0</v>
      </c>
      <c r="W396" s="15">
        <f t="shared" si="195"/>
        <v>15</v>
      </c>
      <c r="X396" s="15">
        <f t="shared" si="196"/>
        <v>15</v>
      </c>
    </row>
    <row r="397" spans="1:24" s="10" customFormat="1" x14ac:dyDescent="0.25">
      <c r="A397" s="52" t="s">
        <v>539</v>
      </c>
      <c r="B397" s="10" t="s">
        <v>762</v>
      </c>
      <c r="C397" s="101">
        <v>0</v>
      </c>
      <c r="D397" s="10">
        <v>1490</v>
      </c>
      <c r="E397" s="52">
        <v>408</v>
      </c>
      <c r="F397" s="110">
        <v>1</v>
      </c>
      <c r="G397" s="10">
        <f t="shared" si="197"/>
        <v>0.27382550335570471</v>
      </c>
      <c r="H397" s="52">
        <f t="shared" si="198"/>
        <v>0</v>
      </c>
      <c r="I397" s="13">
        <v>0</v>
      </c>
      <c r="J397" s="10">
        <f t="shared" si="199"/>
        <v>0</v>
      </c>
      <c r="K397" s="14">
        <v>35</v>
      </c>
      <c r="L397" s="52">
        <f t="shared" si="200"/>
        <v>35</v>
      </c>
      <c r="M397" s="109"/>
      <c r="P397" s="14"/>
      <c r="S397" s="103"/>
      <c r="V397" s="52">
        <f t="shared" si="194"/>
        <v>0</v>
      </c>
      <c r="W397" s="10">
        <f t="shared" si="195"/>
        <v>0</v>
      </c>
      <c r="X397" s="10">
        <f t="shared" si="196"/>
        <v>0</v>
      </c>
    </row>
    <row r="398" spans="1:24" s="15" customFormat="1" x14ac:dyDescent="0.25">
      <c r="A398" s="51" t="s">
        <v>678</v>
      </c>
      <c r="B398" s="15" t="s">
        <v>763</v>
      </c>
      <c r="C398" s="79">
        <v>0</v>
      </c>
      <c r="D398" s="15">
        <v>1490</v>
      </c>
      <c r="E398" s="51">
        <v>408</v>
      </c>
      <c r="F398" s="80">
        <v>1</v>
      </c>
      <c r="G398" s="15">
        <f t="shared" si="197"/>
        <v>0.27382550335570471</v>
      </c>
      <c r="H398" s="51">
        <f t="shared" si="198"/>
        <v>0</v>
      </c>
      <c r="I398" s="18">
        <v>0</v>
      </c>
      <c r="J398" s="15">
        <f t="shared" si="199"/>
        <v>0</v>
      </c>
      <c r="K398" s="19">
        <v>35</v>
      </c>
      <c r="L398" s="51">
        <f t="shared" si="200"/>
        <v>35</v>
      </c>
      <c r="M398" s="105"/>
      <c r="P398" s="19"/>
      <c r="S398" s="86"/>
      <c r="T398" s="15" t="s">
        <v>456</v>
      </c>
      <c r="U398" s="15">
        <v>1</v>
      </c>
      <c r="V398" s="51">
        <f>U398*J398</f>
        <v>0</v>
      </c>
      <c r="W398" s="15">
        <f>U398*K398</f>
        <v>35</v>
      </c>
      <c r="X398" s="15">
        <f>U398*L398</f>
        <v>35</v>
      </c>
    </row>
    <row r="399" spans="1:24" x14ac:dyDescent="0.25">
      <c r="W399" s="38">
        <f>W398+W397+W396+W395+W394+W393+W392+W391+W390+W389+W388+W387+W386+W385+W384+W383+W382+W381+W380+W379+W378+W377+W376+W375+W374+W373+W372+W371+W370+W369+W368+W367+W366+W365+W364+W363</f>
        <v>2418</v>
      </c>
      <c r="X399" s="75">
        <f>X398+X397+X395+X394+X393+X392+X390+X389+X391+X388+X387+X386+X396+X385+X384+X383+X382+X381+X380+X379+X378+X377+X375+X374+X376+X373+X372+X371+X370+X369+X368+X367+X366+X365+X364+X363</f>
        <v>1520.2569798657721</v>
      </c>
    </row>
    <row r="400" spans="1:24" s="121" customFormat="1" x14ac:dyDescent="0.25">
      <c r="A400" s="121" t="s">
        <v>727</v>
      </c>
      <c r="B400" s="121" t="s">
        <v>0</v>
      </c>
      <c r="C400" s="122" t="s">
        <v>5</v>
      </c>
      <c r="D400" s="121" t="s">
        <v>45</v>
      </c>
      <c r="E400" s="121" t="s">
        <v>47</v>
      </c>
      <c r="F400" s="123" t="s">
        <v>95</v>
      </c>
      <c r="G400" s="121" t="s">
        <v>6</v>
      </c>
      <c r="H400" s="124" t="s">
        <v>1</v>
      </c>
      <c r="I400" s="125" t="s">
        <v>67</v>
      </c>
      <c r="J400" s="121" t="s">
        <v>2</v>
      </c>
      <c r="K400" s="126" t="s">
        <v>3</v>
      </c>
      <c r="L400" s="121" t="s">
        <v>4</v>
      </c>
      <c r="M400" s="127" t="s">
        <v>470</v>
      </c>
      <c r="N400" s="121" t="s">
        <v>471</v>
      </c>
      <c r="O400" s="121" t="s">
        <v>99</v>
      </c>
      <c r="P400" s="126" t="s">
        <v>100</v>
      </c>
      <c r="Q400" s="121" t="s">
        <v>101</v>
      </c>
      <c r="S400" s="128"/>
      <c r="T400" s="121" t="s">
        <v>263</v>
      </c>
      <c r="U400" s="121" t="s">
        <v>264</v>
      </c>
      <c r="V400" s="129" t="s">
        <v>273</v>
      </c>
      <c r="W400" s="121" t="s">
        <v>3</v>
      </c>
      <c r="X400" s="121" t="s">
        <v>4</v>
      </c>
    </row>
    <row r="401" spans="1:24" s="10" customFormat="1" x14ac:dyDescent="0.25">
      <c r="A401" s="52" t="s">
        <v>733</v>
      </c>
      <c r="B401" s="10" t="s">
        <v>734</v>
      </c>
      <c r="C401" s="101">
        <v>140</v>
      </c>
      <c r="D401" s="10">
        <v>996</v>
      </c>
      <c r="E401" s="10">
        <v>424</v>
      </c>
      <c r="F401" s="110">
        <v>1</v>
      </c>
      <c r="G401" s="10">
        <f t="shared" ref="G401:G413" si="201">E367:E488/D367:D488</f>
        <v>0.42570281124497994</v>
      </c>
      <c r="H401" s="11">
        <f>G391:G471*C391:C471</f>
        <v>59.598393574297191</v>
      </c>
      <c r="I401" s="13">
        <v>20.71</v>
      </c>
      <c r="J401" s="10">
        <f t="shared" ref="J401:J413" si="202">I342:I465+H342:H465</f>
        <v>80.308393574297185</v>
      </c>
      <c r="K401" s="14">
        <v>150</v>
      </c>
      <c r="L401" s="10">
        <f>K391:K471-J391:J471</f>
        <v>69.691606425702815</v>
      </c>
      <c r="M401" s="109">
        <v>996</v>
      </c>
      <c r="N401" s="102"/>
      <c r="P401" s="14">
        <f>K401+K402+K403+K405+K404+K406+K407+K408+K409+K410+K411+K412+K413+K414+K415+K416</f>
        <v>1330</v>
      </c>
      <c r="Q401" s="10">
        <f>L401+L402+L403+L404+L405+L406+L407+L408+L409+L410+L411+L412+L413+L414+L415+L416</f>
        <v>655.88670682730913</v>
      </c>
      <c r="S401" s="103"/>
      <c r="T401" s="10" t="s">
        <v>811</v>
      </c>
      <c r="V401" s="52">
        <f>J401*U401</f>
        <v>0</v>
      </c>
      <c r="W401" s="10">
        <f>K401*U401</f>
        <v>0</v>
      </c>
      <c r="X401" s="10">
        <f>L401*U401</f>
        <v>0</v>
      </c>
    </row>
    <row r="402" spans="1:24" s="10" customFormat="1" x14ac:dyDescent="0.25">
      <c r="A402" s="52" t="s">
        <v>733</v>
      </c>
      <c r="B402" s="10" t="s">
        <v>735</v>
      </c>
      <c r="C402" s="101">
        <v>2</v>
      </c>
      <c r="D402" s="10">
        <v>996</v>
      </c>
      <c r="E402" s="10">
        <v>424</v>
      </c>
      <c r="F402" s="110">
        <v>1</v>
      </c>
      <c r="G402" s="10">
        <f t="shared" si="201"/>
        <v>0.42570281124497994</v>
      </c>
      <c r="H402" s="11">
        <f>G392:G472*C392:C472</f>
        <v>0.85140562248995988</v>
      </c>
      <c r="I402" s="13">
        <v>11.01</v>
      </c>
      <c r="J402" s="10">
        <f t="shared" si="202"/>
        <v>11.86140562248996</v>
      </c>
      <c r="K402" s="14">
        <v>40</v>
      </c>
      <c r="L402" s="10">
        <f>K392:K472-J392:J472</f>
        <v>28.138594377510039</v>
      </c>
      <c r="M402" s="109"/>
      <c r="N402" s="102"/>
      <c r="P402" s="14"/>
      <c r="S402" s="103"/>
      <c r="T402" s="10" t="s">
        <v>811</v>
      </c>
      <c r="V402" s="52">
        <f t="shared" ref="V402:V416" si="203">J402*U402</f>
        <v>0</v>
      </c>
      <c r="W402" s="10">
        <f t="shared" ref="W402:W416" si="204">K402*U402</f>
        <v>0</v>
      </c>
      <c r="X402" s="10">
        <f t="shared" ref="X402:X416" si="205">L402*U402</f>
        <v>0</v>
      </c>
    </row>
    <row r="403" spans="1:24" s="15" customFormat="1" x14ac:dyDescent="0.25">
      <c r="A403" s="51" t="s">
        <v>736</v>
      </c>
      <c r="B403" s="15" t="s">
        <v>752</v>
      </c>
      <c r="C403" s="79">
        <v>4</v>
      </c>
      <c r="D403" s="15">
        <v>996</v>
      </c>
      <c r="E403" s="15">
        <v>424</v>
      </c>
      <c r="F403" s="80">
        <v>1</v>
      </c>
      <c r="G403" s="15">
        <f t="shared" si="201"/>
        <v>0.42570281124497994</v>
      </c>
      <c r="H403" s="16">
        <f>G393:G473*C393:C473</f>
        <v>1.7028112449799198</v>
      </c>
      <c r="I403" s="18">
        <v>2.76</v>
      </c>
      <c r="J403" s="15">
        <f t="shared" si="202"/>
        <v>4.4628112449799193</v>
      </c>
      <c r="K403" s="19">
        <v>10</v>
      </c>
      <c r="L403" s="15">
        <f>K393:K473-J393:J473</f>
        <v>5.5371887550200807</v>
      </c>
      <c r="M403" s="105"/>
      <c r="N403" s="81"/>
      <c r="O403" s="15">
        <v>670</v>
      </c>
      <c r="P403" s="19">
        <f>P401</f>
        <v>1330</v>
      </c>
      <c r="Q403" s="15">
        <f>P403-O403</f>
        <v>660</v>
      </c>
      <c r="S403" s="86"/>
      <c r="T403" s="15" t="s">
        <v>456</v>
      </c>
      <c r="U403" s="15">
        <v>1</v>
      </c>
      <c r="V403" s="52">
        <f t="shared" si="203"/>
        <v>4.4628112449799193</v>
      </c>
      <c r="W403" s="10">
        <f t="shared" si="204"/>
        <v>10</v>
      </c>
      <c r="X403" s="10">
        <f t="shared" si="205"/>
        <v>5.5371887550200807</v>
      </c>
    </row>
    <row r="404" spans="1:24" s="15" customFormat="1" x14ac:dyDescent="0.25">
      <c r="A404" s="51" t="s">
        <v>737</v>
      </c>
      <c r="B404" s="15" t="s">
        <v>740</v>
      </c>
      <c r="C404" s="79">
        <v>2</v>
      </c>
      <c r="D404" s="15">
        <v>996</v>
      </c>
      <c r="E404" s="15">
        <v>424</v>
      </c>
      <c r="F404" s="80">
        <v>1</v>
      </c>
      <c r="G404" s="15">
        <f t="shared" si="201"/>
        <v>0.42570281124497994</v>
      </c>
      <c r="H404" s="16">
        <f>G394:G474*C394:C474</f>
        <v>0.85140562248995988</v>
      </c>
      <c r="I404" s="18">
        <v>11.77</v>
      </c>
      <c r="J404" s="15">
        <f t="shared" si="202"/>
        <v>12.621405622489959</v>
      </c>
      <c r="K404" s="19">
        <v>45</v>
      </c>
      <c r="L404" s="15">
        <f>K394:K474-J394:J474</f>
        <v>32.378594377510041</v>
      </c>
      <c r="M404" s="105"/>
      <c r="N404" s="81"/>
      <c r="P404" s="19"/>
      <c r="S404" s="86"/>
      <c r="T404" s="15" t="s">
        <v>456</v>
      </c>
      <c r="U404" s="15">
        <v>1</v>
      </c>
      <c r="V404" s="52">
        <f t="shared" si="203"/>
        <v>12.621405622489959</v>
      </c>
      <c r="W404" s="10">
        <f t="shared" si="204"/>
        <v>45</v>
      </c>
      <c r="X404" s="10">
        <f t="shared" si="205"/>
        <v>32.378594377510041</v>
      </c>
    </row>
    <row r="405" spans="1:24" s="15" customFormat="1" x14ac:dyDescent="0.25">
      <c r="A405" s="51" t="s">
        <v>737</v>
      </c>
      <c r="B405" s="15" t="s">
        <v>738</v>
      </c>
      <c r="C405" s="79">
        <v>5</v>
      </c>
      <c r="D405" s="15">
        <v>996</v>
      </c>
      <c r="E405" s="15">
        <v>424</v>
      </c>
      <c r="F405" s="80">
        <v>1</v>
      </c>
      <c r="G405" s="15">
        <f t="shared" si="201"/>
        <v>0.42570281124497994</v>
      </c>
      <c r="H405" s="16">
        <f t="shared" ref="H405:H413" si="206">G399:G475*C399:C475</f>
        <v>2.1285140562248999</v>
      </c>
      <c r="I405" s="18">
        <v>8.1999999999999993</v>
      </c>
      <c r="J405" s="15">
        <f t="shared" si="202"/>
        <v>10.328514056224899</v>
      </c>
      <c r="K405" s="19">
        <v>25</v>
      </c>
      <c r="L405" s="15">
        <f t="shared" ref="L405:L413" si="207">K399:K475-J399:J475</f>
        <v>14.671485943775101</v>
      </c>
      <c r="M405" s="105"/>
      <c r="N405" s="81"/>
      <c r="P405" s="19"/>
      <c r="S405" s="86"/>
      <c r="T405" s="15" t="s">
        <v>456</v>
      </c>
      <c r="U405" s="15">
        <v>1</v>
      </c>
      <c r="V405" s="52">
        <f t="shared" si="203"/>
        <v>10.328514056224899</v>
      </c>
      <c r="W405" s="10">
        <f t="shared" si="204"/>
        <v>25</v>
      </c>
      <c r="X405" s="10">
        <f t="shared" si="205"/>
        <v>14.671485943775101</v>
      </c>
    </row>
    <row r="406" spans="1:24" s="15" customFormat="1" x14ac:dyDescent="0.25">
      <c r="A406" s="51" t="s">
        <v>737</v>
      </c>
      <c r="B406" s="15" t="s">
        <v>739</v>
      </c>
      <c r="C406" s="79">
        <v>9</v>
      </c>
      <c r="D406" s="15">
        <v>996</v>
      </c>
      <c r="E406" s="15">
        <v>424</v>
      </c>
      <c r="F406" s="80">
        <v>1</v>
      </c>
      <c r="G406" s="15">
        <f t="shared" si="201"/>
        <v>0.42570281124497994</v>
      </c>
      <c r="H406" s="16">
        <f t="shared" si="206"/>
        <v>3.8313253012048194</v>
      </c>
      <c r="I406" s="18">
        <v>13.41</v>
      </c>
      <c r="J406" s="15">
        <f t="shared" si="202"/>
        <v>17.241325301204821</v>
      </c>
      <c r="K406" s="19">
        <v>60</v>
      </c>
      <c r="L406" s="15">
        <f t="shared" si="207"/>
        <v>42.758674698795176</v>
      </c>
      <c r="M406" s="105"/>
      <c r="N406" s="81"/>
      <c r="P406" s="19"/>
      <c r="S406" s="86"/>
      <c r="T406" s="15" t="s">
        <v>456</v>
      </c>
      <c r="U406" s="15">
        <v>1</v>
      </c>
      <c r="V406" s="52">
        <f t="shared" si="203"/>
        <v>17.241325301204821</v>
      </c>
      <c r="W406" s="10">
        <f t="shared" si="204"/>
        <v>60</v>
      </c>
      <c r="X406" s="10">
        <f t="shared" si="205"/>
        <v>42.758674698795176</v>
      </c>
    </row>
    <row r="407" spans="1:24" s="15" customFormat="1" x14ac:dyDescent="0.25">
      <c r="A407" s="51" t="s">
        <v>741</v>
      </c>
      <c r="B407" s="15" t="s">
        <v>610</v>
      </c>
      <c r="C407" s="79">
        <v>15</v>
      </c>
      <c r="D407" s="15">
        <v>996</v>
      </c>
      <c r="E407" s="15">
        <v>424</v>
      </c>
      <c r="F407" s="80">
        <v>1</v>
      </c>
      <c r="G407" s="15">
        <f t="shared" si="201"/>
        <v>0.42570281124497994</v>
      </c>
      <c r="H407" s="16">
        <f t="shared" si="206"/>
        <v>6.3855421686746991</v>
      </c>
      <c r="I407" s="18">
        <v>5.25</v>
      </c>
      <c r="J407" s="15">
        <f t="shared" si="202"/>
        <v>11.6355421686747</v>
      </c>
      <c r="K407" s="19">
        <v>25</v>
      </c>
      <c r="L407" s="15">
        <f t="shared" si="207"/>
        <v>13.3644578313253</v>
      </c>
      <c r="M407" s="105"/>
      <c r="N407" s="81"/>
      <c r="P407" s="19"/>
      <c r="S407" s="86"/>
      <c r="T407" s="15" t="s">
        <v>456</v>
      </c>
      <c r="U407" s="15">
        <v>1</v>
      </c>
      <c r="V407" s="51">
        <f t="shared" si="203"/>
        <v>11.6355421686747</v>
      </c>
      <c r="W407" s="15">
        <f t="shared" si="204"/>
        <v>25</v>
      </c>
      <c r="X407" s="15">
        <f t="shared" si="205"/>
        <v>13.3644578313253</v>
      </c>
    </row>
    <row r="408" spans="1:24" s="10" customFormat="1" x14ac:dyDescent="0.25">
      <c r="A408" s="52" t="s">
        <v>323</v>
      </c>
      <c r="B408" s="10" t="s">
        <v>742</v>
      </c>
      <c r="C408" s="101">
        <v>4</v>
      </c>
      <c r="D408" s="10">
        <v>996</v>
      </c>
      <c r="E408" s="10">
        <v>424</v>
      </c>
      <c r="F408" s="110">
        <v>1</v>
      </c>
      <c r="G408" s="10">
        <f t="shared" si="201"/>
        <v>0.42570281124497994</v>
      </c>
      <c r="H408" s="11">
        <f t="shared" si="206"/>
        <v>1.7028112449799198</v>
      </c>
      <c r="I408" s="13">
        <v>11.71</v>
      </c>
      <c r="J408" s="10">
        <f t="shared" si="202"/>
        <v>13.41281124497992</v>
      </c>
      <c r="K408" s="14">
        <v>40</v>
      </c>
      <c r="L408" s="10">
        <f t="shared" si="207"/>
        <v>26.58718875502008</v>
      </c>
      <c r="M408" s="109"/>
      <c r="N408" s="102"/>
      <c r="P408" s="14"/>
      <c r="S408" s="103"/>
      <c r="V408" s="52">
        <f t="shared" si="203"/>
        <v>0</v>
      </c>
      <c r="W408" s="10">
        <f t="shared" si="204"/>
        <v>0</v>
      </c>
      <c r="X408" s="10">
        <f t="shared" si="205"/>
        <v>0</v>
      </c>
    </row>
    <row r="409" spans="1:24" s="15" customFormat="1" x14ac:dyDescent="0.25">
      <c r="A409" s="51" t="s">
        <v>744</v>
      </c>
      <c r="B409" s="15" t="s">
        <v>743</v>
      </c>
      <c r="C409" s="79">
        <v>60</v>
      </c>
      <c r="D409" s="15">
        <v>996</v>
      </c>
      <c r="E409" s="15">
        <v>424</v>
      </c>
      <c r="F409" s="80">
        <v>1</v>
      </c>
      <c r="G409" s="15">
        <f t="shared" si="201"/>
        <v>0.42570281124497994</v>
      </c>
      <c r="H409" s="16">
        <f t="shared" si="206"/>
        <v>25.542168674698797</v>
      </c>
      <c r="I409" s="18">
        <v>36.68</v>
      </c>
      <c r="J409" s="15">
        <f t="shared" si="202"/>
        <v>62.222168674698793</v>
      </c>
      <c r="K409" s="19">
        <v>100</v>
      </c>
      <c r="L409" s="15">
        <f t="shared" si="207"/>
        <v>37.777831325301207</v>
      </c>
      <c r="M409" s="105"/>
      <c r="N409" s="81"/>
      <c r="P409" s="19"/>
      <c r="S409" s="86"/>
      <c r="T409" s="15" t="s">
        <v>456</v>
      </c>
      <c r="U409" s="15">
        <v>1</v>
      </c>
      <c r="V409" s="51">
        <f t="shared" si="203"/>
        <v>62.222168674698793</v>
      </c>
      <c r="W409" s="15">
        <f t="shared" si="204"/>
        <v>100</v>
      </c>
      <c r="X409" s="15">
        <f t="shared" si="205"/>
        <v>37.777831325301207</v>
      </c>
    </row>
    <row r="410" spans="1:24" s="15" customFormat="1" x14ac:dyDescent="0.25">
      <c r="A410" s="51" t="s">
        <v>745</v>
      </c>
      <c r="B410" s="15" t="s">
        <v>743</v>
      </c>
      <c r="C410" s="79">
        <v>23</v>
      </c>
      <c r="D410" s="15">
        <v>996</v>
      </c>
      <c r="E410" s="15">
        <v>424</v>
      </c>
      <c r="F410" s="80">
        <v>1</v>
      </c>
      <c r="G410" s="15">
        <f t="shared" si="201"/>
        <v>0.42570281124497994</v>
      </c>
      <c r="H410" s="16">
        <f t="shared" si="206"/>
        <v>9.7911646586345391</v>
      </c>
      <c r="I410" s="18">
        <v>36.68</v>
      </c>
      <c r="J410" s="15">
        <f t="shared" si="202"/>
        <v>46.471164658634535</v>
      </c>
      <c r="K410" s="19">
        <v>100</v>
      </c>
      <c r="L410" s="15">
        <f t="shared" si="207"/>
        <v>53.528835341365465</v>
      </c>
      <c r="M410" s="105"/>
      <c r="N410" s="81"/>
      <c r="P410" s="19"/>
      <c r="Q410" s="15" t="s">
        <v>3</v>
      </c>
      <c r="R410" s="15">
        <f>P403</f>
        <v>1330</v>
      </c>
      <c r="S410" s="86"/>
      <c r="T410" s="15" t="s">
        <v>456</v>
      </c>
      <c r="U410" s="15">
        <v>1</v>
      </c>
      <c r="V410" s="51">
        <f t="shared" si="203"/>
        <v>46.471164658634535</v>
      </c>
      <c r="W410" s="15">
        <f t="shared" si="204"/>
        <v>100</v>
      </c>
      <c r="X410" s="15">
        <f t="shared" si="205"/>
        <v>53.528835341365465</v>
      </c>
    </row>
    <row r="411" spans="1:24" s="15" customFormat="1" x14ac:dyDescent="0.25">
      <c r="A411" s="51" t="s">
        <v>746</v>
      </c>
      <c r="B411" s="15" t="s">
        <v>747</v>
      </c>
      <c r="C411" s="79">
        <v>140</v>
      </c>
      <c r="D411" s="15">
        <v>996</v>
      </c>
      <c r="E411" s="15">
        <v>424</v>
      </c>
      <c r="F411" s="80">
        <v>1</v>
      </c>
      <c r="G411" s="15">
        <f t="shared" si="201"/>
        <v>0.42570281124497994</v>
      </c>
      <c r="H411" s="16">
        <f t="shared" si="206"/>
        <v>59.598393574297191</v>
      </c>
      <c r="I411" s="18">
        <v>26.61</v>
      </c>
      <c r="J411" s="15">
        <f t="shared" si="202"/>
        <v>86.20839357429719</v>
      </c>
      <c r="K411" s="19">
        <v>170</v>
      </c>
      <c r="L411" s="15">
        <f t="shared" si="207"/>
        <v>83.79160642570281</v>
      </c>
      <c r="M411" s="105"/>
      <c r="N411" s="81"/>
      <c r="P411" s="19"/>
      <c r="Q411" s="15" t="s">
        <v>273</v>
      </c>
      <c r="R411" s="15">
        <v>670</v>
      </c>
      <c r="S411" s="86"/>
      <c r="T411" s="15" t="s">
        <v>456</v>
      </c>
      <c r="U411" s="15">
        <v>1</v>
      </c>
      <c r="V411" s="52">
        <f t="shared" si="203"/>
        <v>86.20839357429719</v>
      </c>
      <c r="W411" s="10">
        <f t="shared" si="204"/>
        <v>170</v>
      </c>
      <c r="X411" s="10">
        <f t="shared" si="205"/>
        <v>83.79160642570281</v>
      </c>
    </row>
    <row r="412" spans="1:24" s="15" customFormat="1" x14ac:dyDescent="0.25">
      <c r="A412" s="51" t="s">
        <v>749</v>
      </c>
      <c r="B412" s="15" t="s">
        <v>748</v>
      </c>
      <c r="C412" s="79">
        <v>130</v>
      </c>
      <c r="D412" s="15">
        <v>996</v>
      </c>
      <c r="E412" s="15">
        <v>424</v>
      </c>
      <c r="F412" s="80">
        <v>1</v>
      </c>
      <c r="G412" s="15">
        <f t="shared" si="201"/>
        <v>0.42570281124497994</v>
      </c>
      <c r="H412" s="16">
        <f t="shared" si="206"/>
        <v>55.341365461847396</v>
      </c>
      <c r="I412" s="18">
        <v>19.329999999999998</v>
      </c>
      <c r="J412" s="15">
        <f t="shared" si="202"/>
        <v>74.671365461847387</v>
      </c>
      <c r="K412" s="19">
        <v>150</v>
      </c>
      <c r="L412" s="15">
        <f t="shared" si="207"/>
        <v>75.328634538152613</v>
      </c>
      <c r="M412" s="105"/>
      <c r="N412" s="81"/>
      <c r="P412" s="19"/>
      <c r="Q412" s="15" t="s">
        <v>815</v>
      </c>
      <c r="S412" s="86">
        <f>W417-R411</f>
        <v>320</v>
      </c>
      <c r="T412" s="15" t="s">
        <v>456</v>
      </c>
      <c r="U412" s="15">
        <v>1</v>
      </c>
      <c r="V412" s="52">
        <f t="shared" si="203"/>
        <v>74.671365461847387</v>
      </c>
      <c r="W412" s="10">
        <f t="shared" si="204"/>
        <v>150</v>
      </c>
      <c r="X412" s="10">
        <f t="shared" si="205"/>
        <v>75.328634538152613</v>
      </c>
    </row>
    <row r="413" spans="1:24" s="10" customFormat="1" x14ac:dyDescent="0.25">
      <c r="A413" s="52" t="s">
        <v>750</v>
      </c>
      <c r="B413" s="10" t="s">
        <v>643</v>
      </c>
      <c r="C413" s="101">
        <v>130</v>
      </c>
      <c r="D413" s="10">
        <v>996</v>
      </c>
      <c r="E413" s="10">
        <v>424</v>
      </c>
      <c r="F413" s="110">
        <v>1</v>
      </c>
      <c r="G413" s="10">
        <f t="shared" si="201"/>
        <v>0.42570281124497994</v>
      </c>
      <c r="H413" s="11">
        <f t="shared" si="206"/>
        <v>55.341365461847396</v>
      </c>
      <c r="I413" s="13">
        <v>22.55</v>
      </c>
      <c r="J413" s="10">
        <f t="shared" si="202"/>
        <v>77.8913654618474</v>
      </c>
      <c r="K413" s="14">
        <v>100</v>
      </c>
      <c r="L413" s="10">
        <f t="shared" si="207"/>
        <v>22.1086345381526</v>
      </c>
      <c r="M413" s="109">
        <v>50</v>
      </c>
      <c r="N413" s="102"/>
      <c r="P413" s="14"/>
      <c r="Q413" s="10" t="s">
        <v>600</v>
      </c>
      <c r="S413" s="103">
        <f>R410-W417</f>
        <v>340</v>
      </c>
      <c r="V413" s="52">
        <f t="shared" si="203"/>
        <v>0</v>
      </c>
      <c r="W413" s="10">
        <f t="shared" si="204"/>
        <v>0</v>
      </c>
      <c r="X413" s="10">
        <f t="shared" si="205"/>
        <v>0</v>
      </c>
    </row>
    <row r="414" spans="1:24" s="15" customFormat="1" x14ac:dyDescent="0.25">
      <c r="A414" s="51" t="s">
        <v>798</v>
      </c>
      <c r="B414" s="15" t="s">
        <v>751</v>
      </c>
      <c r="C414" s="79">
        <v>150</v>
      </c>
      <c r="D414" s="15">
        <v>996</v>
      </c>
      <c r="E414" s="15">
        <v>424</v>
      </c>
      <c r="F414" s="80">
        <v>1</v>
      </c>
      <c r="G414" s="15">
        <f>E382:E503/D382:D503</f>
        <v>0.42570281124497994</v>
      </c>
      <c r="H414" s="16">
        <f>G410:G486*C410:C486</f>
        <v>63.855421686746993</v>
      </c>
      <c r="I414" s="18">
        <v>20.81</v>
      </c>
      <c r="J414" s="15">
        <f>I357:I480+H357:H480</f>
        <v>84.665421686746996</v>
      </c>
      <c r="K414" s="19">
        <v>155</v>
      </c>
      <c r="L414" s="15">
        <f>K410:K486-J410:J486</f>
        <v>70.334578313253004</v>
      </c>
      <c r="M414" s="105"/>
      <c r="N414" s="81"/>
      <c r="P414" s="19"/>
      <c r="S414" s="86"/>
      <c r="T414" s="15" t="s">
        <v>456</v>
      </c>
      <c r="U414" s="15">
        <v>1</v>
      </c>
      <c r="V414" s="52">
        <f t="shared" si="203"/>
        <v>84.665421686746996</v>
      </c>
      <c r="W414" s="10">
        <f t="shared" si="204"/>
        <v>155</v>
      </c>
      <c r="X414" s="10">
        <f t="shared" si="205"/>
        <v>70.334578313253004</v>
      </c>
    </row>
    <row r="415" spans="1:24" s="15" customFormat="1" x14ac:dyDescent="0.25">
      <c r="A415" s="51" t="s">
        <v>799</v>
      </c>
      <c r="B415" s="15" t="s">
        <v>734</v>
      </c>
      <c r="C415" s="79">
        <v>140</v>
      </c>
      <c r="D415" s="15">
        <v>996</v>
      </c>
      <c r="E415" s="15">
        <v>424</v>
      </c>
      <c r="F415" s="80">
        <v>1</v>
      </c>
      <c r="G415" s="15">
        <f>E382:E503/D382:D503</f>
        <v>0.42570281124497994</v>
      </c>
      <c r="H415" s="16">
        <f>G410:G486*C410:C486</f>
        <v>59.598393574297191</v>
      </c>
      <c r="I415" s="18">
        <v>16.010000000000002</v>
      </c>
      <c r="J415" s="15">
        <f>I357:I480+H357:H480</f>
        <v>75.608393574297196</v>
      </c>
      <c r="K415" s="19">
        <v>150</v>
      </c>
      <c r="L415" s="15">
        <f>K410:K486-J410:J486</f>
        <v>74.391606425702804</v>
      </c>
      <c r="M415" s="105"/>
      <c r="N415" s="81"/>
      <c r="P415" s="19"/>
      <c r="S415" s="86"/>
      <c r="T415" s="15" t="s">
        <v>456</v>
      </c>
      <c r="U415" s="15">
        <v>1</v>
      </c>
      <c r="V415" s="51">
        <f t="shared" si="203"/>
        <v>75.608393574297196</v>
      </c>
      <c r="W415" s="15">
        <f t="shared" si="204"/>
        <v>150</v>
      </c>
      <c r="X415" s="15">
        <f t="shared" si="205"/>
        <v>74.391606425702804</v>
      </c>
    </row>
    <row r="416" spans="1:24" x14ac:dyDescent="0.25">
      <c r="A416" s="59" t="s">
        <v>323</v>
      </c>
      <c r="B416" t="s">
        <v>758</v>
      </c>
      <c r="C416" s="78">
        <v>4</v>
      </c>
      <c r="D416">
        <v>996</v>
      </c>
      <c r="E416">
        <v>424</v>
      </c>
      <c r="F416" s="31">
        <v>1</v>
      </c>
      <c r="G416">
        <f>E383:E504/D383:D504</f>
        <v>0.42570281124497994</v>
      </c>
      <c r="H416" s="1">
        <f>G411:G487*C411:C487</f>
        <v>1.7028112449799198</v>
      </c>
      <c r="I416" s="2">
        <v>2.8</v>
      </c>
      <c r="J416">
        <f>I358:I481+H358:H481</f>
        <v>4.5028112449799194</v>
      </c>
      <c r="K416" s="3">
        <v>10</v>
      </c>
      <c r="L416">
        <f>K411:K487-J411:J487</f>
        <v>5.4971887550200806</v>
      </c>
      <c r="V416" s="52">
        <f t="shared" si="203"/>
        <v>0</v>
      </c>
      <c r="W416" s="10">
        <f t="shared" si="204"/>
        <v>0</v>
      </c>
      <c r="X416" s="10">
        <f t="shared" si="205"/>
        <v>0</v>
      </c>
    </row>
    <row r="417" spans="1:24" x14ac:dyDescent="0.25">
      <c r="V417" s="48">
        <f>V416+V415+V414+V413+V412+V410+V411+V409+V408+V407+V406+V405+V404+V403+V402+V401</f>
        <v>486.13650602409638</v>
      </c>
      <c r="W417" s="10">
        <f>W416+W415+W414+W413+W412+W411+W410+W409+W408+W407+W406+W405+W404+W403+W402+W401</f>
        <v>990</v>
      </c>
      <c r="X417" s="75">
        <f>X416+X415+X414+X413+X412+X411+X410+X409+X408+X407+X406+X405+X404+X403+X402+X401</f>
        <v>503.86349397590362</v>
      </c>
    </row>
    <row r="418" spans="1:24" s="121" customFormat="1" x14ac:dyDescent="0.25">
      <c r="A418" s="121" t="s">
        <v>764</v>
      </c>
      <c r="B418" s="121" t="s">
        <v>0</v>
      </c>
      <c r="C418" s="122" t="s">
        <v>5</v>
      </c>
      <c r="D418" s="121" t="s">
        <v>45</v>
      </c>
      <c r="E418" s="121" t="s">
        <v>47</v>
      </c>
      <c r="F418" s="123" t="s">
        <v>95</v>
      </c>
      <c r="G418" s="121" t="s">
        <v>6</v>
      </c>
      <c r="H418" s="124" t="s">
        <v>1</v>
      </c>
      <c r="I418" s="125" t="s">
        <v>67</v>
      </c>
      <c r="J418" s="121" t="s">
        <v>2</v>
      </c>
      <c r="K418" s="126" t="s">
        <v>3</v>
      </c>
      <c r="L418" s="121" t="s">
        <v>4</v>
      </c>
      <c r="M418" s="127" t="s">
        <v>470</v>
      </c>
      <c r="N418" s="121" t="s">
        <v>471</v>
      </c>
      <c r="O418" s="121" t="s">
        <v>99</v>
      </c>
      <c r="P418" s="126" t="s">
        <v>100</v>
      </c>
      <c r="Q418" s="121" t="s">
        <v>101</v>
      </c>
      <c r="S418" s="128"/>
      <c r="T418" s="121" t="s">
        <v>263</v>
      </c>
      <c r="U418" s="121" t="s">
        <v>264</v>
      </c>
      <c r="V418" s="129" t="s">
        <v>273</v>
      </c>
      <c r="W418" s="121" t="s">
        <v>3</v>
      </c>
      <c r="X418" s="121" t="s">
        <v>4</v>
      </c>
    </row>
    <row r="419" spans="1:24" s="15" customFormat="1" x14ac:dyDescent="0.25">
      <c r="A419" s="15" t="s">
        <v>350</v>
      </c>
      <c r="B419" s="51" t="s">
        <v>765</v>
      </c>
      <c r="C419" s="16">
        <v>130</v>
      </c>
      <c r="D419" s="15">
        <v>1860</v>
      </c>
      <c r="E419" s="15">
        <v>618</v>
      </c>
      <c r="F419" s="80">
        <v>1</v>
      </c>
      <c r="G419" s="15">
        <f t="shared" ref="G419:G443" si="208">E383:E504/D383:D504</f>
        <v>0.33225806451612905</v>
      </c>
      <c r="H419" s="16">
        <f t="shared" ref="H419:H443" si="209">G415:G520*C415:C520</f>
        <v>43.193548387096776</v>
      </c>
      <c r="I419" s="18">
        <v>17.91</v>
      </c>
      <c r="J419" s="15">
        <f t="shared" ref="J419:J443" si="210">I415:I520+H415:H520</f>
        <v>61.103548387096779</v>
      </c>
      <c r="K419" s="19">
        <v>150</v>
      </c>
      <c r="L419" s="15">
        <f t="shared" ref="L419:L443" si="211">K415:K520-J415:J520</f>
        <v>88.896451612903221</v>
      </c>
      <c r="M419" s="105"/>
      <c r="O419" s="15">
        <v>1300</v>
      </c>
      <c r="P419" s="15">
        <f>K419+K420+K421+K422+K423+K424+K425+K426+K427+K428+K429+K430+K431+K432+K433+K434+K435+K436+K437+K438+K439+K440+K441+K442+K443+K445+K446</f>
        <v>2055</v>
      </c>
      <c r="Q419" s="15">
        <f>L419+L420+L422+L421+L423+L424+L425+L426+L427+L428+L429+L430+L431+L432+L433+L434+L436+L435+L437+L438+L439+L440+L441+L442+L443+L445+L446</f>
        <v>1147.4045161290323</v>
      </c>
      <c r="S419" s="86"/>
      <c r="T419" s="15" t="s">
        <v>275</v>
      </c>
      <c r="U419" s="15">
        <v>1</v>
      </c>
      <c r="V419" s="51"/>
      <c r="W419" s="15">
        <f>U419*K419</f>
        <v>150</v>
      </c>
      <c r="X419" s="15">
        <f>L419*U419</f>
        <v>88.896451612903221</v>
      </c>
    </row>
    <row r="420" spans="1:24" s="15" customFormat="1" x14ac:dyDescent="0.25">
      <c r="A420" s="15" t="s">
        <v>628</v>
      </c>
      <c r="B420" s="51" t="s">
        <v>765</v>
      </c>
      <c r="C420" s="16">
        <v>130</v>
      </c>
      <c r="D420" s="15">
        <v>1860</v>
      </c>
      <c r="E420" s="15">
        <v>618</v>
      </c>
      <c r="F420" s="80">
        <v>1</v>
      </c>
      <c r="G420" s="15">
        <f t="shared" si="208"/>
        <v>0.33225806451612905</v>
      </c>
      <c r="H420" s="16">
        <f t="shared" si="209"/>
        <v>43.193548387096776</v>
      </c>
      <c r="I420" s="18">
        <v>17.91</v>
      </c>
      <c r="J420" s="15">
        <f t="shared" si="210"/>
        <v>61.103548387096779</v>
      </c>
      <c r="K420" s="19">
        <v>150</v>
      </c>
      <c r="L420" s="15">
        <f t="shared" si="211"/>
        <v>88.896451612903221</v>
      </c>
      <c r="M420" s="105">
        <v>140</v>
      </c>
      <c r="P420" s="15">
        <f>K452+K453+K454+K455+K456+K448</f>
        <v>770</v>
      </c>
      <c r="Q420" s="15">
        <f>L452+L453+L454+L455+L456</f>
        <v>350.218064516129</v>
      </c>
      <c r="S420" s="86"/>
      <c r="T420" s="15" t="s">
        <v>817</v>
      </c>
      <c r="V420" s="51">
        <f t="shared" ref="V420" si="212">I420*U420</f>
        <v>0</v>
      </c>
      <c r="W420" s="15">
        <f t="shared" ref="W420:W456" si="213">U420*K420</f>
        <v>0</v>
      </c>
      <c r="X420" s="15">
        <f t="shared" ref="X420:X456" si="214">L420*U420</f>
        <v>0</v>
      </c>
    </row>
    <row r="421" spans="1:24" s="15" customFormat="1" x14ac:dyDescent="0.25">
      <c r="A421" s="15" t="s">
        <v>769</v>
      </c>
      <c r="B421" s="51" t="s">
        <v>776</v>
      </c>
      <c r="C421" s="16">
        <v>130</v>
      </c>
      <c r="D421" s="15">
        <v>1860</v>
      </c>
      <c r="E421" s="15">
        <v>618</v>
      </c>
      <c r="F421" s="80">
        <v>1</v>
      </c>
      <c r="G421" s="15">
        <f t="shared" si="208"/>
        <v>0.33225806451612905</v>
      </c>
      <c r="H421" s="16">
        <f t="shared" si="209"/>
        <v>43.193548387096776</v>
      </c>
      <c r="I421" s="18">
        <v>17.91</v>
      </c>
      <c r="J421" s="15">
        <f t="shared" si="210"/>
        <v>61.103548387096779</v>
      </c>
      <c r="K421" s="19">
        <v>150</v>
      </c>
      <c r="L421" s="15">
        <f t="shared" si="211"/>
        <v>88.896451612903221</v>
      </c>
      <c r="M421" s="105"/>
      <c r="P421" s="15">
        <f>P419+P420</f>
        <v>2825</v>
      </c>
      <c r="Q421" s="15">
        <f>Q419+Q420</f>
        <v>1497.6225806451614</v>
      </c>
      <c r="S421" s="86"/>
      <c r="T421" s="15" t="s">
        <v>456</v>
      </c>
      <c r="U421" s="15">
        <v>1</v>
      </c>
      <c r="V421" s="51"/>
      <c r="W421" s="15">
        <f t="shared" si="213"/>
        <v>150</v>
      </c>
      <c r="X421" s="15">
        <f t="shared" si="214"/>
        <v>88.896451612903221</v>
      </c>
    </row>
    <row r="422" spans="1:24" s="20" customFormat="1" x14ac:dyDescent="0.25">
      <c r="A422" s="53" t="s">
        <v>770</v>
      </c>
      <c r="B422" s="20" t="s">
        <v>771</v>
      </c>
      <c r="C422" s="130">
        <v>130</v>
      </c>
      <c r="D422" s="15">
        <v>1860</v>
      </c>
      <c r="E422" s="20">
        <v>618</v>
      </c>
      <c r="F422" s="131">
        <v>1</v>
      </c>
      <c r="G422" s="20">
        <f t="shared" si="208"/>
        <v>0.33225806451612905</v>
      </c>
      <c r="H422" s="21">
        <f t="shared" si="209"/>
        <v>43.193548387096776</v>
      </c>
      <c r="I422" s="23">
        <v>20.77</v>
      </c>
      <c r="J422" s="20">
        <f t="shared" si="210"/>
        <v>63.963548387096779</v>
      </c>
      <c r="K422" s="24">
        <v>0</v>
      </c>
      <c r="L422" s="20">
        <f t="shared" si="211"/>
        <v>-63.963548387096779</v>
      </c>
      <c r="M422" s="132" t="s">
        <v>812</v>
      </c>
      <c r="P422" s="24">
        <f>P419</f>
        <v>2055</v>
      </c>
      <c r="Q422" s="20">
        <f>P422-O419</f>
        <v>755</v>
      </c>
      <c r="S422" s="134"/>
      <c r="V422" s="20">
        <f t="shared" ref="V422" si="215">J422*U422</f>
        <v>0</v>
      </c>
      <c r="W422" s="15">
        <f t="shared" si="213"/>
        <v>0</v>
      </c>
      <c r="X422" s="15">
        <f t="shared" si="214"/>
        <v>0</v>
      </c>
    </row>
    <row r="423" spans="1:24" s="15" customFormat="1" x14ac:dyDescent="0.25">
      <c r="A423" s="15" t="s">
        <v>779</v>
      </c>
      <c r="B423" s="15" t="s">
        <v>785</v>
      </c>
      <c r="C423" s="79">
        <v>9</v>
      </c>
      <c r="D423" s="15">
        <v>1860</v>
      </c>
      <c r="E423" s="15">
        <v>618</v>
      </c>
      <c r="F423" s="80">
        <v>1</v>
      </c>
      <c r="G423" s="15">
        <f t="shared" si="208"/>
        <v>0.33225806451612905</v>
      </c>
      <c r="H423" s="16">
        <f t="shared" si="209"/>
        <v>2.9903225806451612</v>
      </c>
      <c r="I423" s="18">
        <v>25.76</v>
      </c>
      <c r="J423" s="15">
        <f t="shared" si="210"/>
        <v>28.750322580645161</v>
      </c>
      <c r="K423" s="19">
        <v>80</v>
      </c>
      <c r="L423" s="15">
        <f t="shared" si="211"/>
        <v>51.249677419354839</v>
      </c>
      <c r="M423" s="105"/>
      <c r="N423" s="81"/>
      <c r="P423" s="19">
        <f>P421</f>
        <v>2825</v>
      </c>
      <c r="Q423" s="15">
        <f>P423-O419</f>
        <v>1525</v>
      </c>
      <c r="S423" s="86"/>
      <c r="T423" s="15" t="s">
        <v>456</v>
      </c>
      <c r="U423" s="15">
        <v>1</v>
      </c>
      <c r="V423" s="51"/>
      <c r="W423" s="15">
        <f t="shared" si="213"/>
        <v>80</v>
      </c>
      <c r="X423" s="15">
        <f t="shared" si="214"/>
        <v>51.249677419354839</v>
      </c>
    </row>
    <row r="424" spans="1:24" s="15" customFormat="1" x14ac:dyDescent="0.25">
      <c r="A424" s="15" t="s">
        <v>789</v>
      </c>
      <c r="B424" s="15" t="s">
        <v>790</v>
      </c>
      <c r="C424" s="79">
        <v>9</v>
      </c>
      <c r="D424" s="15">
        <v>1860</v>
      </c>
      <c r="E424" s="15">
        <v>618</v>
      </c>
      <c r="F424" s="80">
        <v>1</v>
      </c>
      <c r="G424" s="15">
        <f t="shared" si="208"/>
        <v>0.33225806451612905</v>
      </c>
      <c r="H424" s="16">
        <f t="shared" si="209"/>
        <v>2.9903225806451612</v>
      </c>
      <c r="I424" s="18">
        <v>25.76</v>
      </c>
      <c r="J424" s="15">
        <f t="shared" si="210"/>
        <v>28.750322580645161</v>
      </c>
      <c r="K424" s="19">
        <v>80</v>
      </c>
      <c r="L424" s="15">
        <f t="shared" si="211"/>
        <v>51.249677419354839</v>
      </c>
      <c r="M424" s="105"/>
      <c r="N424" s="81"/>
      <c r="P424" s="19"/>
      <c r="S424" s="86"/>
      <c r="T424" s="15" t="s">
        <v>456</v>
      </c>
      <c r="U424" s="15">
        <v>1</v>
      </c>
      <c r="V424" s="51"/>
      <c r="W424" s="15">
        <f t="shared" si="213"/>
        <v>80</v>
      </c>
      <c r="X424" s="15">
        <f t="shared" si="214"/>
        <v>51.249677419354839</v>
      </c>
    </row>
    <row r="425" spans="1:24" s="15" customFormat="1" x14ac:dyDescent="0.25">
      <c r="A425" s="15" t="s">
        <v>768</v>
      </c>
      <c r="B425" s="15" t="s">
        <v>766</v>
      </c>
      <c r="C425" s="79">
        <v>9</v>
      </c>
      <c r="D425" s="15">
        <v>1860</v>
      </c>
      <c r="E425" s="15">
        <v>618</v>
      </c>
      <c r="F425" s="80">
        <v>1</v>
      </c>
      <c r="G425" s="15">
        <f t="shared" si="208"/>
        <v>0.33225806451612905</v>
      </c>
      <c r="H425" s="16">
        <f t="shared" si="209"/>
        <v>2.9903225806451612</v>
      </c>
      <c r="I425" s="18">
        <v>25.76</v>
      </c>
      <c r="J425" s="15">
        <f t="shared" si="210"/>
        <v>28.750322580645161</v>
      </c>
      <c r="K425" s="19">
        <v>80</v>
      </c>
      <c r="L425" s="15">
        <f t="shared" si="211"/>
        <v>51.249677419354839</v>
      </c>
      <c r="M425" s="105"/>
      <c r="N425" s="81"/>
      <c r="P425" s="19"/>
      <c r="S425" s="86"/>
      <c r="T425" s="15" t="s">
        <v>456</v>
      </c>
      <c r="U425" s="15">
        <v>1</v>
      </c>
      <c r="V425" s="51"/>
      <c r="W425" s="15">
        <f t="shared" si="213"/>
        <v>80</v>
      </c>
      <c r="X425" s="15">
        <f t="shared" si="214"/>
        <v>51.249677419354839</v>
      </c>
    </row>
    <row r="426" spans="1:24" s="15" customFormat="1" x14ac:dyDescent="0.25">
      <c r="A426" s="15" t="s">
        <v>768</v>
      </c>
      <c r="B426" s="15" t="s">
        <v>767</v>
      </c>
      <c r="C426" s="79">
        <v>9</v>
      </c>
      <c r="D426" s="15">
        <v>1860</v>
      </c>
      <c r="E426" s="15">
        <v>618</v>
      </c>
      <c r="F426" s="80">
        <v>1</v>
      </c>
      <c r="G426" s="15">
        <f t="shared" si="208"/>
        <v>0.33225806451612905</v>
      </c>
      <c r="H426" s="16">
        <f t="shared" si="209"/>
        <v>2.9903225806451612</v>
      </c>
      <c r="I426" s="18">
        <v>25.76</v>
      </c>
      <c r="J426" s="15">
        <f t="shared" si="210"/>
        <v>28.750322580645161</v>
      </c>
      <c r="K426" s="19">
        <v>80</v>
      </c>
      <c r="L426" s="15">
        <f t="shared" si="211"/>
        <v>51.249677419354839</v>
      </c>
      <c r="M426" s="105"/>
      <c r="N426" s="81"/>
      <c r="P426" s="19"/>
      <c r="S426" s="86"/>
      <c r="T426" s="15" t="s">
        <v>456</v>
      </c>
      <c r="U426" s="15">
        <v>1</v>
      </c>
      <c r="V426" s="51"/>
      <c r="W426" s="15">
        <f t="shared" si="213"/>
        <v>80</v>
      </c>
      <c r="X426" s="15">
        <f t="shared" si="214"/>
        <v>51.249677419354839</v>
      </c>
    </row>
    <row r="427" spans="1:24" s="15" customFormat="1" x14ac:dyDescent="0.25">
      <c r="A427" s="15" t="s">
        <v>618</v>
      </c>
      <c r="B427" s="15" t="s">
        <v>772</v>
      </c>
      <c r="C427" s="79">
        <v>18</v>
      </c>
      <c r="D427" s="15">
        <v>1860</v>
      </c>
      <c r="E427" s="15">
        <v>618</v>
      </c>
      <c r="F427" s="80">
        <v>1</v>
      </c>
      <c r="G427" s="15">
        <f t="shared" si="208"/>
        <v>0.33225806451612905</v>
      </c>
      <c r="H427" s="16">
        <f t="shared" si="209"/>
        <v>5.9806451612903224</v>
      </c>
      <c r="I427" s="18">
        <v>18.37</v>
      </c>
      <c r="J427" s="15">
        <f t="shared" si="210"/>
        <v>24.350645161290323</v>
      </c>
      <c r="K427" s="19">
        <v>50</v>
      </c>
      <c r="L427" s="15">
        <f t="shared" si="211"/>
        <v>25.649354838709677</v>
      </c>
      <c r="M427" s="105"/>
      <c r="N427" s="81"/>
      <c r="P427" s="19"/>
      <c r="S427" s="86"/>
      <c r="T427" s="15" t="s">
        <v>456</v>
      </c>
      <c r="U427" s="15">
        <v>1</v>
      </c>
      <c r="V427" s="51"/>
      <c r="W427" s="15">
        <f t="shared" si="213"/>
        <v>50</v>
      </c>
      <c r="X427" s="15">
        <f t="shared" si="214"/>
        <v>25.649354838709677</v>
      </c>
    </row>
    <row r="428" spans="1:24" s="15" customFormat="1" x14ac:dyDescent="0.25">
      <c r="A428" s="15" t="s">
        <v>618</v>
      </c>
      <c r="B428" s="15" t="s">
        <v>773</v>
      </c>
      <c r="C428" s="79">
        <v>18</v>
      </c>
      <c r="D428" s="15">
        <v>1860</v>
      </c>
      <c r="E428" s="15">
        <v>618</v>
      </c>
      <c r="F428" s="80">
        <v>1</v>
      </c>
      <c r="G428" s="15">
        <f t="shared" si="208"/>
        <v>0.33225806451612905</v>
      </c>
      <c r="H428" s="16">
        <f t="shared" si="209"/>
        <v>5.9806451612903224</v>
      </c>
      <c r="I428" s="18">
        <v>17.82</v>
      </c>
      <c r="J428" s="15">
        <f t="shared" si="210"/>
        <v>23.800645161290323</v>
      </c>
      <c r="K428" s="19">
        <v>50</v>
      </c>
      <c r="L428" s="15">
        <f t="shared" si="211"/>
        <v>26.199354838709677</v>
      </c>
      <c r="M428" s="105"/>
      <c r="N428" s="81"/>
      <c r="P428" s="19"/>
      <c r="S428" s="86"/>
      <c r="T428" s="15" t="s">
        <v>456</v>
      </c>
      <c r="U428" s="15">
        <v>1</v>
      </c>
      <c r="V428" s="51"/>
      <c r="W428" s="15">
        <f t="shared" si="213"/>
        <v>50</v>
      </c>
      <c r="X428" s="15">
        <f t="shared" si="214"/>
        <v>26.199354838709677</v>
      </c>
    </row>
    <row r="429" spans="1:24" s="15" customFormat="1" x14ac:dyDescent="0.25">
      <c r="A429" s="15" t="s">
        <v>779</v>
      </c>
      <c r="B429" s="15" t="s">
        <v>773</v>
      </c>
      <c r="C429" s="79">
        <v>18</v>
      </c>
      <c r="D429" s="15">
        <v>1860</v>
      </c>
      <c r="E429" s="15">
        <v>618</v>
      </c>
      <c r="F429" s="80">
        <v>1</v>
      </c>
      <c r="G429" s="15">
        <f t="shared" si="208"/>
        <v>0.33225806451612905</v>
      </c>
      <c r="H429" s="16">
        <f t="shared" si="209"/>
        <v>5.9806451612903224</v>
      </c>
      <c r="I429" s="18">
        <v>17.82</v>
      </c>
      <c r="J429" s="15">
        <f t="shared" si="210"/>
        <v>23.800645161290323</v>
      </c>
      <c r="K429" s="19">
        <v>50</v>
      </c>
      <c r="L429" s="15">
        <f t="shared" si="211"/>
        <v>26.199354838709677</v>
      </c>
      <c r="M429" s="105"/>
      <c r="N429" s="81"/>
      <c r="P429" s="19"/>
      <c r="S429" s="86"/>
      <c r="T429" s="15" t="s">
        <v>456</v>
      </c>
      <c r="U429" s="15">
        <v>1</v>
      </c>
      <c r="V429" s="51"/>
      <c r="W429" s="15">
        <f t="shared" si="213"/>
        <v>50</v>
      </c>
      <c r="X429" s="15">
        <f t="shared" si="214"/>
        <v>26.199354838709677</v>
      </c>
    </row>
    <row r="430" spans="1:24" s="15" customFormat="1" x14ac:dyDescent="0.25">
      <c r="A430" s="15" t="s">
        <v>786</v>
      </c>
      <c r="B430" s="15" t="s">
        <v>773</v>
      </c>
      <c r="C430" s="79">
        <v>18</v>
      </c>
      <c r="D430" s="15">
        <v>1860</v>
      </c>
      <c r="E430" s="15">
        <v>618</v>
      </c>
      <c r="F430" s="80">
        <v>1</v>
      </c>
      <c r="G430" s="15">
        <f t="shared" si="208"/>
        <v>0.33225806451612905</v>
      </c>
      <c r="H430" s="16">
        <f t="shared" si="209"/>
        <v>5.9806451612903224</v>
      </c>
      <c r="I430" s="18">
        <v>17.82</v>
      </c>
      <c r="J430" s="15">
        <f t="shared" si="210"/>
        <v>23.800645161290323</v>
      </c>
      <c r="K430" s="19">
        <v>50</v>
      </c>
      <c r="L430" s="15">
        <f t="shared" si="211"/>
        <v>26.199354838709677</v>
      </c>
      <c r="M430" s="105"/>
      <c r="N430" s="81"/>
      <c r="P430" s="19"/>
      <c r="S430" s="86"/>
      <c r="T430" s="15" t="s">
        <v>275</v>
      </c>
      <c r="U430" s="15">
        <v>1</v>
      </c>
      <c r="V430" s="51"/>
      <c r="W430" s="15">
        <f t="shared" si="213"/>
        <v>50</v>
      </c>
      <c r="X430" s="15">
        <f t="shared" si="214"/>
        <v>26.199354838709677</v>
      </c>
    </row>
    <row r="431" spans="1:24" s="15" customFormat="1" x14ac:dyDescent="0.25">
      <c r="A431" s="15" t="s">
        <v>778</v>
      </c>
      <c r="B431" s="15" t="s">
        <v>773</v>
      </c>
      <c r="C431" s="79">
        <v>18</v>
      </c>
      <c r="D431" s="15">
        <v>1860</v>
      </c>
      <c r="E431" s="15">
        <v>618</v>
      </c>
      <c r="F431" s="80">
        <v>1</v>
      </c>
      <c r="G431" s="15">
        <f t="shared" si="208"/>
        <v>0.33225806451612905</v>
      </c>
      <c r="H431" s="16">
        <f t="shared" si="209"/>
        <v>5.9806451612903224</v>
      </c>
      <c r="I431" s="18">
        <v>17.82</v>
      </c>
      <c r="J431" s="15">
        <f t="shared" si="210"/>
        <v>23.800645161290323</v>
      </c>
      <c r="K431" s="19">
        <v>50</v>
      </c>
      <c r="L431" s="15">
        <f t="shared" si="211"/>
        <v>26.199354838709677</v>
      </c>
      <c r="M431" s="105"/>
      <c r="N431" s="81"/>
      <c r="P431" s="19"/>
      <c r="S431" s="86"/>
      <c r="T431" s="15" t="s">
        <v>275</v>
      </c>
      <c r="U431" s="15">
        <v>1</v>
      </c>
      <c r="V431" s="51"/>
      <c r="W431" s="15">
        <f t="shared" si="213"/>
        <v>50</v>
      </c>
      <c r="X431" s="15">
        <f t="shared" si="214"/>
        <v>26.199354838709677</v>
      </c>
    </row>
    <row r="432" spans="1:24" s="172" customFormat="1" ht="15.75" x14ac:dyDescent="0.25">
      <c r="A432" s="172" t="s">
        <v>781</v>
      </c>
      <c r="B432" s="172" t="s">
        <v>773</v>
      </c>
      <c r="C432" s="175">
        <v>18</v>
      </c>
      <c r="D432" s="172">
        <v>1860</v>
      </c>
      <c r="E432" s="172">
        <v>618</v>
      </c>
      <c r="F432" s="173">
        <v>1</v>
      </c>
      <c r="G432" s="172">
        <f t="shared" si="208"/>
        <v>0.33225806451612905</v>
      </c>
      <c r="H432" s="174">
        <f t="shared" si="209"/>
        <v>5.9806451612903224</v>
      </c>
      <c r="I432" s="176">
        <v>17.82</v>
      </c>
      <c r="J432" s="172">
        <f t="shared" si="210"/>
        <v>23.800645161290323</v>
      </c>
      <c r="K432" s="177">
        <v>50</v>
      </c>
      <c r="L432" s="172">
        <f t="shared" si="211"/>
        <v>26.199354838709677</v>
      </c>
      <c r="M432" s="178"/>
      <c r="N432" s="179"/>
      <c r="P432" s="177"/>
      <c r="S432" s="180"/>
      <c r="T432" s="172" t="s">
        <v>456</v>
      </c>
      <c r="U432" s="172">
        <v>1</v>
      </c>
      <c r="V432" s="181"/>
      <c r="W432" s="172">
        <f t="shared" si="213"/>
        <v>50</v>
      </c>
      <c r="X432" s="172">
        <f t="shared" si="214"/>
        <v>26.199354838709677</v>
      </c>
    </row>
    <row r="433" spans="1:24" s="15" customFormat="1" x14ac:dyDescent="0.25">
      <c r="A433" s="15" t="s">
        <v>781</v>
      </c>
      <c r="B433" s="15" t="s">
        <v>782</v>
      </c>
      <c r="C433" s="79">
        <v>18</v>
      </c>
      <c r="D433" s="15">
        <v>1860</v>
      </c>
      <c r="E433" s="15">
        <v>618</v>
      </c>
      <c r="F433" s="80">
        <v>1</v>
      </c>
      <c r="G433" s="15">
        <f t="shared" si="208"/>
        <v>0.33225806451612905</v>
      </c>
      <c r="H433" s="16">
        <f t="shared" si="209"/>
        <v>5.9806451612903224</v>
      </c>
      <c r="I433" s="18">
        <v>18.37</v>
      </c>
      <c r="J433" s="15">
        <f t="shared" si="210"/>
        <v>24.350645161290323</v>
      </c>
      <c r="K433" s="19">
        <v>50</v>
      </c>
      <c r="L433" s="15">
        <f t="shared" si="211"/>
        <v>25.649354838709677</v>
      </c>
      <c r="M433" s="105"/>
      <c r="N433" s="81"/>
      <c r="P433" s="19"/>
      <c r="S433" s="86"/>
      <c r="T433" s="15" t="s">
        <v>456</v>
      </c>
      <c r="U433" s="15">
        <v>1</v>
      </c>
      <c r="V433" s="51"/>
      <c r="W433" s="15">
        <f t="shared" si="213"/>
        <v>50</v>
      </c>
      <c r="X433" s="15">
        <f t="shared" si="214"/>
        <v>25.649354838709677</v>
      </c>
    </row>
    <row r="434" spans="1:24" s="15" customFormat="1" x14ac:dyDescent="0.25">
      <c r="A434" s="15" t="s">
        <v>774</v>
      </c>
      <c r="B434" s="15" t="s">
        <v>775</v>
      </c>
      <c r="C434" s="79">
        <v>15</v>
      </c>
      <c r="D434" s="15">
        <v>1860</v>
      </c>
      <c r="E434" s="15">
        <v>618</v>
      </c>
      <c r="F434" s="80">
        <v>1</v>
      </c>
      <c r="G434" s="15">
        <f t="shared" si="208"/>
        <v>0.33225806451612905</v>
      </c>
      <c r="H434" s="16">
        <f t="shared" si="209"/>
        <v>4.9838709677419359</v>
      </c>
      <c r="I434" s="18">
        <v>13.78</v>
      </c>
      <c r="J434" s="15">
        <f t="shared" si="210"/>
        <v>18.763870967741937</v>
      </c>
      <c r="K434" s="19">
        <v>40</v>
      </c>
      <c r="L434" s="15">
        <f t="shared" si="211"/>
        <v>21.236129032258063</v>
      </c>
      <c r="M434" s="105"/>
      <c r="N434" s="81"/>
      <c r="P434" s="19"/>
      <c r="S434" s="86"/>
      <c r="T434" s="15" t="s">
        <v>275</v>
      </c>
      <c r="U434" s="15">
        <v>1</v>
      </c>
      <c r="V434" s="51"/>
      <c r="W434" s="15">
        <f t="shared" si="213"/>
        <v>40</v>
      </c>
      <c r="X434" s="15">
        <f t="shared" si="214"/>
        <v>21.236129032258063</v>
      </c>
    </row>
    <row r="435" spans="1:24" s="15" customFormat="1" x14ac:dyDescent="0.25">
      <c r="A435" s="15" t="s">
        <v>702</v>
      </c>
      <c r="B435" s="15" t="s">
        <v>777</v>
      </c>
      <c r="C435" s="79">
        <v>15</v>
      </c>
      <c r="D435" s="15">
        <v>1860</v>
      </c>
      <c r="E435" s="15">
        <v>618</v>
      </c>
      <c r="F435" s="80">
        <v>1</v>
      </c>
      <c r="G435" s="15">
        <f t="shared" si="208"/>
        <v>0.33225806451612905</v>
      </c>
      <c r="H435" s="16">
        <f t="shared" si="209"/>
        <v>4.9838709677419359</v>
      </c>
      <c r="I435" s="18">
        <v>13.37</v>
      </c>
      <c r="J435" s="15">
        <f t="shared" si="210"/>
        <v>18.353870967741933</v>
      </c>
      <c r="K435" s="19">
        <v>40</v>
      </c>
      <c r="L435" s="15">
        <f t="shared" si="211"/>
        <v>21.646129032258067</v>
      </c>
      <c r="M435" s="105"/>
      <c r="N435" s="81"/>
      <c r="P435" s="19"/>
      <c r="S435" s="86"/>
      <c r="T435" s="15" t="s">
        <v>275</v>
      </c>
      <c r="U435" s="15">
        <v>1</v>
      </c>
      <c r="V435" s="51"/>
      <c r="W435" s="15">
        <f t="shared" si="213"/>
        <v>40</v>
      </c>
      <c r="X435" s="15">
        <f t="shared" si="214"/>
        <v>21.646129032258067</v>
      </c>
    </row>
    <row r="436" spans="1:24" s="15" customFormat="1" x14ac:dyDescent="0.25">
      <c r="A436" s="15" t="s">
        <v>458</v>
      </c>
      <c r="B436" s="15" t="s">
        <v>777</v>
      </c>
      <c r="C436" s="79">
        <v>15</v>
      </c>
      <c r="D436" s="15">
        <v>1860</v>
      </c>
      <c r="E436" s="15">
        <v>618</v>
      </c>
      <c r="F436" s="80">
        <v>1</v>
      </c>
      <c r="G436" s="15">
        <f t="shared" si="208"/>
        <v>0.33225806451612905</v>
      </c>
      <c r="H436" s="16">
        <f t="shared" si="209"/>
        <v>4.9838709677419359</v>
      </c>
      <c r="I436" s="18">
        <v>13.37</v>
      </c>
      <c r="J436" s="15">
        <f t="shared" si="210"/>
        <v>18.353870967741933</v>
      </c>
      <c r="K436" s="19">
        <v>40</v>
      </c>
      <c r="L436" s="15">
        <f t="shared" si="211"/>
        <v>21.646129032258067</v>
      </c>
      <c r="M436" s="105"/>
      <c r="N436" s="81"/>
      <c r="P436" s="19"/>
      <c r="S436" s="86"/>
      <c r="T436" s="15" t="s">
        <v>275</v>
      </c>
      <c r="U436" s="15">
        <v>1</v>
      </c>
      <c r="V436" s="51"/>
      <c r="W436" s="15">
        <f t="shared" si="213"/>
        <v>40</v>
      </c>
      <c r="X436" s="15">
        <f t="shared" si="214"/>
        <v>21.646129032258067</v>
      </c>
    </row>
    <row r="437" spans="1:24" s="15" customFormat="1" x14ac:dyDescent="0.25">
      <c r="A437" s="15" t="s">
        <v>780</v>
      </c>
      <c r="B437" s="15" t="s">
        <v>777</v>
      </c>
      <c r="C437" s="79">
        <v>15</v>
      </c>
      <c r="D437" s="15">
        <v>1860</v>
      </c>
      <c r="E437" s="15">
        <v>618</v>
      </c>
      <c r="F437" s="80">
        <v>1</v>
      </c>
      <c r="G437" s="15">
        <f t="shared" si="208"/>
        <v>0.33225806451612905</v>
      </c>
      <c r="H437" s="16">
        <f t="shared" si="209"/>
        <v>4.9838709677419359</v>
      </c>
      <c r="I437" s="18">
        <v>13.37</v>
      </c>
      <c r="J437" s="15">
        <f t="shared" si="210"/>
        <v>18.353870967741933</v>
      </c>
      <c r="K437" s="19">
        <v>40</v>
      </c>
      <c r="L437" s="15">
        <f t="shared" si="211"/>
        <v>21.646129032258067</v>
      </c>
      <c r="M437" s="105"/>
      <c r="N437" s="81"/>
      <c r="P437" s="19"/>
      <c r="S437" s="86"/>
      <c r="T437" s="15" t="s">
        <v>275</v>
      </c>
      <c r="U437" s="15">
        <v>1</v>
      </c>
      <c r="V437" s="51"/>
      <c r="W437" s="15">
        <f t="shared" si="213"/>
        <v>40</v>
      </c>
      <c r="X437" s="15">
        <f t="shared" si="214"/>
        <v>21.646129032258067</v>
      </c>
    </row>
    <row r="438" spans="1:24" s="15" customFormat="1" x14ac:dyDescent="0.25">
      <c r="A438" s="15" t="s">
        <v>787</v>
      </c>
      <c r="B438" s="15" t="s">
        <v>788</v>
      </c>
      <c r="C438" s="79">
        <v>18</v>
      </c>
      <c r="D438" s="15">
        <v>1860</v>
      </c>
      <c r="E438" s="15">
        <v>618</v>
      </c>
      <c r="F438" s="80">
        <v>1</v>
      </c>
      <c r="G438" s="15">
        <f t="shared" si="208"/>
        <v>0.33225806451612905</v>
      </c>
      <c r="H438" s="16">
        <f t="shared" si="209"/>
        <v>5.9806451612903224</v>
      </c>
      <c r="I438" s="18">
        <v>13.78</v>
      </c>
      <c r="J438" s="15">
        <f t="shared" si="210"/>
        <v>19.76064516129032</v>
      </c>
      <c r="K438" s="19">
        <v>40</v>
      </c>
      <c r="L438" s="15">
        <f t="shared" si="211"/>
        <v>20.23935483870968</v>
      </c>
      <c r="M438" s="105"/>
      <c r="N438" s="81"/>
      <c r="P438" s="19"/>
      <c r="S438" s="86"/>
      <c r="T438" s="15" t="s">
        <v>275</v>
      </c>
      <c r="U438" s="15">
        <v>1</v>
      </c>
      <c r="V438" s="51"/>
      <c r="W438" s="15">
        <f t="shared" si="213"/>
        <v>40</v>
      </c>
      <c r="X438" s="15">
        <f t="shared" si="214"/>
        <v>20.23935483870968</v>
      </c>
    </row>
    <row r="439" spans="1:24" s="15" customFormat="1" x14ac:dyDescent="0.25">
      <c r="A439" s="15" t="s">
        <v>783</v>
      </c>
      <c r="B439" s="15" t="s">
        <v>784</v>
      </c>
      <c r="C439" s="79">
        <v>130</v>
      </c>
      <c r="D439" s="15">
        <v>1860</v>
      </c>
      <c r="E439" s="15">
        <v>618</v>
      </c>
      <c r="F439" s="80">
        <v>1</v>
      </c>
      <c r="G439" s="15">
        <f t="shared" si="208"/>
        <v>0.33225806451612905</v>
      </c>
      <c r="H439" s="16">
        <f t="shared" si="209"/>
        <v>43.193548387096776</v>
      </c>
      <c r="I439" s="18">
        <v>19.37</v>
      </c>
      <c r="J439" s="15">
        <f t="shared" si="210"/>
        <v>62.563548387096773</v>
      </c>
      <c r="K439" s="19">
        <v>150</v>
      </c>
      <c r="L439" s="15">
        <f t="shared" si="211"/>
        <v>87.436451612903227</v>
      </c>
      <c r="M439" s="105"/>
      <c r="N439" s="81"/>
      <c r="P439" s="19"/>
      <c r="Q439" s="15" t="s">
        <v>273</v>
      </c>
      <c r="R439" s="15">
        <v>1300</v>
      </c>
      <c r="S439" s="86"/>
      <c r="T439" s="15" t="s">
        <v>275</v>
      </c>
      <c r="U439" s="15">
        <v>1</v>
      </c>
      <c r="V439" s="51"/>
      <c r="W439" s="15">
        <f t="shared" si="213"/>
        <v>150</v>
      </c>
      <c r="X439" s="15">
        <f t="shared" si="214"/>
        <v>87.436451612903227</v>
      </c>
    </row>
    <row r="440" spans="1:24" s="15" customFormat="1" x14ac:dyDescent="0.25">
      <c r="A440" s="15" t="s">
        <v>458</v>
      </c>
      <c r="B440" s="15" t="s">
        <v>791</v>
      </c>
      <c r="C440" s="79">
        <v>120</v>
      </c>
      <c r="D440" s="15">
        <v>1860</v>
      </c>
      <c r="E440" s="15">
        <v>618</v>
      </c>
      <c r="F440" s="80">
        <v>1</v>
      </c>
      <c r="G440" s="15">
        <f t="shared" si="208"/>
        <v>0.33225806451612905</v>
      </c>
      <c r="H440" s="16">
        <f t="shared" si="209"/>
        <v>39.870967741935488</v>
      </c>
      <c r="I440" s="18">
        <v>21.17</v>
      </c>
      <c r="J440" s="15">
        <f t="shared" si="210"/>
        <v>61.040967741935489</v>
      </c>
      <c r="K440" s="19">
        <v>150</v>
      </c>
      <c r="L440" s="15">
        <f t="shared" si="211"/>
        <v>88.959032258064511</v>
      </c>
      <c r="M440" s="105"/>
      <c r="N440" s="81"/>
      <c r="P440" s="19"/>
      <c r="Q440" s="15" t="s">
        <v>816</v>
      </c>
      <c r="R440" s="15">
        <f>P423</f>
        <v>2825</v>
      </c>
      <c r="S440" s="86"/>
      <c r="T440" s="15" t="s">
        <v>456</v>
      </c>
      <c r="U440" s="15">
        <v>1</v>
      </c>
      <c r="V440" s="51"/>
      <c r="W440" s="15">
        <f t="shared" si="213"/>
        <v>150</v>
      </c>
      <c r="X440" s="15">
        <f t="shared" si="214"/>
        <v>88.959032258064511</v>
      </c>
    </row>
    <row r="441" spans="1:24" s="15" customFormat="1" x14ac:dyDescent="0.25">
      <c r="A441" s="15" t="s">
        <v>458</v>
      </c>
      <c r="B441" s="15" t="s">
        <v>802</v>
      </c>
      <c r="C441" s="79">
        <v>120</v>
      </c>
      <c r="D441" s="15">
        <v>1860</v>
      </c>
      <c r="E441" s="15">
        <v>618</v>
      </c>
      <c r="F441" s="80">
        <v>1</v>
      </c>
      <c r="G441" s="15">
        <f t="shared" si="208"/>
        <v>0.33225806451612905</v>
      </c>
      <c r="H441" s="16">
        <f t="shared" si="209"/>
        <v>39.870967741935488</v>
      </c>
      <c r="I441" s="18">
        <v>17.37</v>
      </c>
      <c r="J441" s="15">
        <f t="shared" si="210"/>
        <v>57.240967741935492</v>
      </c>
      <c r="K441" s="19">
        <v>140</v>
      </c>
      <c r="L441" s="15">
        <f t="shared" si="211"/>
        <v>82.759032258064508</v>
      </c>
      <c r="M441" s="105"/>
      <c r="N441" s="81"/>
      <c r="P441" s="19"/>
      <c r="Q441" s="15" t="s">
        <v>601</v>
      </c>
      <c r="S441" s="86">
        <f>W457-R439</f>
        <v>790</v>
      </c>
      <c r="T441" s="15" t="s">
        <v>456</v>
      </c>
      <c r="U441" s="15">
        <v>1</v>
      </c>
      <c r="V441" s="51"/>
      <c r="W441" s="15">
        <f t="shared" si="213"/>
        <v>140</v>
      </c>
      <c r="X441" s="15">
        <f t="shared" si="214"/>
        <v>82.759032258064508</v>
      </c>
    </row>
    <row r="442" spans="1:24" s="15" customFormat="1" x14ac:dyDescent="0.25">
      <c r="A442" s="15" t="s">
        <v>793</v>
      </c>
      <c r="B442" s="15" t="s">
        <v>792</v>
      </c>
      <c r="C442" s="79">
        <v>40</v>
      </c>
      <c r="D442" s="15">
        <v>1860</v>
      </c>
      <c r="E442" s="15">
        <v>618</v>
      </c>
      <c r="F442" s="80">
        <v>1</v>
      </c>
      <c r="G442" s="15">
        <f t="shared" si="208"/>
        <v>0.33225806451612905</v>
      </c>
      <c r="H442" s="16">
        <f t="shared" si="209"/>
        <v>13.290322580645162</v>
      </c>
      <c r="I442" s="18">
        <v>27.56</v>
      </c>
      <c r="J442" s="15">
        <f t="shared" si="210"/>
        <v>40.850322580645162</v>
      </c>
      <c r="K442" s="19">
        <v>120</v>
      </c>
      <c r="L442" s="15">
        <f t="shared" si="211"/>
        <v>79.149677419354845</v>
      </c>
      <c r="M442" s="105"/>
      <c r="N442" s="81"/>
      <c r="P442" s="19"/>
      <c r="Q442" s="15" t="s">
        <v>600</v>
      </c>
      <c r="S442" s="86">
        <f>R440-W457</f>
        <v>735</v>
      </c>
      <c r="T442" s="15" t="s">
        <v>275</v>
      </c>
      <c r="U442" s="15">
        <v>1</v>
      </c>
      <c r="V442" s="51"/>
      <c r="W442" s="15">
        <f t="shared" si="213"/>
        <v>120</v>
      </c>
      <c r="X442" s="15">
        <f t="shared" si="214"/>
        <v>79.149677419354845</v>
      </c>
    </row>
    <row r="443" spans="1:24" s="15" customFormat="1" x14ac:dyDescent="0.25">
      <c r="A443" s="15" t="s">
        <v>794</v>
      </c>
      <c r="B443" s="15" t="s">
        <v>795</v>
      </c>
      <c r="C443" s="79">
        <v>40</v>
      </c>
      <c r="D443" s="15">
        <v>1860</v>
      </c>
      <c r="E443" s="15">
        <v>618</v>
      </c>
      <c r="F443" s="80">
        <v>1</v>
      </c>
      <c r="G443" s="15">
        <f t="shared" si="208"/>
        <v>0.33225806451612905</v>
      </c>
      <c r="H443" s="16">
        <f t="shared" si="209"/>
        <v>13.290322580645162</v>
      </c>
      <c r="I443" s="18">
        <v>27.56</v>
      </c>
      <c r="J443" s="15">
        <f t="shared" si="210"/>
        <v>40.850322580645162</v>
      </c>
      <c r="K443" s="19">
        <v>120</v>
      </c>
      <c r="L443" s="15">
        <f t="shared" si="211"/>
        <v>79.149677419354845</v>
      </c>
      <c r="M443" s="105"/>
      <c r="N443" s="81"/>
      <c r="P443" s="19"/>
      <c r="S443" s="86"/>
      <c r="T443" s="15" t="s">
        <v>275</v>
      </c>
      <c r="U443" s="15">
        <v>1</v>
      </c>
      <c r="V443" s="51"/>
      <c r="W443" s="15">
        <f t="shared" si="213"/>
        <v>120</v>
      </c>
      <c r="X443" s="15">
        <f t="shared" si="214"/>
        <v>79.149677419354845</v>
      </c>
    </row>
    <row r="444" spans="1:24" s="15" customFormat="1" x14ac:dyDescent="0.25">
      <c r="A444" s="51" t="s">
        <v>796</v>
      </c>
      <c r="B444" s="15" t="s">
        <v>810</v>
      </c>
      <c r="C444" s="79">
        <v>18</v>
      </c>
      <c r="D444" s="15">
        <v>1860</v>
      </c>
      <c r="E444" s="15">
        <v>618</v>
      </c>
      <c r="F444" s="80">
        <v>1</v>
      </c>
      <c r="G444" s="15">
        <f t="shared" ref="G444:G450" si="216">E409:E530/D409:D530</f>
        <v>0.33225806451612905</v>
      </c>
      <c r="H444" s="16">
        <f>G441:G546*C441:C546</f>
        <v>5.9806451612903224</v>
      </c>
      <c r="I444" s="18">
        <v>6.79</v>
      </c>
      <c r="J444" s="15">
        <f>I441:I546+H441:H546</f>
        <v>12.770645161290322</v>
      </c>
      <c r="K444" s="19">
        <v>30</v>
      </c>
      <c r="L444" s="15">
        <f>K441:K546-J441:J546</f>
        <v>17.229354838709678</v>
      </c>
      <c r="M444" s="105"/>
      <c r="N444" s="81"/>
      <c r="P444" s="19"/>
      <c r="S444" s="86"/>
      <c r="T444" s="15" t="s">
        <v>275</v>
      </c>
      <c r="U444" s="15">
        <v>1</v>
      </c>
      <c r="V444" s="51"/>
      <c r="W444" s="15">
        <f t="shared" si="213"/>
        <v>30</v>
      </c>
      <c r="X444" s="15">
        <f t="shared" si="214"/>
        <v>17.229354838709678</v>
      </c>
    </row>
    <row r="445" spans="1:24" s="15" customFormat="1" x14ac:dyDescent="0.25">
      <c r="A445" s="51" t="s">
        <v>796</v>
      </c>
      <c r="B445" s="15" t="s">
        <v>797</v>
      </c>
      <c r="C445" s="79">
        <v>18</v>
      </c>
      <c r="D445" s="15">
        <v>1860</v>
      </c>
      <c r="E445" s="15">
        <v>618</v>
      </c>
      <c r="F445" s="80">
        <v>1</v>
      </c>
      <c r="G445" s="15">
        <f t="shared" si="216"/>
        <v>0.33225806451612905</v>
      </c>
      <c r="H445" s="16">
        <f>G442:G547*C442:C547</f>
        <v>5.9806451612903224</v>
      </c>
      <c r="I445" s="18">
        <v>6.79</v>
      </c>
      <c r="J445" s="15">
        <f>I442:I547+H442:H547</f>
        <v>12.770645161290322</v>
      </c>
      <c r="K445" s="19">
        <v>30</v>
      </c>
      <c r="L445" s="15">
        <f>K442:K547-J442:J547</f>
        <v>17.229354838709678</v>
      </c>
      <c r="M445" s="105"/>
      <c r="N445" s="81"/>
      <c r="P445" s="19"/>
      <c r="S445" s="86"/>
      <c r="T445" s="15" t="s">
        <v>275</v>
      </c>
      <c r="U445" s="15">
        <v>1</v>
      </c>
      <c r="V445" s="51"/>
      <c r="W445" s="15">
        <f t="shared" si="213"/>
        <v>30</v>
      </c>
      <c r="X445" s="15">
        <f t="shared" si="214"/>
        <v>17.229354838709678</v>
      </c>
    </row>
    <row r="446" spans="1:24" s="15" customFormat="1" x14ac:dyDescent="0.25">
      <c r="A446" s="51" t="s">
        <v>796</v>
      </c>
      <c r="B446" s="15" t="s">
        <v>709</v>
      </c>
      <c r="C446" s="79">
        <v>10</v>
      </c>
      <c r="D446" s="15">
        <v>1860</v>
      </c>
      <c r="E446" s="15">
        <v>618</v>
      </c>
      <c r="F446" s="80">
        <v>1</v>
      </c>
      <c r="G446" s="15">
        <f t="shared" si="216"/>
        <v>0.33225806451612905</v>
      </c>
      <c r="H446" s="16">
        <f>G443:G548*C443:C548</f>
        <v>3.3225806451612905</v>
      </c>
      <c r="I446" s="18">
        <v>5.39</v>
      </c>
      <c r="J446" s="15">
        <f>I443:I548+H443:H548</f>
        <v>8.7125806451612906</v>
      </c>
      <c r="K446" s="19">
        <v>25</v>
      </c>
      <c r="L446" s="15">
        <f>K443:K548-J443:J548</f>
        <v>16.287419354838711</v>
      </c>
      <c r="M446" s="105"/>
      <c r="N446" s="81"/>
      <c r="P446" s="19"/>
      <c r="S446" s="86"/>
      <c r="T446" s="15" t="s">
        <v>275</v>
      </c>
      <c r="U446" s="15">
        <v>1</v>
      </c>
      <c r="V446" s="51">
        <f t="shared" ref="V446" si="217">U446*J446</f>
        <v>8.7125806451612906</v>
      </c>
      <c r="W446" s="15">
        <f t="shared" si="213"/>
        <v>25</v>
      </c>
      <c r="X446" s="15">
        <f t="shared" si="214"/>
        <v>16.287419354838711</v>
      </c>
    </row>
    <row r="447" spans="1:24" s="163" customFormat="1" x14ac:dyDescent="0.25">
      <c r="A447" s="163" t="s">
        <v>323</v>
      </c>
      <c r="B447" s="163" t="s">
        <v>804</v>
      </c>
      <c r="C447" s="164">
        <v>18</v>
      </c>
      <c r="D447" s="15">
        <v>1860</v>
      </c>
      <c r="E447" s="15">
        <v>618</v>
      </c>
      <c r="F447" s="165">
        <v>1</v>
      </c>
      <c r="G447" s="163">
        <f t="shared" si="216"/>
        <v>0.33225806451612905</v>
      </c>
      <c r="H447" s="171">
        <f>G444:G549*C444:C549</f>
        <v>5.9806451612903224</v>
      </c>
      <c r="I447" s="166">
        <v>18.37</v>
      </c>
      <c r="J447" s="163">
        <f>I444:I549+H444:H549</f>
        <v>24.350645161290323</v>
      </c>
      <c r="K447" s="167">
        <v>0</v>
      </c>
      <c r="L447" s="163">
        <f>K444:K549-J444:J549</f>
        <v>-24.350645161290323</v>
      </c>
      <c r="M447" s="168"/>
      <c r="N447" s="169"/>
      <c r="P447" s="167"/>
      <c r="S447" s="170"/>
      <c r="V447" s="162"/>
      <c r="W447" s="15">
        <f t="shared" si="213"/>
        <v>0</v>
      </c>
      <c r="X447" s="15">
        <f t="shared" si="214"/>
        <v>0</v>
      </c>
    </row>
    <row r="448" spans="1:24" s="15" customFormat="1" x14ac:dyDescent="0.25">
      <c r="A448" s="15" t="s">
        <v>770</v>
      </c>
      <c r="B448" s="15" t="s">
        <v>751</v>
      </c>
      <c r="C448" s="79">
        <v>150</v>
      </c>
      <c r="D448" s="15">
        <v>1860</v>
      </c>
      <c r="E448" s="15">
        <v>618</v>
      </c>
      <c r="F448" s="80">
        <v>1</v>
      </c>
      <c r="G448" s="15">
        <f t="shared" si="216"/>
        <v>0.33225806451612905</v>
      </c>
      <c r="H448" s="16">
        <f>G444:G550*C444:C550</f>
        <v>49.838709677419359</v>
      </c>
      <c r="I448" s="18">
        <v>20.77</v>
      </c>
      <c r="J448" s="15">
        <f>I444:I550+H444:H550</f>
        <v>70.608709677419355</v>
      </c>
      <c r="K448" s="19">
        <v>155</v>
      </c>
      <c r="L448" s="15">
        <f>K444:K550-J444:J550</f>
        <v>84.391290322580645</v>
      </c>
      <c r="M448" s="105"/>
      <c r="N448" s="81"/>
      <c r="P448" s="19"/>
      <c r="S448" s="86"/>
      <c r="T448" s="15" t="s">
        <v>456</v>
      </c>
      <c r="U448" s="15">
        <v>1</v>
      </c>
      <c r="V448" s="51"/>
      <c r="W448" s="15">
        <f t="shared" si="213"/>
        <v>155</v>
      </c>
      <c r="X448" s="15">
        <f t="shared" si="214"/>
        <v>84.391290322580645</v>
      </c>
    </row>
    <row r="449" spans="1:24" s="163" customFormat="1" x14ac:dyDescent="0.25">
      <c r="A449" s="163" t="s">
        <v>323</v>
      </c>
      <c r="B449" s="163" t="s">
        <v>803</v>
      </c>
      <c r="C449" s="164">
        <v>9</v>
      </c>
      <c r="D449" s="15">
        <v>1860</v>
      </c>
      <c r="E449" s="15">
        <v>618</v>
      </c>
      <c r="F449" s="165">
        <v>1</v>
      </c>
      <c r="G449" s="163">
        <f t="shared" si="216"/>
        <v>0.33225806451612905</v>
      </c>
      <c r="H449" s="171">
        <f>G445:G551*C445:C551</f>
        <v>2.9903225806451612</v>
      </c>
      <c r="I449" s="166">
        <v>25.76</v>
      </c>
      <c r="J449" s="163">
        <f>I445:I551+H445:H551</f>
        <v>28.750322580645161</v>
      </c>
      <c r="K449" s="167">
        <v>0</v>
      </c>
      <c r="L449" s="163">
        <f>K445:K551-J445:J551</f>
        <v>-28.750322580645161</v>
      </c>
      <c r="M449" s="168"/>
      <c r="N449" s="169"/>
      <c r="P449" s="167"/>
      <c r="S449" s="170"/>
      <c r="V449" s="162"/>
      <c r="W449" s="15">
        <f t="shared" si="213"/>
        <v>0</v>
      </c>
      <c r="X449" s="15">
        <f t="shared" si="214"/>
        <v>0</v>
      </c>
    </row>
    <row r="450" spans="1:24" s="163" customFormat="1" x14ac:dyDescent="0.25">
      <c r="A450" s="163" t="s">
        <v>805</v>
      </c>
      <c r="B450" s="163" t="s">
        <v>773</v>
      </c>
      <c r="C450" s="164">
        <v>18</v>
      </c>
      <c r="D450" s="15">
        <v>1860</v>
      </c>
      <c r="E450" s="15">
        <v>618</v>
      </c>
      <c r="F450" s="165">
        <v>1</v>
      </c>
      <c r="G450" s="163">
        <f t="shared" si="216"/>
        <v>0.33225806451612905</v>
      </c>
      <c r="H450" s="171">
        <f>G446:G552*C446:C552</f>
        <v>5.9806451612903224</v>
      </c>
      <c r="I450" s="166">
        <v>17.82</v>
      </c>
      <c r="J450" s="163">
        <f>I446:I552+H446:H552</f>
        <v>23.800645161290323</v>
      </c>
      <c r="K450" s="167">
        <v>0</v>
      </c>
      <c r="L450" s="163">
        <f>K446:K552-J446:J552</f>
        <v>-23.800645161290323</v>
      </c>
      <c r="M450" s="168"/>
      <c r="N450" s="169"/>
      <c r="P450" s="167"/>
      <c r="S450" s="170"/>
      <c r="V450" s="162"/>
      <c r="W450" s="15">
        <f t="shared" si="213"/>
        <v>0</v>
      </c>
      <c r="X450" s="15">
        <f t="shared" si="214"/>
        <v>0</v>
      </c>
    </row>
    <row r="451" spans="1:24" s="163" customFormat="1" x14ac:dyDescent="0.25">
      <c r="A451" s="163" t="s">
        <v>323</v>
      </c>
      <c r="B451" s="163" t="s">
        <v>809</v>
      </c>
      <c r="C451" s="164">
        <v>120</v>
      </c>
      <c r="D451" s="15">
        <v>1860</v>
      </c>
      <c r="E451" s="15">
        <v>618</v>
      </c>
      <c r="F451" s="165">
        <v>1</v>
      </c>
      <c r="G451" s="163">
        <f>E425:E547/D425:D547</f>
        <v>0.33225806451612905</v>
      </c>
      <c r="H451" s="162">
        <f>G448:G530*C448:C530</f>
        <v>39.870967741935488</v>
      </c>
      <c r="I451" s="166">
        <v>25.66</v>
      </c>
      <c r="J451" s="163">
        <f>I401:I523+H401:H523</f>
        <v>65.530967741935484</v>
      </c>
      <c r="K451" s="167">
        <v>0</v>
      </c>
      <c r="L451" s="162">
        <f>K448:K530-J448:J530</f>
        <v>-65.530967741935484</v>
      </c>
      <c r="M451" s="168"/>
      <c r="P451" s="167"/>
      <c r="S451" s="170"/>
      <c r="V451" s="163">
        <f t="shared" ref="V451" si="218">J451*U451</f>
        <v>0</v>
      </c>
      <c r="W451" s="15">
        <f t="shared" si="213"/>
        <v>0</v>
      </c>
      <c r="X451" s="15">
        <f t="shared" si="214"/>
        <v>0</v>
      </c>
    </row>
    <row r="452" spans="1:24" s="10" customFormat="1" x14ac:dyDescent="0.25">
      <c r="A452" s="10" t="s">
        <v>323</v>
      </c>
      <c r="B452" s="10" t="s">
        <v>807</v>
      </c>
      <c r="C452" s="101">
        <v>150</v>
      </c>
      <c r="D452" s="15">
        <v>1860</v>
      </c>
      <c r="E452" s="15">
        <v>618</v>
      </c>
      <c r="F452" s="110">
        <v>1</v>
      </c>
      <c r="G452" s="10">
        <f>E416:E537/D416:D537</f>
        <v>0.33225806451612905</v>
      </c>
      <c r="H452" s="11">
        <f>G447:G553*C447:C553</f>
        <v>49.838709677419359</v>
      </c>
      <c r="I452" s="13">
        <v>20.77</v>
      </c>
      <c r="J452" s="10">
        <f>I447:I553+H447:H553</f>
        <v>70.608709677419355</v>
      </c>
      <c r="K452" s="14">
        <v>150</v>
      </c>
      <c r="L452" s="10">
        <f>K447:K553-J447:J553</f>
        <v>79.391290322580645</v>
      </c>
      <c r="M452" s="109"/>
      <c r="N452" s="102"/>
      <c r="P452" s="14"/>
      <c r="S452" s="103"/>
      <c r="V452" s="52"/>
      <c r="W452" s="15">
        <f t="shared" si="213"/>
        <v>0</v>
      </c>
      <c r="X452" s="15">
        <f t="shared" si="214"/>
        <v>0</v>
      </c>
    </row>
    <row r="453" spans="1:24" s="10" customFormat="1" x14ac:dyDescent="0.25">
      <c r="A453" s="10" t="s">
        <v>323</v>
      </c>
      <c r="B453" s="10" t="s">
        <v>808</v>
      </c>
      <c r="C453" s="101">
        <v>140</v>
      </c>
      <c r="D453" s="15">
        <v>1860</v>
      </c>
      <c r="E453" s="15">
        <v>618</v>
      </c>
      <c r="F453" s="110">
        <v>1</v>
      </c>
      <c r="G453" s="10">
        <f>E446:E566/D446:D566</f>
        <v>0.33225806451612905</v>
      </c>
      <c r="H453" s="12">
        <f>G423:G543*C423:C543</f>
        <v>46.516129032258064</v>
      </c>
      <c r="I453" s="13">
        <v>20.67</v>
      </c>
      <c r="J453" s="10">
        <f>I423:I543+H423:H543</f>
        <v>67.186129032258066</v>
      </c>
      <c r="K453" s="14">
        <v>150</v>
      </c>
      <c r="L453" s="10">
        <f>K447:K567-J447:J567</f>
        <v>82.813870967741934</v>
      </c>
      <c r="M453" s="109"/>
      <c r="N453" s="102"/>
      <c r="P453" s="14"/>
      <c r="S453" s="103"/>
      <c r="U453" s="10">
        <v>0</v>
      </c>
      <c r="V453" s="52">
        <f t="shared" ref="V453" si="219">U453*J453</f>
        <v>0</v>
      </c>
      <c r="W453" s="15">
        <f t="shared" si="213"/>
        <v>0</v>
      </c>
      <c r="X453" s="15">
        <f t="shared" si="214"/>
        <v>0</v>
      </c>
    </row>
    <row r="454" spans="1:24" s="10" customFormat="1" x14ac:dyDescent="0.25">
      <c r="A454" s="10" t="s">
        <v>323</v>
      </c>
      <c r="B454" s="52" t="s">
        <v>765</v>
      </c>
      <c r="C454" s="11">
        <v>130</v>
      </c>
      <c r="D454" s="15">
        <v>1860</v>
      </c>
      <c r="E454" s="15">
        <v>618</v>
      </c>
      <c r="F454" s="110">
        <v>1</v>
      </c>
      <c r="G454" s="10">
        <f>E419:E540/D419:D540</f>
        <v>0.33225806451612905</v>
      </c>
      <c r="H454" s="11">
        <f>G450:G556*C450:C556</f>
        <v>43.193548387096776</v>
      </c>
      <c r="I454" s="13">
        <v>17.91</v>
      </c>
      <c r="J454" s="10">
        <f>I450:I556+H450:H556</f>
        <v>61.103548387096779</v>
      </c>
      <c r="K454" s="14">
        <v>150</v>
      </c>
      <c r="L454" s="10">
        <f>K450:K556-J450:J556</f>
        <v>88.896451612903221</v>
      </c>
      <c r="M454" s="109"/>
      <c r="S454" s="103"/>
      <c r="V454" s="52"/>
      <c r="W454" s="15">
        <f t="shared" si="213"/>
        <v>0</v>
      </c>
      <c r="X454" s="15">
        <f t="shared" si="214"/>
        <v>0</v>
      </c>
    </row>
    <row r="455" spans="1:24" s="10" customFormat="1" x14ac:dyDescent="0.25">
      <c r="A455" s="10" t="s">
        <v>323</v>
      </c>
      <c r="B455" s="10" t="s">
        <v>689</v>
      </c>
      <c r="C455" s="101">
        <v>120</v>
      </c>
      <c r="D455" s="15">
        <v>1860</v>
      </c>
      <c r="E455" s="15">
        <v>618</v>
      </c>
      <c r="F455" s="110">
        <v>1</v>
      </c>
      <c r="G455" s="10">
        <f>E429:E551/D429:D551</f>
        <v>0.33225806451612905</v>
      </c>
      <c r="H455" s="52">
        <f>G453:G535*C453:C535</f>
        <v>39.870967741935488</v>
      </c>
      <c r="I455" s="13">
        <v>17.3</v>
      </c>
      <c r="J455" s="10">
        <f>I405:I528+H405:H528</f>
        <v>57.170967741935485</v>
      </c>
      <c r="K455" s="14">
        <v>140</v>
      </c>
      <c r="L455" s="52">
        <f>K453:K535-J453:J535</f>
        <v>82.829032258064515</v>
      </c>
      <c r="M455" s="109"/>
      <c r="P455" s="14"/>
      <c r="S455" s="103"/>
      <c r="V455" s="10">
        <f t="shared" ref="V455" si="220">J455*U455</f>
        <v>0</v>
      </c>
      <c r="W455" s="15">
        <f t="shared" si="213"/>
        <v>0</v>
      </c>
      <c r="X455" s="15">
        <f t="shared" si="214"/>
        <v>0</v>
      </c>
    </row>
    <row r="456" spans="1:24" s="10" customFormat="1" x14ac:dyDescent="0.25">
      <c r="A456" s="10" t="s">
        <v>323</v>
      </c>
      <c r="B456" s="10" t="s">
        <v>709</v>
      </c>
      <c r="C456" s="101">
        <v>10</v>
      </c>
      <c r="D456" s="15">
        <v>1860</v>
      </c>
      <c r="E456" s="15">
        <v>618</v>
      </c>
      <c r="F456" s="110">
        <v>1</v>
      </c>
      <c r="G456" s="10">
        <f>E423:E544/D423:D544</f>
        <v>0.33225806451612905</v>
      </c>
      <c r="H456" s="11">
        <f>G455:G560*C455:C560</f>
        <v>3.3225806451612905</v>
      </c>
      <c r="I456" s="13">
        <v>5.39</v>
      </c>
      <c r="J456" s="10">
        <f>I455:I560+H455:H560</f>
        <v>8.7125806451612906</v>
      </c>
      <c r="K456" s="14">
        <v>25</v>
      </c>
      <c r="L456" s="10">
        <f>K455:K560-J455:J560</f>
        <v>16.287419354838711</v>
      </c>
      <c r="M456" s="109"/>
      <c r="N456" s="102"/>
      <c r="P456" s="14"/>
      <c r="S456" s="103"/>
      <c r="U456" s="10">
        <v>0</v>
      </c>
      <c r="V456" s="52">
        <f t="shared" ref="V456" si="221">U456*J456</f>
        <v>0</v>
      </c>
      <c r="W456" s="15">
        <f t="shared" si="213"/>
        <v>0</v>
      </c>
      <c r="X456" s="15">
        <f t="shared" si="214"/>
        <v>0</v>
      </c>
    </row>
    <row r="457" spans="1:24" x14ac:dyDescent="0.25">
      <c r="W457" s="38">
        <f>W456+W455+W454+W453+W452+W451+W450+W449+W447+W448+W446+W445+W444+W443+W442+W441+W440+W439+W438+W436+W437+W435+W434+W433+W432+W431+W430+W429+W428+W427+W426+W425+W424+W423+W422+W421+W420+W419</f>
        <v>2090</v>
      </c>
    </row>
    <row r="458" spans="1:24" s="121" customFormat="1" x14ac:dyDescent="0.25">
      <c r="A458" s="121" t="s">
        <v>818</v>
      </c>
      <c r="B458" s="121" t="s">
        <v>0</v>
      </c>
      <c r="C458" s="122" t="s">
        <v>5</v>
      </c>
      <c r="D458" s="121" t="s">
        <v>45</v>
      </c>
      <c r="E458" s="121" t="s">
        <v>47</v>
      </c>
      <c r="F458" s="123" t="s">
        <v>95</v>
      </c>
      <c r="G458" s="121" t="s">
        <v>6</v>
      </c>
      <c r="H458" s="124" t="s">
        <v>1</v>
      </c>
      <c r="I458" s="125" t="s">
        <v>67</v>
      </c>
      <c r="J458" s="121" t="s">
        <v>2</v>
      </c>
      <c r="K458" s="126" t="s">
        <v>3</v>
      </c>
      <c r="L458" s="121" t="s">
        <v>4</v>
      </c>
      <c r="M458" s="127" t="s">
        <v>470</v>
      </c>
      <c r="N458" s="121" t="s">
        <v>471</v>
      </c>
      <c r="O458" s="121" t="s">
        <v>99</v>
      </c>
      <c r="P458" s="126" t="s">
        <v>100</v>
      </c>
      <c r="Q458" s="121" t="s">
        <v>101</v>
      </c>
      <c r="S458" s="128"/>
      <c r="T458" s="121" t="s">
        <v>263</v>
      </c>
      <c r="U458" s="121" t="s">
        <v>264</v>
      </c>
      <c r="V458" s="129" t="s">
        <v>273</v>
      </c>
      <c r="W458" s="121" t="s">
        <v>3</v>
      </c>
      <c r="X458" s="121" t="s">
        <v>4</v>
      </c>
    </row>
    <row r="459" spans="1:24" s="60" customFormat="1" x14ac:dyDescent="0.25">
      <c r="A459" s="182" t="s">
        <v>583</v>
      </c>
      <c r="B459" s="60" t="s">
        <v>673</v>
      </c>
      <c r="C459" s="183">
        <v>7</v>
      </c>
      <c r="D459" s="60">
        <v>2500</v>
      </c>
      <c r="E459" s="182">
        <v>671</v>
      </c>
      <c r="F459" s="184">
        <v>1</v>
      </c>
      <c r="G459" s="60">
        <f>E434:E548/D434:D548</f>
        <v>0.26840000000000003</v>
      </c>
      <c r="H459" s="62">
        <f t="shared" ref="H459" si="222">G410:G527*C410:C527</f>
        <v>1.8788000000000002</v>
      </c>
      <c r="I459" s="63">
        <v>20.97</v>
      </c>
      <c r="J459" s="60">
        <f t="shared" ref="J459" si="223">I410:I527+H410:H527</f>
        <v>22.848800000000001</v>
      </c>
      <c r="K459" s="64">
        <v>60</v>
      </c>
      <c r="L459" s="60">
        <f t="shared" ref="L459" si="224">K435:K553-J435:J553</f>
        <v>37.151200000000003</v>
      </c>
      <c r="M459" s="185"/>
      <c r="N459" s="186"/>
      <c r="P459" s="64"/>
      <c r="S459" s="187"/>
      <c r="T459" s="60" t="s">
        <v>456</v>
      </c>
      <c r="U459" s="60">
        <v>1</v>
      </c>
      <c r="V459" s="182">
        <f t="shared" ref="V459:V460" si="225">U459*J459</f>
        <v>22.848800000000001</v>
      </c>
      <c r="W459" s="60">
        <f t="shared" ref="W459" si="226">U459*K459</f>
        <v>60</v>
      </c>
      <c r="X459" s="60">
        <f t="shared" ref="X459" si="227">U459*L459</f>
        <v>37.151200000000003</v>
      </c>
    </row>
    <row r="460" spans="1:24" s="10" customFormat="1" x14ac:dyDescent="0.25">
      <c r="A460" s="52" t="s">
        <v>583</v>
      </c>
      <c r="B460" s="10" t="s">
        <v>472</v>
      </c>
      <c r="C460" s="101">
        <v>120</v>
      </c>
      <c r="D460" s="10">
        <f t="shared" ref="D460" si="228">D459</f>
        <v>2500</v>
      </c>
      <c r="E460" s="10">
        <v>596.38</v>
      </c>
      <c r="F460" s="110">
        <v>1</v>
      </c>
      <c r="G460" s="10">
        <f t="shared" ref="G460" si="229">E456:E531/D456:D531</f>
        <v>0.23855199999999999</v>
      </c>
      <c r="H460" s="11">
        <f>G457:G536*C457:C532</f>
        <v>28.626239999999999</v>
      </c>
      <c r="I460" s="13">
        <v>35.270000000000003</v>
      </c>
      <c r="J460" s="10">
        <f t="shared" ref="J460" si="230">I457:I532+H457:H532</f>
        <v>63.896240000000006</v>
      </c>
      <c r="K460" s="14">
        <v>159</v>
      </c>
      <c r="L460" s="10">
        <f t="shared" ref="L460" si="231">K457:K532-J457:J532</f>
        <v>95.103759999999994</v>
      </c>
      <c r="M460" s="109"/>
      <c r="N460" s="102"/>
      <c r="P460" s="14"/>
      <c r="S460" s="103" t="s">
        <v>456</v>
      </c>
      <c r="U460" s="10">
        <v>1</v>
      </c>
      <c r="V460" s="52">
        <f t="shared" si="225"/>
        <v>63.896240000000006</v>
      </c>
      <c r="W460" s="10">
        <f t="shared" ref="W460" si="232">K460*U460</f>
        <v>159</v>
      </c>
      <c r="X460" s="10">
        <f t="shared" ref="X460" si="233">L460*U460</f>
        <v>95.103759999999994</v>
      </c>
    </row>
    <row r="461" spans="1:24" x14ac:dyDescent="0.25">
      <c r="A461" s="52" t="s">
        <v>583</v>
      </c>
      <c r="B461" s="10" t="s">
        <v>819</v>
      </c>
    </row>
    <row r="462" spans="1:24" x14ac:dyDescent="0.25">
      <c r="A462" s="52" t="s">
        <v>583</v>
      </c>
      <c r="B462" s="10" t="s">
        <v>819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D11" sqref="D11"/>
    </sheetView>
  </sheetViews>
  <sheetFormatPr baseColWidth="10" defaultRowHeight="15" x14ac:dyDescent="0.25"/>
  <sheetData>
    <row r="1" spans="1:18" x14ac:dyDescent="0.25">
      <c r="B1" t="s">
        <v>731</v>
      </c>
      <c r="C1" t="s">
        <v>722</v>
      </c>
      <c r="D1" t="s">
        <v>717</v>
      </c>
      <c r="F1" t="s">
        <v>728</v>
      </c>
      <c r="G1" t="s">
        <v>756</v>
      </c>
      <c r="H1" t="s">
        <v>729</v>
      </c>
      <c r="J1" t="s">
        <v>723</v>
      </c>
      <c r="K1" t="s">
        <v>720</v>
      </c>
      <c r="P1" t="s">
        <v>724</v>
      </c>
      <c r="Q1" t="s">
        <v>725</v>
      </c>
      <c r="R1" t="s">
        <v>507</v>
      </c>
    </row>
    <row r="2" spans="1:18" x14ac:dyDescent="0.25">
      <c r="A2" s="156">
        <v>44200</v>
      </c>
      <c r="B2">
        <v>0</v>
      </c>
      <c r="D2">
        <v>1200</v>
      </c>
      <c r="F2">
        <v>60</v>
      </c>
      <c r="L2" t="s">
        <v>718</v>
      </c>
      <c r="M2">
        <v>1300</v>
      </c>
      <c r="P2" t="s">
        <v>719</v>
      </c>
      <c r="Q2">
        <v>1000</v>
      </c>
    </row>
    <row r="3" spans="1:18" x14ac:dyDescent="0.25">
      <c r="A3" s="156">
        <v>44201</v>
      </c>
      <c r="B3">
        <v>2245</v>
      </c>
      <c r="D3">
        <v>1000</v>
      </c>
      <c r="F3">
        <v>1245</v>
      </c>
      <c r="L3" t="s">
        <v>721</v>
      </c>
      <c r="M3">
        <v>700</v>
      </c>
      <c r="P3">
        <v>2500</v>
      </c>
    </row>
    <row r="4" spans="1:18" x14ac:dyDescent="0.25">
      <c r="A4" s="156">
        <v>44202</v>
      </c>
      <c r="B4">
        <v>510</v>
      </c>
      <c r="D4">
        <v>1000</v>
      </c>
      <c r="F4">
        <v>-490</v>
      </c>
      <c r="G4">
        <v>755</v>
      </c>
      <c r="H4" t="s">
        <v>753</v>
      </c>
    </row>
    <row r="5" spans="1:18" x14ac:dyDescent="0.25">
      <c r="A5" s="156">
        <v>44204</v>
      </c>
      <c r="B5">
        <v>75</v>
      </c>
      <c r="F5">
        <v>75</v>
      </c>
      <c r="G5">
        <v>830</v>
      </c>
      <c r="H5">
        <v>50</v>
      </c>
    </row>
    <row r="6" spans="1:18" x14ac:dyDescent="0.25">
      <c r="A6" s="156">
        <v>44205</v>
      </c>
      <c r="B6">
        <v>305</v>
      </c>
      <c r="F6">
        <v>305</v>
      </c>
      <c r="G6">
        <v>1135</v>
      </c>
      <c r="H6" t="s">
        <v>757</v>
      </c>
    </row>
    <row r="7" spans="1:18" s="38" customFormat="1" x14ac:dyDescent="0.25">
      <c r="A7" s="161" t="s">
        <v>754</v>
      </c>
      <c r="B7" s="38">
        <v>3135</v>
      </c>
      <c r="D7" s="38">
        <v>3200</v>
      </c>
      <c r="F7" s="38">
        <v>1195</v>
      </c>
      <c r="G7" s="38">
        <v>840</v>
      </c>
      <c r="H7" s="38">
        <v>300</v>
      </c>
    </row>
    <row r="8" spans="1:18" x14ac:dyDescent="0.25">
      <c r="A8" s="156">
        <v>44207</v>
      </c>
      <c r="B8">
        <v>360</v>
      </c>
      <c r="D8">
        <v>1000</v>
      </c>
      <c r="F8">
        <v>-640</v>
      </c>
      <c r="G8">
        <v>325</v>
      </c>
    </row>
    <row r="9" spans="1:18" x14ac:dyDescent="0.25">
      <c r="A9" s="156">
        <v>44211</v>
      </c>
      <c r="D9">
        <v>-500</v>
      </c>
    </row>
    <row r="10" spans="1:18" x14ac:dyDescent="0.25">
      <c r="D1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pedidos</vt:lpstr>
      <vt:lpstr>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2021-03-15T02:56:55Z</dcterms:modified>
</cp:coreProperties>
</file>