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ylor\Dropbox (ASU)\PhD PROJECT\COD-E metric Vignette\FOOD subset\COD Data Collection Folder\Theoretical Analysis Calculators\"/>
    </mc:Choice>
  </mc:AlternateContent>
  <xr:revisionPtr revIDLastSave="0" documentId="13_ncr:1_{7AE69CC1-A337-4993-8ED6-69396E9D14BA}" xr6:coauthVersionLast="45" xr6:coauthVersionMax="45" xr10:uidLastSave="{00000000-0000-0000-0000-000000000000}"/>
  <bookViews>
    <workbookView xWindow="-110" yWindow="-110" windowWidth="19420" windowHeight="10420" xr2:uid="{A4673FEE-E283-41C6-99DC-2289DE8AA938}"/>
  </bookViews>
  <sheets>
    <sheet name="Nutrient_lit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9" i="1" l="1"/>
  <c r="I48" i="1"/>
  <c r="J47" i="1"/>
  <c r="I47" i="1"/>
  <c r="J46" i="1" s="1"/>
  <c r="I46" i="1"/>
  <c r="I45" i="1"/>
  <c r="J44" i="1"/>
  <c r="I44" i="1"/>
  <c r="J43" i="1"/>
  <c r="I43" i="1"/>
  <c r="J42" i="1"/>
  <c r="I42" i="1"/>
  <c r="I41" i="1"/>
  <c r="J40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J26" i="1"/>
  <c r="I26" i="1"/>
  <c r="I25" i="1"/>
  <c r="J24" i="1"/>
  <c r="I24" i="1"/>
  <c r="I23" i="1"/>
  <c r="I22" i="1"/>
  <c r="I21" i="1"/>
  <c r="I20" i="1"/>
  <c r="J19" i="1"/>
  <c r="I19" i="1"/>
  <c r="J18" i="1"/>
  <c r="I18" i="1"/>
  <c r="I17" i="1"/>
  <c r="I16" i="1"/>
  <c r="J15" i="1"/>
  <c r="I15" i="1"/>
  <c r="I14" i="1"/>
  <c r="I13" i="1"/>
  <c r="I12" i="1"/>
  <c r="I11" i="1"/>
  <c r="I10" i="1"/>
  <c r="I9" i="1"/>
  <c r="J8" i="1"/>
  <c r="I8" i="1"/>
  <c r="I7" i="1"/>
  <c r="I6" i="1"/>
  <c r="I5" i="1"/>
  <c r="I4" i="1"/>
  <c r="I3" i="1"/>
  <c r="I2" i="1"/>
  <c r="J45" i="1" l="1"/>
</calcChain>
</file>

<file path=xl/sharedStrings.xml><?xml version="1.0" encoding="utf-8"?>
<sst xmlns="http://schemas.openxmlformats.org/spreadsheetml/2006/main" count="203" uniqueCount="115">
  <si>
    <t>Nutrient name</t>
  </si>
  <si>
    <t>Database ID</t>
  </si>
  <si>
    <t>carbon</t>
  </si>
  <si>
    <t>hydrogen</t>
  </si>
  <si>
    <t>oxygen</t>
  </si>
  <si>
    <t>nitrogen</t>
  </si>
  <si>
    <t>sulfur</t>
  </si>
  <si>
    <r>
      <t>MW (g mol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</si>
  <si>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Δh</t>
    </r>
    <r>
      <rPr>
        <vertAlign val="subscript"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 xml:space="preserve"> (kJ mol</t>
    </r>
    <r>
      <rPr>
        <vertAlign val="superscript"/>
        <sz val="11"/>
        <color theme="1"/>
        <rFont val="Calibri"/>
        <family val="2"/>
      </rPr>
      <t>-1</t>
    </r>
    <r>
      <rPr>
        <sz val="11"/>
        <color theme="1"/>
        <rFont val="Calibri"/>
        <family val="2"/>
      </rPr>
      <t>)</t>
    </r>
  </si>
  <si>
    <t>source</t>
  </si>
  <si>
    <t>Sucrose</t>
  </si>
  <si>
    <r>
      <t>Ponomarev, V.V.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Migarskaya, L.B.</t>
    </r>
    <r>
      <rPr>
        <sz val="8"/>
        <color rgb="FF000000"/>
        <rFont val="Source Sans Pro"/>
        <family val="2"/>
      </rPr>
      <t>, </t>
    </r>
    <r>
      <rPr>
        <i/>
        <sz val="8"/>
        <color rgb="FF000000"/>
        <rFont val="Source Sans Pro"/>
        <family val="2"/>
      </rPr>
      <t>Heats of combustion of some amino-acids</t>
    </r>
    <r>
      <rPr>
        <sz val="8"/>
        <color rgb="FF000000"/>
        <rFont val="Source Sans Pro"/>
        <family val="2"/>
      </rPr>
      <t>, </t>
    </r>
    <r>
      <rPr>
        <b/>
        <sz val="8"/>
        <color rgb="FF000000"/>
        <rFont val="Source Sans Pro"/>
        <family val="2"/>
      </rPr>
      <t>Russ. J. Phys. Chem. (Engl. Transl.)</t>
    </r>
    <r>
      <rPr>
        <sz val="8"/>
        <color rgb="FF000000"/>
        <rFont val="Source Sans Pro"/>
        <family val="2"/>
      </rPr>
      <t>, 1960, 34, 1182-1183.</t>
    </r>
  </si>
  <si>
    <t>Glucose</t>
  </si>
  <si>
    <r>
      <t>Ponomarev, V.V.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Migarskaya, L.B.</t>
    </r>
    <r>
      <rPr>
        <sz val="8"/>
        <color rgb="FF000000"/>
        <rFont val="Source Sans Pro"/>
        <family val="2"/>
      </rPr>
      <t>, </t>
    </r>
    <r>
      <rPr>
        <i/>
        <sz val="8"/>
        <color rgb="FF000000"/>
        <rFont val="Source Sans Pro"/>
        <family val="2"/>
      </rPr>
      <t>Heats of combustion of some amino-acids</t>
    </r>
    <r>
      <rPr>
        <sz val="8"/>
        <color rgb="FF000000"/>
        <rFont val="Source Sans Pro"/>
        <family val="2"/>
      </rPr>
      <t>, </t>
    </r>
    <r>
      <rPr>
        <b/>
        <sz val="8"/>
        <color rgb="FF000000"/>
        <rFont val="Source Sans Pro"/>
        <family val="2"/>
      </rPr>
      <t>Russ. J. Phys. Chem. (Engl. Transl.)</t>
    </r>
    <r>
      <rPr>
        <sz val="8"/>
        <color rgb="FF000000"/>
        <rFont val="Source Sans Pro"/>
        <family val="2"/>
      </rPr>
      <t>, 1960, 34, 1182-1183</t>
    </r>
    <r>
      <rPr>
        <sz val="8"/>
        <color rgb="FF4C2C92"/>
        <rFont val="Source Sans Pro"/>
        <family val="2"/>
      </rPr>
      <t>.</t>
    </r>
  </si>
  <si>
    <t>Fructose</t>
  </si>
  <si>
    <r>
      <t>Clarke, T.H.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Stegeman, G.</t>
    </r>
    <r>
      <rPr>
        <sz val="8"/>
        <color rgb="FF000000"/>
        <rFont val="Source Sans Pro"/>
        <family val="2"/>
      </rPr>
      <t>, </t>
    </r>
    <r>
      <rPr>
        <i/>
        <sz val="8"/>
        <color rgb="FF000000"/>
        <rFont val="Source Sans Pro"/>
        <family val="2"/>
      </rPr>
      <t>Heats of combustion of some mono- and disaccharides</t>
    </r>
    <r>
      <rPr>
        <sz val="8"/>
        <color rgb="FF000000"/>
        <rFont val="Source Sans Pro"/>
        <family val="2"/>
      </rPr>
      <t>, </t>
    </r>
    <r>
      <rPr>
        <b/>
        <sz val="8"/>
        <color rgb="FF000000"/>
        <rFont val="Source Sans Pro"/>
        <family val="2"/>
      </rPr>
      <t>J. Am. Chem. Soc.</t>
    </r>
    <r>
      <rPr>
        <sz val="8"/>
        <color rgb="FF000000"/>
        <rFont val="Source Sans Pro"/>
        <family val="2"/>
      </rPr>
      <t>, 1939, 61, 1726-1730.</t>
    </r>
  </si>
  <si>
    <t>Lactose</t>
  </si>
  <si>
    <t>Maltose</t>
  </si>
  <si>
    <t>Galactose</t>
  </si>
  <si>
    <t>https://www.chemicalbook.com/ProductMSDSDetailCB1327034_EN.htm</t>
  </si>
  <si>
    <t>Starch</t>
  </si>
  <si>
    <r>
      <rPr>
        <i/>
        <sz val="8"/>
        <color theme="1"/>
        <rFont val="Source Sans Pro"/>
        <family val="2"/>
      </rPr>
      <t>CRC Handbook of Chemistry and Physics</t>
    </r>
    <r>
      <rPr>
        <sz val="8"/>
        <color theme="1"/>
        <rFont val="Source Sans Pro"/>
        <family val="2"/>
      </rPr>
      <t>, 49th edition, 1968-1969, p. D-188.</t>
    </r>
  </si>
  <si>
    <t>Cellulose</t>
  </si>
  <si>
    <t>Fiber, total dietary</t>
  </si>
  <si>
    <r>
      <t xml:space="preserve">Jessup, R.S.;Prosen, E.J., </t>
    </r>
    <r>
      <rPr>
        <i/>
        <sz val="8"/>
        <rFont val="Source Sans Pro"/>
        <family val="2"/>
      </rPr>
      <t>Heats of Combustion and Formation of Cellulose and Nitroceullose (Cellulose Nitrate)</t>
    </r>
    <r>
      <rPr>
        <sz val="8"/>
        <rFont val="Source Sans Pro"/>
        <family val="2"/>
      </rPr>
      <t xml:space="preserve">, </t>
    </r>
    <r>
      <rPr>
        <b/>
        <sz val="8"/>
        <rFont val="Source Sans Pro"/>
        <family val="2"/>
      </rPr>
      <t>J. Res. Natl. Inst. Stan.</t>
    </r>
    <r>
      <rPr>
        <sz val="8"/>
        <rFont val="Source Sans Pro"/>
        <family val="2"/>
      </rPr>
      <t>, 1950</t>
    </r>
  </si>
  <si>
    <t>Alanine</t>
  </si>
  <si>
    <r>
      <t>Contineanu, I.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Marchidan, D.I.</t>
    </r>
    <r>
      <rPr>
        <sz val="8"/>
        <color rgb="FF000000"/>
        <rFont val="Source Sans Pro"/>
        <family val="2"/>
      </rPr>
      <t>, </t>
    </r>
    <r>
      <rPr>
        <i/>
        <sz val="8"/>
        <color rgb="FF000000"/>
        <rFont val="Source Sans Pro"/>
        <family val="2"/>
      </rPr>
      <t>The enthalpies of combustion and formation of D-alanine, L-alanine, DL-alanine, and β-alanine</t>
    </r>
    <r>
      <rPr>
        <sz val="8"/>
        <color rgb="FF000000"/>
        <rFont val="Source Sans Pro"/>
        <family val="2"/>
      </rPr>
      <t>, </t>
    </r>
    <r>
      <rPr>
        <b/>
        <sz val="8"/>
        <color rgb="FF000000"/>
        <rFont val="Source Sans Pro"/>
        <family val="2"/>
      </rPr>
      <t>Rev. Roum. Chim.</t>
    </r>
    <r>
      <rPr>
        <sz val="8"/>
        <color rgb="FF000000"/>
        <rFont val="Source Sans Pro"/>
        <family val="2"/>
      </rPr>
      <t>, 1984, 29, 43-48.</t>
    </r>
  </si>
  <si>
    <t>Arginine</t>
  </si>
  <si>
    <r>
      <t>Huffman, H.M.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Fox, S.W.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Ellis, E.L.</t>
    </r>
    <r>
      <rPr>
        <sz val="8"/>
        <color rgb="FF000000"/>
        <rFont val="Source Sans Pro"/>
        <family val="2"/>
      </rPr>
      <t>, </t>
    </r>
    <r>
      <rPr>
        <i/>
        <sz val="8"/>
        <color rgb="FF000000"/>
        <rFont val="Source Sans Pro"/>
        <family val="2"/>
      </rPr>
      <t>Thermal data. VII. The heats of combustion of seven amino acids</t>
    </r>
    <r>
      <rPr>
        <sz val="8"/>
        <color rgb="FF000000"/>
        <rFont val="Source Sans Pro"/>
        <family val="2"/>
      </rPr>
      <t>, </t>
    </r>
    <r>
      <rPr>
        <b/>
        <sz val="8"/>
        <color rgb="FF000000"/>
        <rFont val="Source Sans Pro"/>
        <family val="2"/>
      </rPr>
      <t>J. Am. Chem. Soc.</t>
    </r>
    <r>
      <rPr>
        <sz val="8"/>
        <color rgb="FF000000"/>
        <rFont val="Source Sans Pro"/>
        <family val="2"/>
      </rPr>
      <t>, 1937, 59, 2144-21.</t>
    </r>
  </si>
  <si>
    <t>Asparagine</t>
  </si>
  <si>
    <r>
      <t>Huffman, H.M.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Ellis, E.L.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Fox, S.W.</t>
    </r>
    <r>
      <rPr>
        <sz val="8"/>
        <color rgb="FF000000"/>
        <rFont val="Source Sans Pro"/>
        <family val="2"/>
      </rPr>
      <t>, </t>
    </r>
    <r>
      <rPr>
        <i/>
        <sz val="8"/>
        <color rgb="FF000000"/>
        <rFont val="Source Sans Pro"/>
        <family val="2"/>
      </rPr>
      <t>Thermal data. VI. The heats of combustion and free energies of seven organic compounds containing nitrogen</t>
    </r>
    <r>
      <rPr>
        <sz val="8"/>
        <color rgb="FF000000"/>
        <rFont val="Source Sans Pro"/>
        <family val="2"/>
      </rPr>
      <t>, </t>
    </r>
    <r>
      <rPr>
        <b/>
        <sz val="8"/>
        <color rgb="FF000000"/>
        <rFont val="Source Sans Pro"/>
        <family val="2"/>
      </rPr>
      <t>J. Am. Chem. Soc.</t>
    </r>
    <r>
      <rPr>
        <sz val="8"/>
        <color rgb="FF000000"/>
        <rFont val="Source Sans Pro"/>
        <family val="2"/>
      </rPr>
      <t>, 1936, 58, 1728-1733.</t>
    </r>
  </si>
  <si>
    <t>Aspartic acid</t>
  </si>
  <si>
    <t>Cystine</t>
  </si>
  <si>
    <r>
      <t>Sunner, S., </t>
    </r>
    <r>
      <rPr>
        <i/>
        <sz val="8"/>
        <color theme="1"/>
        <rFont val="Source Sans Pro"/>
        <family val="2"/>
      </rPr>
      <t>Determination of combustion heats of organo-sulphur compounds</t>
    </r>
    <r>
      <rPr>
        <sz val="8"/>
        <color theme="1"/>
        <rFont val="Source Sans Pro"/>
        <family val="2"/>
      </rPr>
      <t>, </t>
    </r>
    <r>
      <rPr>
        <b/>
        <sz val="8"/>
        <color theme="1"/>
        <rFont val="Source Sans Pro"/>
        <family val="2"/>
      </rPr>
      <t>Svensk. Kim. Tidr.</t>
    </r>
    <r>
      <rPr>
        <sz val="8"/>
        <color theme="1"/>
        <rFont val="Source Sans Pro"/>
        <family val="2"/>
      </rPr>
      <t>, 1946, 58, 71-81.</t>
    </r>
  </si>
  <si>
    <t>Glutamine</t>
  </si>
  <si>
    <r>
      <t>Tsuzuki, T.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Hunt, H.</t>
    </r>
    <r>
      <rPr>
        <sz val="8"/>
        <color rgb="FF000000"/>
        <rFont val="Source Sans Pro"/>
        <family val="2"/>
      </rPr>
      <t>, </t>
    </r>
    <r>
      <rPr>
        <i/>
        <sz val="8"/>
        <color rgb="FF000000"/>
        <rFont val="Source Sans Pro"/>
        <family val="2"/>
      </rPr>
      <t>Heats of combustion. VI. The heats of combustion of some amino acids</t>
    </r>
    <r>
      <rPr>
        <sz val="8"/>
        <color rgb="FF000000"/>
        <rFont val="Source Sans Pro"/>
        <family val="2"/>
      </rPr>
      <t>, </t>
    </r>
    <r>
      <rPr>
        <b/>
        <sz val="8"/>
        <color rgb="FF000000"/>
        <rFont val="Source Sans Pro"/>
        <family val="2"/>
      </rPr>
      <t>J. Phys. Chem.</t>
    </r>
    <r>
      <rPr>
        <sz val="8"/>
        <color rgb="FF000000"/>
        <rFont val="Source Sans Pro"/>
        <family val="2"/>
      </rPr>
      <t>, 1957, 61, 1668.</t>
    </r>
  </si>
  <si>
    <t>Glutamic acid</t>
  </si>
  <si>
    <r>
      <t>Sakiyama, M.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Seki, S.</t>
    </r>
    <r>
      <rPr>
        <sz val="8"/>
        <color rgb="FF000000"/>
        <rFont val="Source Sans Pro"/>
        <family val="2"/>
      </rPr>
      <t>, </t>
    </r>
    <r>
      <rPr>
        <i/>
        <sz val="8"/>
        <color rgb="FF000000"/>
        <rFont val="Source Sans Pro"/>
        <family val="2"/>
      </rPr>
      <t>Enthalpies of combustion of organic compounds. II. L- and D-glutamic acid</t>
    </r>
    <r>
      <rPr>
        <sz val="8"/>
        <color rgb="FF000000"/>
        <rFont val="Source Sans Pro"/>
        <family val="2"/>
      </rPr>
      <t>, </t>
    </r>
    <r>
      <rPr>
        <b/>
        <sz val="8"/>
        <color rgb="FF000000"/>
        <rFont val="Source Sans Pro"/>
        <family val="2"/>
      </rPr>
      <t>Bull. Chem. Soc. Jpn.</t>
    </r>
    <r>
      <rPr>
        <sz val="8"/>
        <color rgb="FF000000"/>
        <rFont val="Source Sans Pro"/>
        <family val="2"/>
      </rPr>
      <t>, 1975, 48, 2203-2204.</t>
    </r>
  </si>
  <si>
    <t>Glycine</t>
  </si>
  <si>
    <r>
      <t>Vasil'ev, V.P.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Borodin, V.A.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Kopnyshev, S.B.</t>
    </r>
    <r>
      <rPr>
        <sz val="8"/>
        <color rgb="FF000000"/>
        <rFont val="Source Sans Pro"/>
        <family val="2"/>
      </rPr>
      <t>, </t>
    </r>
    <r>
      <rPr>
        <i/>
        <sz val="8"/>
        <color rgb="FF000000"/>
        <rFont val="Source Sans Pro"/>
        <family val="2"/>
      </rPr>
      <t>Calculation of the standard enthalpies of combustion and of formation of crystalline organic acids and complexones from the energy contributions of atomic groups</t>
    </r>
    <r>
      <rPr>
        <sz val="8"/>
        <color rgb="FF000000"/>
        <rFont val="Source Sans Pro"/>
        <family val="2"/>
      </rPr>
      <t>, </t>
    </r>
    <r>
      <rPr>
        <b/>
        <sz val="8"/>
        <color rgb="FF000000"/>
        <rFont val="Source Sans Pro"/>
        <family val="2"/>
      </rPr>
      <t>Russ. J. Phys. Chem. (Engl. Transl.)</t>
    </r>
    <r>
      <rPr>
        <sz val="8"/>
        <color rgb="FF000000"/>
        <rFont val="Source Sans Pro"/>
        <family val="2"/>
      </rPr>
      <t>, 1991, 65, 29-32.</t>
    </r>
  </si>
  <si>
    <t>Histidine</t>
  </si>
  <si>
    <r>
      <t>Vasilev, V.P.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Borodin, V.A.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Kopnyshev, S.B.</t>
    </r>
    <r>
      <rPr>
        <sz val="8"/>
        <color rgb="FF000000"/>
        <rFont val="Source Sans Pro"/>
        <family val="2"/>
      </rPr>
      <t>, </t>
    </r>
    <r>
      <rPr>
        <i/>
        <sz val="8"/>
        <color rgb="FF000000"/>
        <rFont val="Source Sans Pro"/>
        <family val="2"/>
      </rPr>
      <t>Standard enthalpies of formation of L-histidine and L-proline</t>
    </r>
    <r>
      <rPr>
        <sz val="8"/>
        <color rgb="FF000000"/>
        <rFont val="Source Sans Pro"/>
        <family val="2"/>
      </rPr>
      <t>, </t>
    </r>
    <r>
      <rPr>
        <b/>
        <sz val="8"/>
        <color rgb="FF000000"/>
        <rFont val="Source Sans Pro"/>
        <family val="2"/>
      </rPr>
      <t>Russ. J. Phys. Chem. (Engl. Transl.)</t>
    </r>
    <r>
      <rPr>
        <sz val="8"/>
        <color rgb="FF000000"/>
        <rFont val="Source Sans Pro"/>
        <family val="2"/>
      </rPr>
      <t>, 1989, 63, 891-892.</t>
    </r>
  </si>
  <si>
    <t>Isoleucine</t>
  </si>
  <si>
    <r>
      <t>Wu, D.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Zhu, Y.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Gao, Z.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Qu, S.</t>
    </r>
    <r>
      <rPr>
        <sz val="8"/>
        <color rgb="FF000000"/>
        <rFont val="Source Sans Pro"/>
        <family val="2"/>
      </rPr>
      <t>, </t>
    </r>
    <r>
      <rPr>
        <i/>
        <sz val="8"/>
        <color rgb="FF000000"/>
        <rFont val="Source Sans Pro"/>
        <family val="2"/>
      </rPr>
      <t>Determination of combustion heat of some amino acids</t>
    </r>
    <r>
      <rPr>
        <sz val="8"/>
        <color rgb="FF000000"/>
        <rFont val="Source Sans Pro"/>
        <family val="2"/>
      </rPr>
      <t>, </t>
    </r>
    <r>
      <rPr>
        <b/>
        <sz val="8"/>
        <color rgb="FF000000"/>
        <rFont val="Source Sans Pro"/>
        <family val="2"/>
      </rPr>
      <t>Wuhan Daxue Xuebao Ziran Kexueban</t>
    </r>
    <r>
      <rPr>
        <sz val="8"/>
        <color rgb="FF000000"/>
        <rFont val="Source Sans Pro"/>
        <family val="2"/>
      </rPr>
      <t>, 1993, 78-82</t>
    </r>
  </si>
  <si>
    <t>Leucine</t>
  </si>
  <si>
    <t>Lysine</t>
  </si>
  <si>
    <t>Methionine</t>
  </si>
  <si>
    <r>
      <t>Sabbah, R.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Minadakis, C.</t>
    </r>
    <r>
      <rPr>
        <sz val="8"/>
        <color rgb="FF000000"/>
        <rFont val="Source Sans Pro"/>
        <family val="2"/>
      </rPr>
      <t>, </t>
    </r>
    <r>
      <rPr>
        <i/>
        <sz val="8"/>
        <color rgb="FF000000"/>
        <rFont val="Source Sans Pro"/>
        <family val="2"/>
      </rPr>
      <t>Thermodynamique de substances soufrees. II. Etude thermochimique de la l-cysteine et de la l-methionine</t>
    </r>
    <r>
      <rPr>
        <sz val="8"/>
        <color rgb="FF000000"/>
        <rFont val="Source Sans Pro"/>
        <family val="2"/>
      </rPr>
      <t>, </t>
    </r>
    <r>
      <rPr>
        <b/>
        <sz val="8"/>
        <color rgb="FF000000"/>
        <rFont val="Source Sans Pro"/>
        <family val="2"/>
      </rPr>
      <t>Thermochim. Acta</t>
    </r>
    <r>
      <rPr>
        <sz val="8"/>
        <color rgb="FF000000"/>
        <rFont val="Source Sans Pro"/>
        <family val="2"/>
      </rPr>
      <t>, 1981, 43, 269-277. </t>
    </r>
  </si>
  <si>
    <t>Phenylalanine</t>
  </si>
  <si>
    <r>
      <t>Tsuzuki, T.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Harper, D.O.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Hunt, H.</t>
    </r>
    <r>
      <rPr>
        <sz val="8"/>
        <color rgb="FF000000"/>
        <rFont val="Source Sans Pro"/>
        <family val="2"/>
      </rPr>
      <t>, </t>
    </r>
    <r>
      <rPr>
        <i/>
        <sz val="8"/>
        <color rgb="FF000000"/>
        <rFont val="Source Sans Pro"/>
        <family val="2"/>
      </rPr>
      <t>Heats of combustion. VII. The heats of combustion of some amino acids</t>
    </r>
    <r>
      <rPr>
        <sz val="8"/>
        <color rgb="FF000000"/>
        <rFont val="Source Sans Pro"/>
        <family val="2"/>
      </rPr>
      <t>, </t>
    </r>
    <r>
      <rPr>
        <b/>
        <sz val="8"/>
        <color rgb="FF000000"/>
        <rFont val="Source Sans Pro"/>
        <family val="2"/>
      </rPr>
      <t>J. Phys. Chem.</t>
    </r>
    <r>
      <rPr>
        <sz val="8"/>
        <color rgb="FF000000"/>
        <rFont val="Source Sans Pro"/>
        <family val="2"/>
      </rPr>
      <t>, 1958, 62, 1594-1595.</t>
    </r>
  </si>
  <si>
    <t>Proline</t>
  </si>
  <si>
    <r>
      <t>Sabbath, R.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Laffitte, M.</t>
    </r>
    <r>
      <rPr>
        <sz val="8"/>
        <color rgb="FF000000"/>
        <rFont val="Source Sans Pro"/>
        <family val="2"/>
      </rPr>
      <t>, </t>
    </r>
    <r>
      <rPr>
        <i/>
        <sz val="8"/>
        <color rgb="FF000000"/>
        <rFont val="Source Sans Pro"/>
        <family val="2"/>
      </rPr>
      <t>Enthalpy of formation of solid L-proline</t>
    </r>
    <r>
      <rPr>
        <sz val="8"/>
        <color rgb="FF000000"/>
        <rFont val="Source Sans Pro"/>
        <family val="2"/>
      </rPr>
      <t>, </t>
    </r>
    <r>
      <rPr>
        <b/>
        <sz val="8"/>
        <color rgb="FF000000"/>
        <rFont val="Source Sans Pro"/>
        <family val="2"/>
      </rPr>
      <t>J. Chem. Thermodyn.</t>
    </r>
    <r>
      <rPr>
        <sz val="8"/>
        <color rgb="FF000000"/>
        <rFont val="Source Sans Pro"/>
        <family val="2"/>
      </rPr>
      <t>, 1978, 10, 101-102.</t>
    </r>
  </si>
  <si>
    <t>Serine</t>
  </si>
  <si>
    <r>
      <t>Sabbah, R.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Laffitte, M.</t>
    </r>
    <r>
      <rPr>
        <sz val="8"/>
        <color rgb="FF000000"/>
        <rFont val="Source Sans Pro"/>
        <family val="2"/>
      </rPr>
      <t>, </t>
    </r>
    <r>
      <rPr>
        <i/>
        <sz val="8"/>
        <color rgb="FF000000"/>
        <rFont val="Source Sans Pro"/>
        <family val="2"/>
      </rPr>
      <t>Enthalpy of formation of L-serine in the solid state</t>
    </r>
    <r>
      <rPr>
        <sz val="8"/>
        <color rgb="FF000000"/>
        <rFont val="Source Sans Pro"/>
        <family val="2"/>
      </rPr>
      <t>, </t>
    </r>
    <r>
      <rPr>
        <b/>
        <sz val="8"/>
        <color rgb="FF000000"/>
        <rFont val="Source Sans Pro"/>
        <family val="2"/>
      </rPr>
      <t>Thermochim. Acta</t>
    </r>
    <r>
      <rPr>
        <sz val="8"/>
        <color rgb="FF000000"/>
        <rFont val="Source Sans Pro"/>
        <family val="2"/>
      </rPr>
      <t>, 1978, 23, 192-195.</t>
    </r>
  </si>
  <si>
    <t>Threonine</t>
  </si>
  <si>
    <r>
      <t>Wu, D.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Zhu, Y.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Gao, Z.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Qu, S.</t>
    </r>
    <r>
      <rPr>
        <sz val="8"/>
        <color rgb="FF000000"/>
        <rFont val="Source Sans Pro"/>
        <family val="2"/>
      </rPr>
      <t>, </t>
    </r>
    <r>
      <rPr>
        <i/>
        <sz val="8"/>
        <color rgb="FF000000"/>
        <rFont val="Source Sans Pro"/>
        <family val="2"/>
      </rPr>
      <t>Determination of combustion heat of some amino acids</t>
    </r>
    <r>
      <rPr>
        <sz val="8"/>
        <color rgb="FF000000"/>
        <rFont val="Source Sans Pro"/>
        <family val="2"/>
      </rPr>
      <t>, </t>
    </r>
    <r>
      <rPr>
        <b/>
        <sz val="8"/>
        <color rgb="FF000000"/>
        <rFont val="Source Sans Pro"/>
        <family val="2"/>
      </rPr>
      <t>Wuhan Daxue Xuebao Ziran Kexueban</t>
    </r>
    <r>
      <rPr>
        <sz val="8"/>
        <color rgb="FF000000"/>
        <rFont val="Source Sans Pro"/>
        <family val="2"/>
      </rPr>
      <t>, 1993, 78-82.</t>
    </r>
  </si>
  <si>
    <t>Tryptophan</t>
  </si>
  <si>
    <t>Tyrosine</t>
  </si>
  <si>
    <t>Valine</t>
  </si>
  <si>
    <t>Butyric acid</t>
  </si>
  <si>
    <r>
      <t>Lebedeva, N.D., </t>
    </r>
    <r>
      <rPr>
        <i/>
        <sz val="8"/>
        <color theme="1"/>
        <rFont val="Source Sans Pro"/>
        <family val="2"/>
      </rPr>
      <t>Heats of combustion of monocarboxylic acids</t>
    </r>
    <r>
      <rPr>
        <sz val="8"/>
        <color theme="1"/>
        <rFont val="Source Sans Pro"/>
        <family val="2"/>
      </rPr>
      <t>, </t>
    </r>
    <r>
      <rPr>
        <b/>
        <sz val="8"/>
        <color theme="1"/>
        <rFont val="Source Sans Pro"/>
        <family val="2"/>
      </rPr>
      <t>Russ. J. Phys. Chem.</t>
    </r>
    <r>
      <rPr>
        <sz val="8"/>
        <color theme="1"/>
        <rFont val="Source Sans Pro"/>
        <family val="2"/>
      </rPr>
      <t xml:space="preserve"> (Engl. Transl.), 1964, 38, 1435-1437.</t>
    </r>
  </si>
  <si>
    <t>Caproic acid</t>
  </si>
  <si>
    <r>
      <t>Fenwick, J.O.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Harrop, D.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Head, A.J.</t>
    </r>
    <r>
      <rPr>
        <sz val="8"/>
        <color rgb="FF000000"/>
        <rFont val="Source Sans Pro"/>
        <family val="2"/>
      </rPr>
      <t>, </t>
    </r>
    <r>
      <rPr>
        <i/>
        <sz val="8"/>
        <color rgb="FF000000"/>
        <rFont val="Source Sans Pro"/>
        <family val="2"/>
      </rPr>
      <t>Thermodynamic properties of organic oxygen compounds. 46. Enthalpies of formation of ethyl acetate and 1-hexanoix acid</t>
    </r>
    <r>
      <rPr>
        <sz val="8"/>
        <color rgb="FF000000"/>
        <rFont val="Source Sans Pro"/>
        <family val="2"/>
      </rPr>
      <t>, </t>
    </r>
    <r>
      <rPr>
        <b/>
        <sz val="8"/>
        <color rgb="FF000000"/>
        <rFont val="Source Sans Pro"/>
        <family val="2"/>
      </rPr>
      <t>J. Chem. Thermodyn.</t>
    </r>
    <r>
      <rPr>
        <sz val="8"/>
        <color rgb="FF000000"/>
        <rFont val="Source Sans Pro"/>
        <family val="2"/>
      </rPr>
      <t>, 1978, 10, 687-690.</t>
    </r>
  </si>
  <si>
    <t>Caprylic acid</t>
  </si>
  <si>
    <r>
      <t>Adriaanse, N.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Dekker, H.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Coops, J.</t>
    </r>
    <r>
      <rPr>
        <sz val="8"/>
        <color rgb="FF000000"/>
        <rFont val="Source Sans Pro"/>
        <family val="2"/>
      </rPr>
      <t>, </t>
    </r>
    <r>
      <rPr>
        <i/>
        <sz val="8"/>
        <color rgb="FF000000"/>
        <rFont val="Source Sans Pro"/>
        <family val="2"/>
      </rPr>
      <t>Heats of combustion of normal saturated fatty acids and their methyl esters</t>
    </r>
    <r>
      <rPr>
        <sz val="8"/>
        <color rgb="FF000000"/>
        <rFont val="Source Sans Pro"/>
        <family val="2"/>
      </rPr>
      <t>, </t>
    </r>
    <r>
      <rPr>
        <b/>
        <sz val="8"/>
        <color rgb="FF000000"/>
        <rFont val="Source Sans Pro"/>
        <family val="2"/>
      </rPr>
      <t>Rec. Trav. Chim. Pays/Bas</t>
    </r>
    <r>
      <rPr>
        <sz val="8"/>
        <color rgb="FF000000"/>
        <rFont val="Source Sans Pro"/>
        <family val="2"/>
      </rPr>
      <t>, 1965, 84, 393-407.</t>
    </r>
  </si>
  <si>
    <t>Capric acid</t>
  </si>
  <si>
    <t>Lauric acid</t>
  </si>
  <si>
    <t>Myrisitic acid</t>
  </si>
  <si>
    <t>Palmitic acid</t>
  </si>
  <si>
    <t>Stearic acid</t>
  </si>
  <si>
    <t>Arachidic acid</t>
  </si>
  <si>
    <t>Behenic acid</t>
  </si>
  <si>
    <r>
      <t>Freedman, B.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Bagby, M.O.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Khoury, H.</t>
    </r>
    <r>
      <rPr>
        <sz val="8"/>
        <color rgb="FF000000"/>
        <rFont val="Source Sans Pro"/>
        <family val="2"/>
      </rPr>
      <t>, </t>
    </r>
    <r>
      <rPr>
        <i/>
        <sz val="8"/>
        <color rgb="FF000000"/>
        <rFont val="Source Sans Pro"/>
        <family val="2"/>
      </rPr>
      <t>Correlation of heats of combustion with empirical formulas for fatty alcohols</t>
    </r>
    <r>
      <rPr>
        <sz val="8"/>
        <color rgb="FF000000"/>
        <rFont val="Source Sans Pro"/>
        <family val="2"/>
      </rPr>
      <t>, </t>
    </r>
    <r>
      <rPr>
        <b/>
        <sz val="8"/>
        <color rgb="FF000000"/>
        <rFont val="Source Sans Pro"/>
        <family val="2"/>
      </rPr>
      <t>J. Am. Oil Chem. Soc.</t>
    </r>
    <r>
      <rPr>
        <sz val="8"/>
        <color rgb="FF000000"/>
        <rFont val="Source Sans Pro"/>
        <family val="2"/>
      </rPr>
      <t>, 1989, 66, 595-596.</t>
    </r>
  </si>
  <si>
    <t>Palmitoleic acid</t>
  </si>
  <si>
    <t>16:1 undifferentiated</t>
  </si>
  <si>
    <r>
      <t>Rogers, D.W.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Hoyte, O.P.A.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Ho, R.K.C.</t>
    </r>
    <r>
      <rPr>
        <sz val="8"/>
        <color rgb="FF000000"/>
        <rFont val="Source Sans Pro"/>
        <family val="2"/>
      </rPr>
      <t>, </t>
    </r>
    <r>
      <rPr>
        <i/>
        <sz val="8"/>
        <color rgb="FF000000"/>
        <rFont val="Source Sans Pro"/>
        <family val="2"/>
      </rPr>
      <t>Heats of hydrogenation of large molecules. Part 2. Six unsaturated and polyunsaturated fatty acids</t>
    </r>
    <r>
      <rPr>
        <sz val="8"/>
        <color rgb="FF000000"/>
        <rFont val="Source Sans Pro"/>
        <family val="2"/>
      </rPr>
      <t>, </t>
    </r>
    <r>
      <rPr>
        <b/>
        <sz val="8"/>
        <color rgb="FF000000"/>
        <rFont val="Source Sans Pro"/>
        <family val="2"/>
      </rPr>
      <t>J. Chem. Soc. Faraday Trans. 1</t>
    </r>
    <r>
      <rPr>
        <sz val="8"/>
        <color rgb="FF000000"/>
        <rFont val="Source Sans Pro"/>
        <family val="2"/>
      </rPr>
      <t>, 1978, 74, 46-52.</t>
    </r>
  </si>
  <si>
    <t>Oleic acid</t>
  </si>
  <si>
    <t>18:1 undifferentiated</t>
  </si>
  <si>
    <r>
      <t>Keffler, L.J.P., </t>
    </r>
    <r>
      <rPr>
        <i/>
        <sz val="8"/>
        <color theme="1"/>
        <rFont val="Source Sans Pro"/>
        <family val="2"/>
      </rPr>
      <t>Calorimetric researches on geometrical isomerism. Part I. Preliminary studies on oleic and elaidic acids and esters from a comparison of their heats of combustion</t>
    </r>
    <r>
      <rPr>
        <sz val="8"/>
        <color theme="1"/>
        <rFont val="Source Sans Pro"/>
        <family val="2"/>
      </rPr>
      <t>,</t>
    </r>
    <r>
      <rPr>
        <b/>
        <sz val="8"/>
        <color theme="1"/>
        <rFont val="Source Sans Pro"/>
        <family val="2"/>
      </rPr>
      <t>J. Phys. Chem.</t>
    </r>
    <r>
      <rPr>
        <sz val="8"/>
        <color theme="1"/>
        <rFont val="Source Sans Pro"/>
        <family val="2"/>
      </rPr>
      <t>, 1930, 34, 1319-1325.</t>
    </r>
  </si>
  <si>
    <t>Linoleic acid</t>
  </si>
  <si>
    <t>18:2 undifferentiated</t>
  </si>
  <si>
    <t>α-Linolenic acid</t>
  </si>
  <si>
    <t>18:3 undifferentiated</t>
  </si>
  <si>
    <t>Arachidonic acid</t>
  </si>
  <si>
    <t>20:4 undifferentiated</t>
  </si>
  <si>
    <t>https://www.chemeo.com/cid/87-622-5/Arachidonic%20acid.pdf</t>
  </si>
  <si>
    <t>EPA</t>
  </si>
  <si>
    <t>20:5 n-3 (EPA)</t>
  </si>
  <si>
    <t>weighted correction based on DHA</t>
  </si>
  <si>
    <t>DPA</t>
  </si>
  <si>
    <t>22:5 n-3 (DPA)</t>
  </si>
  <si>
    <t>DHA</t>
  </si>
  <si>
    <t>22:6 n-3 (DHA)</t>
  </si>
  <si>
    <t>https://www.mckendree.edu/academics/scholars/issue23/tara-stacey.pdf</t>
  </si>
  <si>
    <t>water</t>
  </si>
  <si>
    <r>
      <t>Cox, J.D.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Wagman, D.D.</t>
    </r>
    <r>
      <rPr>
        <sz val="8"/>
        <color rgb="FF000000"/>
        <rFont val="Source Sans Pro"/>
        <family val="2"/>
      </rPr>
      <t>; </t>
    </r>
    <r>
      <rPr>
        <sz val="8"/>
        <color rgb="FF4C2C92"/>
        <rFont val="Source Sans Pro"/>
        <family val="2"/>
      </rPr>
      <t>Medvedev, V.A.</t>
    </r>
    <r>
      <rPr>
        <sz val="8"/>
        <color rgb="FF000000"/>
        <rFont val="Source Sans Pro"/>
        <family val="2"/>
      </rPr>
      <t>, </t>
    </r>
    <r>
      <rPr>
        <b/>
        <sz val="8"/>
        <color rgb="FF000000"/>
        <rFont val="Source Sans Pro"/>
        <family val="2"/>
      </rPr>
      <t>CODATA Key Values for Thermodynamics</t>
    </r>
    <r>
      <rPr>
        <sz val="8"/>
        <color rgb="FF000000"/>
        <rFont val="Source Sans Pro"/>
        <family val="2"/>
      </rPr>
      <t>, Hemisphere Publishing Corp., New York, 1984, 1.</t>
    </r>
  </si>
  <si>
    <t>carbon dioxide</t>
  </si>
  <si>
    <t>4:0</t>
  </si>
  <si>
    <t>6:0</t>
  </si>
  <si>
    <t>8:0</t>
  </si>
  <si>
    <t>10:0</t>
  </si>
  <si>
    <t>12:0</t>
  </si>
  <si>
    <t>14:0</t>
  </si>
  <si>
    <t>16:0</t>
  </si>
  <si>
    <t>18:0</t>
  </si>
  <si>
    <t>20:0</t>
  </si>
  <si>
    <t>22:0</t>
  </si>
  <si>
    <t>Glucose (dextrose)</t>
  </si>
  <si>
    <t>Water</t>
  </si>
  <si>
    <t>Carbon dioxide</t>
  </si>
  <si>
    <t>Macronutrient type</t>
  </si>
  <si>
    <t>Carbohydrate</t>
  </si>
  <si>
    <t>Protein</t>
  </si>
  <si>
    <t>Fat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</si>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</sst>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8"/>
      <color rgb="FF4C2C92"/>
      <name val="Source Sans Pro"/>
      <family val="2"/>
    </font>
    <font>
      <sz val="8"/>
      <color rgb="FF000000"/>
      <name val="Source Sans Pro"/>
      <family val="2"/>
    </font>
    <font>
      <i/>
      <sz val="8"/>
      <color rgb="FF000000"/>
      <name val="Source Sans Pro"/>
      <family val="2"/>
    </font>
    <font>
      <b/>
      <sz val="8"/>
      <color rgb="FF000000"/>
      <name val="Source Sans Pro"/>
      <family val="2"/>
    </font>
    <font>
      <sz val="8"/>
      <color theme="1"/>
      <name val="Source Sans Pro"/>
      <family val="2"/>
    </font>
    <font>
      <i/>
      <sz val="8"/>
      <color theme="1"/>
      <name val="Source Sans Pro"/>
      <family val="2"/>
    </font>
    <font>
      <i/>
      <sz val="8"/>
      <name val="Source Sans Pro"/>
      <family val="2"/>
    </font>
    <font>
      <sz val="8"/>
      <name val="Source Sans Pro"/>
      <family val="2"/>
    </font>
    <font>
      <b/>
      <sz val="8"/>
      <name val="Source Sans Pro"/>
      <family val="2"/>
    </font>
    <font>
      <u/>
      <sz val="8"/>
      <color rgb="FF0D476E"/>
      <name val="Source Sans Pro"/>
      <family val="2"/>
    </font>
    <font>
      <sz val="11"/>
      <color rgb="FF000000"/>
      <name val="Calibri"/>
      <family val="2"/>
      <scheme val="minor"/>
    </font>
    <font>
      <b/>
      <sz val="8"/>
      <color theme="1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6" fillId="0" borderId="0" xfId="0" applyFont="1"/>
    <xf numFmtId="0" fontId="1" fillId="0" borderId="0" xfId="1"/>
    <xf numFmtId="0" fontId="10" fillId="0" borderId="0" xfId="0" applyFont="1"/>
    <xf numFmtId="0" fontId="15" fillId="0" borderId="0" xfId="0" applyFont="1"/>
    <xf numFmtId="0" fontId="16" fillId="0" borderId="0" xfId="0" applyFont="1" applyAlignment="1">
      <alignment horizontal="left" vertical="center" wrapText="1"/>
    </xf>
    <xf numFmtId="20" fontId="0" fillId="0" borderId="0" xfId="0" applyNumberFormat="1" applyAlignment="1">
      <alignment horizontal="left"/>
    </xf>
    <xf numFmtId="0" fontId="1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kendree.edu/academics/scholars/issue23/tara-stacey.pdf" TargetMode="External"/><Relationship Id="rId2" Type="http://schemas.openxmlformats.org/officeDocument/2006/relationships/hyperlink" Target="https://www.chemeo.com/cid/87-622-5/Arachidonic%20acid.pdf" TargetMode="External"/><Relationship Id="rId1" Type="http://schemas.openxmlformats.org/officeDocument/2006/relationships/hyperlink" Target="https://www.chemicalbook.com/ProductMSDSDetailCB1327034_EN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3B2-123A-4588-913E-03D777CEBBE0}">
  <sheetPr codeName="Sheet1"/>
  <dimension ref="A1:K60"/>
  <sheetViews>
    <sheetView tabSelected="1" workbookViewId="0">
      <selection activeCell="B42" sqref="B42"/>
    </sheetView>
  </sheetViews>
  <sheetFormatPr defaultRowHeight="14.5" x14ac:dyDescent="0.35"/>
  <cols>
    <col min="1" max="1" width="14.54296875" bestFit="1" customWidth="1"/>
    <col min="2" max="2" width="17.1796875" bestFit="1" customWidth="1"/>
    <col min="3" max="3" width="18.6328125" bestFit="1" customWidth="1"/>
    <col min="9" max="9" width="11.7265625" bestFit="1" customWidth="1"/>
    <col min="10" max="10" width="11.81640625" bestFit="1" customWidth="1"/>
  </cols>
  <sheetData>
    <row r="1" spans="1:11" ht="17.5" x14ac:dyDescent="0.45">
      <c r="A1" t="s">
        <v>0</v>
      </c>
      <c r="B1" t="s">
        <v>110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</row>
    <row r="2" spans="1:11" x14ac:dyDescent="0.35">
      <c r="A2" t="s">
        <v>10</v>
      </c>
      <c r="B2" t="s">
        <v>111</v>
      </c>
      <c r="C2" t="s">
        <v>10</v>
      </c>
      <c r="D2">
        <v>12</v>
      </c>
      <c r="E2">
        <v>22</v>
      </c>
      <c r="F2">
        <v>11</v>
      </c>
      <c r="G2">
        <v>0</v>
      </c>
      <c r="H2">
        <v>0</v>
      </c>
      <c r="I2">
        <f>12*D2+1*E2+16*F2+14*G2+32*H2</f>
        <v>342</v>
      </c>
      <c r="J2">
        <v>5643.4</v>
      </c>
      <c r="K2" s="2" t="s">
        <v>11</v>
      </c>
    </row>
    <row r="3" spans="1:11" x14ac:dyDescent="0.35">
      <c r="A3" t="s">
        <v>12</v>
      </c>
      <c r="B3" t="s">
        <v>111</v>
      </c>
      <c r="C3" t="s">
        <v>107</v>
      </c>
      <c r="D3">
        <v>6</v>
      </c>
      <c r="E3">
        <v>12</v>
      </c>
      <c r="F3">
        <v>6</v>
      </c>
      <c r="G3">
        <v>0</v>
      </c>
      <c r="H3">
        <v>0</v>
      </c>
      <c r="I3">
        <f t="shared" ref="I3:I49" si="0">12*D3+1*E3+16*F3+14*G3+32*H3</f>
        <v>180</v>
      </c>
      <c r="J3">
        <v>2805</v>
      </c>
      <c r="K3" s="2" t="s">
        <v>13</v>
      </c>
    </row>
    <row r="4" spans="1:11" x14ac:dyDescent="0.35">
      <c r="A4" t="s">
        <v>14</v>
      </c>
      <c r="B4" t="s">
        <v>111</v>
      </c>
      <c r="C4" t="s">
        <v>14</v>
      </c>
      <c r="D4">
        <v>6</v>
      </c>
      <c r="E4">
        <v>12</v>
      </c>
      <c r="F4">
        <v>6</v>
      </c>
      <c r="G4">
        <v>0</v>
      </c>
      <c r="H4">
        <v>0</v>
      </c>
      <c r="I4">
        <f t="shared" si="0"/>
        <v>180</v>
      </c>
      <c r="J4">
        <v>2810.4</v>
      </c>
      <c r="K4" s="2" t="s">
        <v>15</v>
      </c>
    </row>
    <row r="5" spans="1:11" x14ac:dyDescent="0.35">
      <c r="A5" t="s">
        <v>16</v>
      </c>
      <c r="B5" t="s">
        <v>111</v>
      </c>
      <c r="C5" t="s">
        <v>16</v>
      </c>
      <c r="D5">
        <v>12</v>
      </c>
      <c r="E5">
        <v>22</v>
      </c>
      <c r="F5">
        <v>11</v>
      </c>
      <c r="G5">
        <v>0</v>
      </c>
      <c r="H5">
        <v>0</v>
      </c>
      <c r="I5">
        <f t="shared" si="0"/>
        <v>342</v>
      </c>
      <c r="J5">
        <v>5667.9</v>
      </c>
      <c r="K5" s="2" t="s">
        <v>15</v>
      </c>
    </row>
    <row r="6" spans="1:11" x14ac:dyDescent="0.35">
      <c r="A6" t="s">
        <v>17</v>
      </c>
      <c r="B6" t="s">
        <v>111</v>
      </c>
      <c r="C6" t="s">
        <v>17</v>
      </c>
      <c r="D6">
        <v>12</v>
      </c>
      <c r="E6">
        <v>22</v>
      </c>
      <c r="F6">
        <v>11</v>
      </c>
      <c r="G6">
        <v>0</v>
      </c>
      <c r="H6">
        <v>0</v>
      </c>
      <c r="I6">
        <f t="shared" si="0"/>
        <v>342</v>
      </c>
      <c r="J6">
        <v>5692.33</v>
      </c>
      <c r="K6" s="2" t="s">
        <v>15</v>
      </c>
    </row>
    <row r="7" spans="1:11" x14ac:dyDescent="0.35">
      <c r="A7" t="s">
        <v>18</v>
      </c>
      <c r="B7" t="s">
        <v>111</v>
      </c>
      <c r="C7" t="s">
        <v>18</v>
      </c>
      <c r="D7">
        <v>6</v>
      </c>
      <c r="E7">
        <v>12</v>
      </c>
      <c r="F7">
        <v>6</v>
      </c>
      <c r="G7">
        <v>0</v>
      </c>
      <c r="H7">
        <v>0</v>
      </c>
      <c r="I7">
        <f t="shared" si="0"/>
        <v>180</v>
      </c>
      <c r="J7">
        <v>2792</v>
      </c>
      <c r="K7" s="3" t="s">
        <v>19</v>
      </c>
    </row>
    <row r="8" spans="1:11" x14ac:dyDescent="0.35">
      <c r="A8" t="s">
        <v>20</v>
      </c>
      <c r="B8" t="s">
        <v>111</v>
      </c>
      <c r="C8" t="s">
        <v>20</v>
      </c>
      <c r="D8">
        <v>6</v>
      </c>
      <c r="E8">
        <v>10</v>
      </c>
      <c r="F8">
        <v>5</v>
      </c>
      <c r="G8">
        <v>0</v>
      </c>
      <c r="H8">
        <v>0</v>
      </c>
      <c r="I8">
        <f>12*D8+1*E8+16*F8+14*G8+32*H8</f>
        <v>162</v>
      </c>
      <c r="J8">
        <f>17.484*I8</f>
        <v>2832.4080000000004</v>
      </c>
      <c r="K8" s="4" t="s">
        <v>21</v>
      </c>
    </row>
    <row r="9" spans="1:11" x14ac:dyDescent="0.35">
      <c r="A9" t="s">
        <v>22</v>
      </c>
      <c r="B9" t="s">
        <v>111</v>
      </c>
      <c r="C9" t="s">
        <v>23</v>
      </c>
      <c r="D9">
        <v>6</v>
      </c>
      <c r="E9">
        <v>11</v>
      </c>
      <c r="F9">
        <v>5</v>
      </c>
      <c r="G9">
        <v>0</v>
      </c>
      <c r="H9">
        <v>0</v>
      </c>
      <c r="I9">
        <f>12*D9+1*E9+16*F9+14*G9+32*H9</f>
        <v>163</v>
      </c>
      <c r="J9">
        <v>2845.817</v>
      </c>
      <c r="K9" s="2" t="s">
        <v>24</v>
      </c>
    </row>
    <row r="10" spans="1:11" x14ac:dyDescent="0.35">
      <c r="A10" t="s">
        <v>25</v>
      </c>
      <c r="B10" t="s">
        <v>112</v>
      </c>
      <c r="C10" t="s">
        <v>25</v>
      </c>
      <c r="D10">
        <v>3</v>
      </c>
      <c r="E10">
        <v>7</v>
      </c>
      <c r="F10">
        <v>2</v>
      </c>
      <c r="G10">
        <v>1</v>
      </c>
      <c r="H10">
        <v>0</v>
      </c>
      <c r="I10">
        <f t="shared" si="0"/>
        <v>89</v>
      </c>
      <c r="J10">
        <v>1621</v>
      </c>
      <c r="K10" s="2" t="s">
        <v>26</v>
      </c>
    </row>
    <row r="11" spans="1:11" x14ac:dyDescent="0.35">
      <c r="A11" t="s">
        <v>27</v>
      </c>
      <c r="B11" t="s">
        <v>112</v>
      </c>
      <c r="C11" t="s">
        <v>27</v>
      </c>
      <c r="D11">
        <v>6</v>
      </c>
      <c r="E11">
        <v>14</v>
      </c>
      <c r="F11">
        <v>2</v>
      </c>
      <c r="G11">
        <v>4</v>
      </c>
      <c r="H11">
        <v>0</v>
      </c>
      <c r="I11">
        <f t="shared" si="0"/>
        <v>174</v>
      </c>
      <c r="J11">
        <v>3738.3</v>
      </c>
      <c r="K11" s="5" t="s">
        <v>28</v>
      </c>
    </row>
    <row r="12" spans="1:11" ht="14.5" customHeight="1" x14ac:dyDescent="0.35">
      <c r="A12" s="6" t="s">
        <v>29</v>
      </c>
      <c r="B12" t="s">
        <v>112</v>
      </c>
      <c r="C12" s="6" t="s">
        <v>29</v>
      </c>
      <c r="D12">
        <v>5</v>
      </c>
      <c r="E12">
        <v>8</v>
      </c>
      <c r="F12">
        <v>3</v>
      </c>
      <c r="G12">
        <v>2</v>
      </c>
      <c r="H12">
        <v>0</v>
      </c>
      <c r="I12">
        <f t="shared" si="0"/>
        <v>144</v>
      </c>
      <c r="J12">
        <v>1928.5</v>
      </c>
      <c r="K12" s="2" t="s">
        <v>30</v>
      </c>
    </row>
    <row r="13" spans="1:11" x14ac:dyDescent="0.35">
      <c r="A13" t="s">
        <v>31</v>
      </c>
      <c r="B13" t="s">
        <v>112</v>
      </c>
      <c r="C13" t="s">
        <v>31</v>
      </c>
      <c r="D13">
        <v>4</v>
      </c>
      <c r="E13">
        <v>7</v>
      </c>
      <c r="F13">
        <v>4</v>
      </c>
      <c r="G13">
        <v>1</v>
      </c>
      <c r="H13">
        <v>0</v>
      </c>
      <c r="I13">
        <f t="shared" si="0"/>
        <v>133</v>
      </c>
      <c r="J13">
        <v>1601.1</v>
      </c>
      <c r="K13" s="2" t="s">
        <v>30</v>
      </c>
    </row>
    <row r="14" spans="1:11" x14ac:dyDescent="0.35">
      <c r="A14" t="s">
        <v>32</v>
      </c>
      <c r="B14" t="s">
        <v>112</v>
      </c>
      <c r="C14" t="s">
        <v>32</v>
      </c>
      <c r="D14">
        <v>3</v>
      </c>
      <c r="E14">
        <v>7</v>
      </c>
      <c r="F14">
        <v>2</v>
      </c>
      <c r="G14">
        <v>1</v>
      </c>
      <c r="H14">
        <v>1</v>
      </c>
      <c r="I14">
        <f t="shared" si="0"/>
        <v>121</v>
      </c>
      <c r="J14">
        <v>4248</v>
      </c>
      <c r="K14" s="4" t="s">
        <v>33</v>
      </c>
    </row>
    <row r="15" spans="1:11" x14ac:dyDescent="0.35">
      <c r="A15" t="s">
        <v>34</v>
      </c>
      <c r="B15" t="s">
        <v>112</v>
      </c>
      <c r="C15" t="s">
        <v>34</v>
      </c>
      <c r="D15">
        <v>5</v>
      </c>
      <c r="E15">
        <v>10</v>
      </c>
      <c r="F15">
        <v>3</v>
      </c>
      <c r="G15">
        <v>2</v>
      </c>
      <c r="H15">
        <v>0</v>
      </c>
      <c r="I15">
        <f t="shared" si="0"/>
        <v>146</v>
      </c>
      <c r="J15">
        <f>614.32*4.184</f>
        <v>2570.3148800000004</v>
      </c>
      <c r="K15" s="2" t="s">
        <v>35</v>
      </c>
    </row>
    <row r="16" spans="1:11" x14ac:dyDescent="0.35">
      <c r="A16" t="s">
        <v>36</v>
      </c>
      <c r="B16" t="s">
        <v>112</v>
      </c>
      <c r="C16" t="s">
        <v>36</v>
      </c>
      <c r="D16">
        <v>5</v>
      </c>
      <c r="E16">
        <v>9</v>
      </c>
      <c r="F16">
        <v>4</v>
      </c>
      <c r="G16">
        <v>1</v>
      </c>
      <c r="H16">
        <v>0</v>
      </c>
      <c r="I16">
        <f t="shared" si="0"/>
        <v>147</v>
      </c>
      <c r="J16">
        <v>2251.3200000000002</v>
      </c>
      <c r="K16" s="2" t="s">
        <v>37</v>
      </c>
    </row>
    <row r="17" spans="1:11" x14ac:dyDescent="0.35">
      <c r="A17" t="s">
        <v>38</v>
      </c>
      <c r="B17" t="s">
        <v>112</v>
      </c>
      <c r="C17" t="s">
        <v>38</v>
      </c>
      <c r="D17">
        <v>2</v>
      </c>
      <c r="E17">
        <v>5</v>
      </c>
      <c r="F17">
        <v>2</v>
      </c>
      <c r="G17">
        <v>1</v>
      </c>
      <c r="H17">
        <v>0</v>
      </c>
      <c r="I17">
        <f t="shared" si="0"/>
        <v>75</v>
      </c>
      <c r="J17">
        <v>974.1</v>
      </c>
      <c r="K17" s="2" t="s">
        <v>39</v>
      </c>
    </row>
    <row r="18" spans="1:11" x14ac:dyDescent="0.35">
      <c r="A18" t="s">
        <v>40</v>
      </c>
      <c r="B18" t="s">
        <v>112</v>
      </c>
      <c r="C18" t="s">
        <v>40</v>
      </c>
      <c r="D18">
        <v>6</v>
      </c>
      <c r="E18">
        <v>9</v>
      </c>
      <c r="F18">
        <v>2</v>
      </c>
      <c r="G18">
        <v>3</v>
      </c>
      <c r="H18">
        <v>0</v>
      </c>
      <c r="I18">
        <f t="shared" si="0"/>
        <v>155</v>
      </c>
      <c r="J18">
        <f>766.13*4.184</f>
        <v>3205.48792</v>
      </c>
      <c r="K18" s="2" t="s">
        <v>41</v>
      </c>
    </row>
    <row r="19" spans="1:11" x14ac:dyDescent="0.35">
      <c r="A19" t="s">
        <v>42</v>
      </c>
      <c r="B19" t="s">
        <v>112</v>
      </c>
      <c r="C19" t="s">
        <v>42</v>
      </c>
      <c r="D19">
        <v>6</v>
      </c>
      <c r="E19">
        <v>13</v>
      </c>
      <c r="F19">
        <v>2</v>
      </c>
      <c r="G19">
        <v>1</v>
      </c>
      <c r="H19">
        <v>0</v>
      </c>
      <c r="I19">
        <f t="shared" si="0"/>
        <v>131</v>
      </c>
      <c r="J19">
        <f>855.24*4.184</f>
        <v>3578.3241600000001</v>
      </c>
      <c r="K19" s="2" t="s">
        <v>43</v>
      </c>
    </row>
    <row r="20" spans="1:11" x14ac:dyDescent="0.35">
      <c r="A20" t="s">
        <v>44</v>
      </c>
      <c r="B20" t="s">
        <v>112</v>
      </c>
      <c r="C20" t="s">
        <v>44</v>
      </c>
      <c r="D20">
        <v>6</v>
      </c>
      <c r="E20">
        <v>13</v>
      </c>
      <c r="F20">
        <v>2</v>
      </c>
      <c r="G20">
        <v>1</v>
      </c>
      <c r="H20">
        <v>0</v>
      </c>
      <c r="I20">
        <f t="shared" si="0"/>
        <v>131</v>
      </c>
      <c r="J20">
        <v>3572</v>
      </c>
      <c r="K20" s="2" t="s">
        <v>35</v>
      </c>
    </row>
    <row r="21" spans="1:11" x14ac:dyDescent="0.35">
      <c r="A21" t="s">
        <v>45</v>
      </c>
      <c r="B21" t="s">
        <v>112</v>
      </c>
      <c r="C21" t="s">
        <v>45</v>
      </c>
      <c r="D21">
        <v>6</v>
      </c>
      <c r="E21">
        <v>14</v>
      </c>
      <c r="F21">
        <v>2</v>
      </c>
      <c r="G21">
        <v>2</v>
      </c>
      <c r="H21">
        <v>0</v>
      </c>
      <c r="I21">
        <f t="shared" si="0"/>
        <v>146</v>
      </c>
      <c r="J21">
        <v>3683.2</v>
      </c>
      <c r="K21" s="2" t="s">
        <v>39</v>
      </c>
    </row>
    <row r="22" spans="1:11" x14ac:dyDescent="0.35">
      <c r="A22" t="s">
        <v>46</v>
      </c>
      <c r="B22" t="s">
        <v>112</v>
      </c>
      <c r="C22" t="s">
        <v>46</v>
      </c>
      <c r="D22">
        <v>5</v>
      </c>
      <c r="E22">
        <v>11</v>
      </c>
      <c r="F22">
        <v>2</v>
      </c>
      <c r="G22">
        <v>1</v>
      </c>
      <c r="H22">
        <v>1</v>
      </c>
      <c r="I22">
        <f t="shared" si="0"/>
        <v>149</v>
      </c>
      <c r="J22">
        <v>3564.11</v>
      </c>
      <c r="K22" s="2" t="s">
        <v>47</v>
      </c>
    </row>
    <row r="23" spans="1:11" x14ac:dyDescent="0.35">
      <c r="A23" t="s">
        <v>48</v>
      </c>
      <c r="B23" t="s">
        <v>112</v>
      </c>
      <c r="C23" t="s">
        <v>48</v>
      </c>
      <c r="D23">
        <v>9</v>
      </c>
      <c r="E23">
        <v>11</v>
      </c>
      <c r="F23">
        <v>2</v>
      </c>
      <c r="G23">
        <v>1</v>
      </c>
      <c r="H23">
        <v>0</v>
      </c>
      <c r="I23">
        <f t="shared" si="0"/>
        <v>165</v>
      </c>
      <c r="J23">
        <v>4646.3</v>
      </c>
      <c r="K23" s="2" t="s">
        <v>49</v>
      </c>
    </row>
    <row r="24" spans="1:11" x14ac:dyDescent="0.35">
      <c r="A24" t="s">
        <v>50</v>
      </c>
      <c r="B24" t="s">
        <v>112</v>
      </c>
      <c r="C24" t="s">
        <v>50</v>
      </c>
      <c r="D24">
        <v>5</v>
      </c>
      <c r="E24">
        <v>9</v>
      </c>
      <c r="F24">
        <v>2</v>
      </c>
      <c r="G24">
        <v>1</v>
      </c>
      <c r="H24">
        <v>0</v>
      </c>
      <c r="I24">
        <f t="shared" si="0"/>
        <v>115</v>
      </c>
      <c r="J24">
        <f>656.36*4.184</f>
        <v>2746.2102400000003</v>
      </c>
      <c r="K24" s="2" t="s">
        <v>51</v>
      </c>
    </row>
    <row r="25" spans="1:11" x14ac:dyDescent="0.35">
      <c r="A25" t="s">
        <v>52</v>
      </c>
      <c r="B25" t="s">
        <v>112</v>
      </c>
      <c r="C25" t="s">
        <v>52</v>
      </c>
      <c r="D25">
        <v>3</v>
      </c>
      <c r="E25">
        <v>7</v>
      </c>
      <c r="F25">
        <v>3</v>
      </c>
      <c r="G25">
        <v>1</v>
      </c>
      <c r="H25">
        <v>0</v>
      </c>
      <c r="I25">
        <f t="shared" si="0"/>
        <v>105</v>
      </c>
      <c r="J25">
        <v>1448.21</v>
      </c>
      <c r="K25" s="2" t="s">
        <v>53</v>
      </c>
    </row>
    <row r="26" spans="1:11" x14ac:dyDescent="0.35">
      <c r="A26" t="s">
        <v>54</v>
      </c>
      <c r="B26" t="s">
        <v>112</v>
      </c>
      <c r="C26" t="s">
        <v>54</v>
      </c>
      <c r="D26">
        <v>4</v>
      </c>
      <c r="E26">
        <v>9</v>
      </c>
      <c r="F26">
        <v>3</v>
      </c>
      <c r="G26">
        <v>1</v>
      </c>
      <c r="H26">
        <v>0</v>
      </c>
      <c r="I26">
        <f t="shared" si="0"/>
        <v>119</v>
      </c>
      <c r="J26">
        <f>498.23*4.184</f>
        <v>2084.5943200000002</v>
      </c>
      <c r="K26" s="2" t="s">
        <v>55</v>
      </c>
    </row>
    <row r="27" spans="1:11" x14ac:dyDescent="0.35">
      <c r="A27" t="s">
        <v>56</v>
      </c>
      <c r="B27" t="s">
        <v>112</v>
      </c>
      <c r="C27" t="s">
        <v>56</v>
      </c>
      <c r="D27">
        <v>11</v>
      </c>
      <c r="E27">
        <v>12</v>
      </c>
      <c r="F27">
        <v>2</v>
      </c>
      <c r="G27">
        <v>2</v>
      </c>
      <c r="H27">
        <v>0</v>
      </c>
      <c r="I27">
        <f t="shared" si="0"/>
        <v>204</v>
      </c>
      <c r="J27">
        <v>5628.32</v>
      </c>
      <c r="K27" s="2" t="s">
        <v>49</v>
      </c>
    </row>
    <row r="28" spans="1:11" x14ac:dyDescent="0.35">
      <c r="A28" t="s">
        <v>57</v>
      </c>
      <c r="B28" t="s">
        <v>112</v>
      </c>
      <c r="C28" t="s">
        <v>57</v>
      </c>
      <c r="D28">
        <v>9</v>
      </c>
      <c r="E28">
        <v>11</v>
      </c>
      <c r="F28">
        <v>3</v>
      </c>
      <c r="G28">
        <v>1</v>
      </c>
      <c r="H28">
        <v>0</v>
      </c>
      <c r="I28">
        <f t="shared" si="0"/>
        <v>181</v>
      </c>
      <c r="J28">
        <v>4428.1000000000004</v>
      </c>
      <c r="K28" s="2" t="s">
        <v>28</v>
      </c>
    </row>
    <row r="29" spans="1:11" x14ac:dyDescent="0.35">
      <c r="A29" t="s">
        <v>58</v>
      </c>
      <c r="B29" t="s">
        <v>112</v>
      </c>
      <c r="C29" t="s">
        <v>58</v>
      </c>
      <c r="D29">
        <v>5</v>
      </c>
      <c r="E29">
        <v>11</v>
      </c>
      <c r="F29">
        <v>2</v>
      </c>
      <c r="G29">
        <v>1</v>
      </c>
      <c r="H29">
        <v>0</v>
      </c>
      <c r="I29">
        <f t="shared" si="0"/>
        <v>117</v>
      </c>
      <c r="J29">
        <v>2910.7</v>
      </c>
      <c r="K29" s="2" t="s">
        <v>39</v>
      </c>
    </row>
    <row r="30" spans="1:11" x14ac:dyDescent="0.35">
      <c r="A30" t="s">
        <v>59</v>
      </c>
      <c r="B30" t="s">
        <v>113</v>
      </c>
      <c r="C30" s="9" t="s">
        <v>97</v>
      </c>
      <c r="D30">
        <v>5</v>
      </c>
      <c r="E30">
        <v>8.6669999999999998</v>
      </c>
      <c r="F30">
        <v>2</v>
      </c>
      <c r="G30">
        <v>0</v>
      </c>
      <c r="H30">
        <v>0</v>
      </c>
      <c r="I30">
        <f t="shared" si="0"/>
        <v>100.667</v>
      </c>
      <c r="J30">
        <v>2183.5</v>
      </c>
      <c r="K30" s="4" t="s">
        <v>60</v>
      </c>
    </row>
    <row r="31" spans="1:11" x14ac:dyDescent="0.35">
      <c r="A31" t="s">
        <v>61</v>
      </c>
      <c r="B31" t="s">
        <v>113</v>
      </c>
      <c r="C31" s="9" t="s">
        <v>98</v>
      </c>
      <c r="D31">
        <v>7</v>
      </c>
      <c r="E31">
        <v>12.667</v>
      </c>
      <c r="F31">
        <v>2</v>
      </c>
      <c r="G31">
        <v>0</v>
      </c>
      <c r="H31">
        <v>0</v>
      </c>
      <c r="I31">
        <f t="shared" si="0"/>
        <v>128.667</v>
      </c>
      <c r="J31">
        <v>3494.29</v>
      </c>
      <c r="K31" s="2" t="s">
        <v>62</v>
      </c>
    </row>
    <row r="32" spans="1:11" x14ac:dyDescent="0.35">
      <c r="A32" t="s">
        <v>63</v>
      </c>
      <c r="B32" t="s">
        <v>113</v>
      </c>
      <c r="C32" s="9" t="s">
        <v>99</v>
      </c>
      <c r="D32">
        <v>9</v>
      </c>
      <c r="E32">
        <v>16.667000000000002</v>
      </c>
      <c r="F32">
        <v>2</v>
      </c>
      <c r="G32">
        <v>0</v>
      </c>
      <c r="H32">
        <v>0</v>
      </c>
      <c r="I32">
        <f t="shared" si="0"/>
        <v>156.667</v>
      </c>
      <c r="J32">
        <v>4799.8999999999996</v>
      </c>
      <c r="K32" s="2" t="s">
        <v>64</v>
      </c>
    </row>
    <row r="33" spans="1:11" x14ac:dyDescent="0.35">
      <c r="A33" t="s">
        <v>65</v>
      </c>
      <c r="B33" t="s">
        <v>113</v>
      </c>
      <c r="C33" s="9" t="s">
        <v>100</v>
      </c>
      <c r="D33">
        <v>11</v>
      </c>
      <c r="E33">
        <v>20.667000000000002</v>
      </c>
      <c r="F33">
        <v>2</v>
      </c>
      <c r="G33">
        <v>0</v>
      </c>
      <c r="H33">
        <v>0</v>
      </c>
      <c r="I33">
        <f t="shared" si="0"/>
        <v>184.667</v>
      </c>
      <c r="J33">
        <v>6079.3</v>
      </c>
      <c r="K33" s="2" t="s">
        <v>64</v>
      </c>
    </row>
    <row r="34" spans="1:11" x14ac:dyDescent="0.35">
      <c r="A34" t="s">
        <v>66</v>
      </c>
      <c r="B34" t="s">
        <v>113</v>
      </c>
      <c r="C34" s="9" t="s">
        <v>101</v>
      </c>
      <c r="D34">
        <v>13</v>
      </c>
      <c r="E34">
        <v>24.667000000000002</v>
      </c>
      <c r="F34">
        <v>2</v>
      </c>
      <c r="G34">
        <v>0</v>
      </c>
      <c r="H34">
        <v>0</v>
      </c>
      <c r="I34">
        <f t="shared" si="0"/>
        <v>212.667</v>
      </c>
      <c r="J34">
        <v>7377</v>
      </c>
      <c r="K34" s="2" t="s">
        <v>64</v>
      </c>
    </row>
    <row r="35" spans="1:11" x14ac:dyDescent="0.35">
      <c r="A35" t="s">
        <v>67</v>
      </c>
      <c r="B35" t="s">
        <v>113</v>
      </c>
      <c r="C35" s="9" t="s">
        <v>102</v>
      </c>
      <c r="D35">
        <v>15</v>
      </c>
      <c r="E35">
        <v>28.667000000000002</v>
      </c>
      <c r="F35">
        <v>2</v>
      </c>
      <c r="G35">
        <v>0</v>
      </c>
      <c r="H35">
        <v>0</v>
      </c>
      <c r="I35">
        <f t="shared" si="0"/>
        <v>240.667</v>
      </c>
      <c r="J35">
        <v>8676.7000000000007</v>
      </c>
      <c r="K35" s="2" t="s">
        <v>64</v>
      </c>
    </row>
    <row r="36" spans="1:11" x14ac:dyDescent="0.35">
      <c r="A36" t="s">
        <v>68</v>
      </c>
      <c r="B36" t="s">
        <v>113</v>
      </c>
      <c r="C36" s="9" t="s">
        <v>103</v>
      </c>
      <c r="D36">
        <v>17</v>
      </c>
      <c r="E36">
        <v>32.667000000000002</v>
      </c>
      <c r="F36">
        <v>2</v>
      </c>
      <c r="G36">
        <v>0</v>
      </c>
      <c r="H36">
        <v>0</v>
      </c>
      <c r="I36">
        <f t="shared" si="0"/>
        <v>268.66700000000003</v>
      </c>
      <c r="J36">
        <v>9977.2000000000007</v>
      </c>
      <c r="K36" s="2" t="s">
        <v>64</v>
      </c>
    </row>
    <row r="37" spans="1:11" x14ac:dyDescent="0.35">
      <c r="A37" t="s">
        <v>69</v>
      </c>
      <c r="B37" t="s">
        <v>113</v>
      </c>
      <c r="C37" s="9" t="s">
        <v>104</v>
      </c>
      <c r="D37">
        <v>19</v>
      </c>
      <c r="E37">
        <v>36.667000000000002</v>
      </c>
      <c r="F37">
        <v>2</v>
      </c>
      <c r="G37">
        <v>0</v>
      </c>
      <c r="H37">
        <v>0</v>
      </c>
      <c r="I37">
        <f t="shared" si="0"/>
        <v>296.66700000000003</v>
      </c>
      <c r="J37">
        <v>11280.1</v>
      </c>
      <c r="K37" s="2" t="s">
        <v>64</v>
      </c>
    </row>
    <row r="38" spans="1:11" x14ac:dyDescent="0.35">
      <c r="A38" t="s">
        <v>70</v>
      </c>
      <c r="B38" t="s">
        <v>113</v>
      </c>
      <c r="C38" s="9" t="s">
        <v>105</v>
      </c>
      <c r="D38">
        <v>21</v>
      </c>
      <c r="E38">
        <v>40.667000000000002</v>
      </c>
      <c r="F38">
        <v>2</v>
      </c>
      <c r="G38">
        <v>0</v>
      </c>
      <c r="H38">
        <v>0</v>
      </c>
      <c r="I38">
        <f t="shared" si="0"/>
        <v>324.66700000000003</v>
      </c>
      <c r="J38">
        <v>12574.2</v>
      </c>
      <c r="K38" s="2" t="s">
        <v>64</v>
      </c>
    </row>
    <row r="39" spans="1:11" x14ac:dyDescent="0.35">
      <c r="A39" t="s">
        <v>71</v>
      </c>
      <c r="B39" t="s">
        <v>113</v>
      </c>
      <c r="C39" s="9" t="s">
        <v>106</v>
      </c>
      <c r="D39">
        <v>23</v>
      </c>
      <c r="E39">
        <v>44.667000000000002</v>
      </c>
      <c r="F39">
        <v>2</v>
      </c>
      <c r="G39">
        <v>0</v>
      </c>
      <c r="H39">
        <v>0</v>
      </c>
      <c r="I39">
        <f t="shared" si="0"/>
        <v>352.66700000000003</v>
      </c>
      <c r="J39">
        <v>14565</v>
      </c>
      <c r="K39" s="2" t="s">
        <v>72</v>
      </c>
    </row>
    <row r="40" spans="1:11" x14ac:dyDescent="0.35">
      <c r="A40" t="s">
        <v>73</v>
      </c>
      <c r="B40" t="s">
        <v>113</v>
      </c>
      <c r="C40" t="s">
        <v>74</v>
      </c>
      <c r="D40">
        <v>17</v>
      </c>
      <c r="E40">
        <v>30.667000000000002</v>
      </c>
      <c r="F40">
        <v>2</v>
      </c>
      <c r="G40">
        <v>0</v>
      </c>
      <c r="H40">
        <v>0</v>
      </c>
      <c r="I40">
        <f t="shared" si="0"/>
        <v>266.66700000000003</v>
      </c>
      <c r="J40">
        <f>-(-15*J48 - 16*J49 + 713.4)</f>
        <v>9210.15</v>
      </c>
      <c r="K40" s="2" t="s">
        <v>75</v>
      </c>
    </row>
    <row r="41" spans="1:11" x14ac:dyDescent="0.35">
      <c r="A41" t="s">
        <v>76</v>
      </c>
      <c r="B41" t="s">
        <v>113</v>
      </c>
      <c r="C41" t="s">
        <v>77</v>
      </c>
      <c r="D41">
        <v>19</v>
      </c>
      <c r="E41">
        <v>34.667000000000002</v>
      </c>
      <c r="F41">
        <v>2</v>
      </c>
      <c r="G41">
        <v>0</v>
      </c>
      <c r="H41">
        <v>0</v>
      </c>
      <c r="I41">
        <f t="shared" si="0"/>
        <v>294.66700000000003</v>
      </c>
      <c r="J41">
        <v>11160</v>
      </c>
      <c r="K41" s="4" t="s">
        <v>78</v>
      </c>
    </row>
    <row r="42" spans="1:11" x14ac:dyDescent="0.35">
      <c r="A42" t="s">
        <v>79</v>
      </c>
      <c r="B42" t="s">
        <v>113</v>
      </c>
      <c r="C42" t="s">
        <v>80</v>
      </c>
      <c r="D42">
        <v>19</v>
      </c>
      <c r="E42">
        <v>32.667000000000002</v>
      </c>
      <c r="F42">
        <v>2</v>
      </c>
      <c r="G42">
        <v>0</v>
      </c>
      <c r="H42">
        <v>0</v>
      </c>
      <c r="I42">
        <f t="shared" si="0"/>
        <v>292.66700000000003</v>
      </c>
      <c r="J42">
        <f>-(-18*J49 - 16*J48 + 634.7)</f>
        <v>10317.696</v>
      </c>
      <c r="K42" s="2" t="s">
        <v>75</v>
      </c>
    </row>
    <row r="43" spans="1:11" x14ac:dyDescent="0.35">
      <c r="A43" t="s">
        <v>81</v>
      </c>
      <c r="B43" t="s">
        <v>113</v>
      </c>
      <c r="C43" t="s">
        <v>82</v>
      </c>
      <c r="D43">
        <v>19</v>
      </c>
      <c r="E43">
        <v>20.667000000000002</v>
      </c>
      <c r="F43">
        <v>2</v>
      </c>
      <c r="G43">
        <v>0</v>
      </c>
      <c r="H43">
        <v>0</v>
      </c>
      <c r="I43">
        <f t="shared" si="0"/>
        <v>280.66700000000003</v>
      </c>
      <c r="J43">
        <f>-(-18*J49 - 15*J48 + 508.8)</f>
        <v>10201.77</v>
      </c>
      <c r="K43" s="2" t="s">
        <v>75</v>
      </c>
    </row>
    <row r="44" spans="1:11" x14ac:dyDescent="0.35">
      <c r="A44" t="s">
        <v>83</v>
      </c>
      <c r="B44" t="s">
        <v>113</v>
      </c>
      <c r="C44" t="s">
        <v>84</v>
      </c>
      <c r="D44">
        <v>21</v>
      </c>
      <c r="E44">
        <v>32.667000000000002</v>
      </c>
      <c r="F44">
        <v>2</v>
      </c>
      <c r="G44">
        <v>0</v>
      </c>
      <c r="H44">
        <v>0</v>
      </c>
      <c r="I44">
        <f t="shared" si="0"/>
        <v>316.66700000000003</v>
      </c>
      <c r="J44">
        <f>-(-20*J49 - 16*J48 + (252.06 + 83.37))</f>
        <v>11403.985999999999</v>
      </c>
      <c r="K44" s="3" t="s">
        <v>85</v>
      </c>
    </row>
    <row r="45" spans="1:11" x14ac:dyDescent="0.35">
      <c r="A45" t="s">
        <v>86</v>
      </c>
      <c r="B45" t="s">
        <v>113</v>
      </c>
      <c r="C45" t="s">
        <v>87</v>
      </c>
      <c r="D45">
        <v>21</v>
      </c>
      <c r="E45">
        <v>30.667000000000002</v>
      </c>
      <c r="F45">
        <v>2</v>
      </c>
      <c r="G45">
        <v>0</v>
      </c>
      <c r="H45">
        <v>0</v>
      </c>
      <c r="I45">
        <f t="shared" si="0"/>
        <v>314.66700000000003</v>
      </c>
      <c r="J45">
        <f>J47/I47*I45</f>
        <v>11684.74427150267</v>
      </c>
      <c r="K45" s="8" t="s">
        <v>88</v>
      </c>
    </row>
    <row r="46" spans="1:11" x14ac:dyDescent="0.35">
      <c r="A46" t="s">
        <v>89</v>
      </c>
      <c r="B46" t="s">
        <v>113</v>
      </c>
      <c r="C46" t="s">
        <v>90</v>
      </c>
      <c r="D46">
        <v>23</v>
      </c>
      <c r="E46">
        <v>34.667000000000002</v>
      </c>
      <c r="F46">
        <v>2</v>
      </c>
      <c r="G46">
        <v>0</v>
      </c>
      <c r="H46">
        <v>0</v>
      </c>
      <c r="I46">
        <f t="shared" si="0"/>
        <v>342.66700000000003</v>
      </c>
      <c r="J46">
        <f>J47/I47*I46</f>
        <v>12724.487363730565</v>
      </c>
      <c r="K46" s="4" t="s">
        <v>88</v>
      </c>
    </row>
    <row r="47" spans="1:11" x14ac:dyDescent="0.35">
      <c r="A47" t="s">
        <v>91</v>
      </c>
      <c r="B47" t="s">
        <v>113</v>
      </c>
      <c r="C47" t="s">
        <v>92</v>
      </c>
      <c r="D47">
        <v>23</v>
      </c>
      <c r="E47">
        <v>32.667000000000002</v>
      </c>
      <c r="F47">
        <v>2</v>
      </c>
      <c r="G47">
        <v>0</v>
      </c>
      <c r="H47">
        <v>0</v>
      </c>
      <c r="I47">
        <f t="shared" si="0"/>
        <v>340.66700000000003</v>
      </c>
      <c r="J47">
        <f>38.334*330</f>
        <v>12650.220000000001</v>
      </c>
      <c r="K47" s="3" t="s">
        <v>93</v>
      </c>
    </row>
    <row r="48" spans="1:11" x14ac:dyDescent="0.35">
      <c r="A48" t="s">
        <v>94</v>
      </c>
      <c r="B48" t="s">
        <v>114</v>
      </c>
      <c r="C48" t="s">
        <v>108</v>
      </c>
      <c r="D48">
        <v>0</v>
      </c>
      <c r="E48">
        <v>2</v>
      </c>
      <c r="F48">
        <v>1</v>
      </c>
      <c r="G48">
        <v>0</v>
      </c>
      <c r="H48">
        <v>0</v>
      </c>
      <c r="I48">
        <f t="shared" si="0"/>
        <v>18</v>
      </c>
      <c r="J48">
        <v>241.82599999999999</v>
      </c>
      <c r="K48" s="5" t="s">
        <v>95</v>
      </c>
    </row>
    <row r="49" spans="1:11" x14ac:dyDescent="0.35">
      <c r="A49" t="s">
        <v>96</v>
      </c>
      <c r="B49" t="s">
        <v>114</v>
      </c>
      <c r="C49" t="s">
        <v>109</v>
      </c>
      <c r="D49">
        <v>1</v>
      </c>
      <c r="E49">
        <v>0</v>
      </c>
      <c r="F49">
        <v>2</v>
      </c>
      <c r="G49">
        <v>0</v>
      </c>
      <c r="H49">
        <v>0</v>
      </c>
      <c r="I49">
        <f t="shared" si="0"/>
        <v>44</v>
      </c>
      <c r="J49">
        <v>393.51</v>
      </c>
      <c r="K49" s="2" t="s">
        <v>95</v>
      </c>
    </row>
    <row r="51" spans="1:11" x14ac:dyDescent="0.35">
      <c r="F51" s="7"/>
    </row>
    <row r="52" spans="1:11" x14ac:dyDescent="0.35">
      <c r="C52" s="10"/>
      <c r="F52" s="7"/>
    </row>
    <row r="53" spans="1:11" x14ac:dyDescent="0.35">
      <c r="F53" s="7"/>
    </row>
    <row r="54" spans="1:11" x14ac:dyDescent="0.35">
      <c r="F54" s="7"/>
    </row>
    <row r="55" spans="1:11" x14ac:dyDescent="0.35">
      <c r="F55" s="7"/>
    </row>
    <row r="56" spans="1:11" x14ac:dyDescent="0.35">
      <c r="F56" s="7"/>
    </row>
    <row r="57" spans="1:11" x14ac:dyDescent="0.35">
      <c r="F57" s="7"/>
    </row>
    <row r="58" spans="1:11" x14ac:dyDescent="0.35">
      <c r="F58" s="7"/>
    </row>
    <row r="59" spans="1:11" x14ac:dyDescent="0.35">
      <c r="F59" s="7"/>
    </row>
    <row r="60" spans="1:11" x14ac:dyDescent="0.35">
      <c r="F60" s="7"/>
    </row>
  </sheetData>
  <hyperlinks>
    <hyperlink ref="K7" r:id="rId1" xr:uid="{ED568E29-416D-49EE-9F84-A989C1532E7D}"/>
    <hyperlink ref="K44" r:id="rId2" display="https://www.chemeo.com/cid/87-622-5/Arachidonic acid.pdf" xr:uid="{FC002E94-6711-4235-B84F-E0EED65EA9D7}"/>
    <hyperlink ref="K47" r:id="rId3" xr:uid="{34DCC1A6-31C7-480A-ACB4-9625038A2B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Nutrient_lit_data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Davis</dc:creator>
  <cp:lastModifiedBy>Taylor Davis</cp:lastModifiedBy>
  <dcterms:created xsi:type="dcterms:W3CDTF">2020-03-06T03:30:05Z</dcterms:created>
  <dcterms:modified xsi:type="dcterms:W3CDTF">2020-03-09T01:46:18Z</dcterms:modified>
</cp:coreProperties>
</file>