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506"/>
  <workbookPr date1904="1"/>
  <mc:AlternateContent xmlns:mc="http://schemas.openxmlformats.org/markup-compatibility/2006">
    <mc:Choice Requires="x15">
      <x15ac:absPath xmlns:x15ac="http://schemas.microsoft.com/office/spreadsheetml/2010/11/ac" url="D:\TempUserProfiles\NetworkService\AppData\OICE_16_974FA576_32C1D314_282B\"/>
    </mc:Choice>
  </mc:AlternateContent>
  <bookViews>
    <workbookView xWindow="45" yWindow="-60" windowWidth="7365" windowHeight="4560" xr2:uid="{00000000-000D-0000-FFFF-FFFF00000000}"/>
  </bookViews>
  <sheets>
    <sheet name="Demo" sheetId="1" r:id="rId1"/>
    <sheet name="Script" sheetId="2" r:id="rId2"/>
  </sheets>
  <calcPr calcId="171026"/>
</workbook>
</file>

<file path=xl/calcChain.xml><?xml version="1.0" encoding="utf-8"?>
<calcChain xmlns="http://schemas.openxmlformats.org/spreadsheetml/2006/main">
  <c r="H3" i="1" l="1"/>
  <c r="H4" i="1"/>
  <c r="I3" i="1"/>
  <c r="C12" i="1"/>
  <c r="C17" i="1"/>
  <c r="F4" i="1"/>
  <c r="D12" i="1"/>
  <c r="D17" i="1"/>
  <c r="E12" i="1"/>
  <c r="B13" i="1"/>
  <c r="B18" i="1"/>
  <c r="D13" i="1"/>
  <c r="E13" i="1"/>
  <c r="B14" i="1"/>
  <c r="B19" i="1"/>
  <c r="C14" i="1"/>
  <c r="E14" i="1"/>
  <c r="E19" i="1"/>
  <c r="B15" i="1"/>
  <c r="C15" i="1"/>
  <c r="C20" i="1"/>
  <c r="D15" i="1"/>
  <c r="D20" i="1"/>
  <c r="H12" i="1"/>
  <c r="H14" i="1"/>
  <c r="N19" i="1"/>
  <c r="F3" i="1"/>
  <c r="H15" i="1"/>
  <c r="N26" i="1"/>
  <c r="H13" i="1"/>
  <c r="N30" i="1"/>
  <c r="B32" i="1"/>
  <c r="E30" i="1"/>
  <c r="E29" i="1"/>
  <c r="N29" i="1"/>
  <c r="D30" i="1"/>
  <c r="C31" i="1"/>
  <c r="E17" i="1"/>
  <c r="N24" i="1"/>
  <c r="N18" i="1"/>
  <c r="B26" i="1"/>
  <c r="B24" i="1"/>
  <c r="C19" i="1"/>
  <c r="C25" i="1"/>
  <c r="B30" i="1"/>
  <c r="C23" i="1"/>
  <c r="E23" i="1"/>
  <c r="N17" i="1"/>
  <c r="C29" i="1"/>
  <c r="N23" i="1"/>
  <c r="B31" i="1"/>
  <c r="D23" i="1"/>
  <c r="D32" i="1"/>
  <c r="C32" i="1"/>
  <c r="E24" i="1"/>
  <c r="C26" i="1"/>
  <c r="B20" i="1"/>
  <c r="D18" i="1"/>
  <c r="N31" i="1"/>
  <c r="D26" i="1"/>
  <c r="N25" i="1"/>
  <c r="N32" i="1"/>
  <c r="E18" i="1"/>
  <c r="N20" i="1"/>
  <c r="B25" i="1"/>
  <c r="D29" i="1"/>
  <c r="E31" i="1"/>
  <c r="D24" i="1"/>
  <c r="E25" i="1"/>
  <c r="H23" i="1" a="1"/>
  <c r="H25" i="1"/>
  <c r="H17" i="1" a="1"/>
  <c r="I18" i="1"/>
  <c r="H29" i="1" a="1"/>
  <c r="I26" i="1"/>
  <c r="I27" i="1"/>
  <c r="J24" i="1"/>
  <c r="J27" i="1"/>
  <c r="I25" i="1"/>
  <c r="H23" i="1"/>
  <c r="J26" i="1"/>
  <c r="L25" i="1"/>
  <c r="K23" i="1"/>
  <c r="L24" i="1"/>
  <c r="L26" i="1"/>
  <c r="K25" i="1"/>
  <c r="K27" i="1"/>
  <c r="I24" i="1"/>
  <c r="H24" i="1"/>
  <c r="J25" i="1"/>
  <c r="K26" i="1"/>
  <c r="J23" i="1"/>
  <c r="I23" i="1"/>
  <c r="L17" i="1"/>
  <c r="K19" i="1"/>
  <c r="K21" i="1"/>
  <c r="L23" i="1"/>
  <c r="H27" i="1"/>
  <c r="H26" i="1"/>
  <c r="K24" i="1"/>
  <c r="L27" i="1"/>
  <c r="J18" i="1"/>
  <c r="H18" i="1"/>
  <c r="L18" i="1"/>
  <c r="I17" i="1"/>
  <c r="H20" i="1"/>
  <c r="K18" i="1"/>
  <c r="J20" i="1"/>
  <c r="K17" i="1"/>
  <c r="J17" i="1"/>
  <c r="J21" i="1"/>
  <c r="H17" i="1"/>
  <c r="L21" i="1"/>
  <c r="L19" i="1"/>
  <c r="L20" i="1"/>
  <c r="H21" i="1"/>
  <c r="H19" i="1"/>
  <c r="I20" i="1"/>
  <c r="J19" i="1"/>
  <c r="I19" i="1"/>
  <c r="K20" i="1"/>
  <c r="I21" i="1"/>
  <c r="L33" i="1"/>
  <c r="K31" i="1"/>
  <c r="K32" i="1"/>
  <c r="L29" i="1"/>
  <c r="H30" i="1"/>
  <c r="J31" i="1"/>
  <c r="K29" i="1"/>
  <c r="I30" i="1"/>
  <c r="J32" i="1"/>
  <c r="L31" i="1"/>
  <c r="J29" i="1"/>
  <c r="K33" i="1"/>
  <c r="K30" i="1"/>
  <c r="I29" i="1"/>
  <c r="H33" i="1"/>
  <c r="H32" i="1"/>
  <c r="H31" i="1"/>
  <c r="I33" i="1"/>
  <c r="J30" i="1"/>
  <c r="I32" i="1"/>
  <c r="L32" i="1"/>
  <c r="I31" i="1"/>
  <c r="H29" i="1"/>
  <c r="J33" i="1"/>
  <c r="L30" i="1"/>
  <c r="B9" i="1" a="1"/>
  <c r="C9" i="1"/>
  <c r="B8" i="1" a="1"/>
  <c r="E8" i="1"/>
  <c r="B10" i="1" a="1"/>
  <c r="B9" i="1"/>
  <c r="D9" i="1"/>
  <c r="E9" i="1"/>
  <c r="F9" i="1"/>
  <c r="C8" i="1"/>
  <c r="B8" i="1"/>
  <c r="D8" i="1"/>
  <c r="F8" i="1"/>
  <c r="C10" i="1"/>
  <c r="B10" i="1"/>
  <c r="D10" i="1"/>
  <c r="E10" i="1"/>
  <c r="F10" i="1"/>
  <c r="H9" i="1"/>
  <c r="I9" i="1"/>
  <c r="H8" i="1"/>
  <c r="I8" i="1"/>
  <c r="G8" i="1" a="1"/>
  <c r="G10" i="1"/>
  <c r="H10" i="1"/>
  <c r="I10" i="1"/>
  <c r="G9" i="1"/>
  <c r="G8" i="1"/>
</calcChain>
</file>

<file path=xl/sharedStrings.xml><?xml version="1.0" encoding="utf-8"?>
<sst xmlns="http://schemas.openxmlformats.org/spreadsheetml/2006/main" count="46" uniqueCount="31">
  <si>
    <t>ABSCISSUM</t>
  </si>
  <si>
    <t>ORDINATE</t>
  </si>
  <si>
    <t>VALUE</t>
  </si>
  <si>
    <t>SILL</t>
  </si>
  <si>
    <t>RANGE MAIN</t>
  </si>
  <si>
    <t>NUGGET</t>
  </si>
  <si>
    <t xml:space="preserve">ANGLE </t>
  </si>
  <si>
    <t>RATIO</t>
  </si>
  <si>
    <t>Initial data points</t>
  </si>
  <si>
    <t>POINT 1</t>
  </si>
  <si>
    <t>POINT 2</t>
  </si>
  <si>
    <t>POINT 3</t>
  </si>
  <si>
    <t>POINT 4</t>
  </si>
  <si>
    <t>WEIGHT 1</t>
  </si>
  <si>
    <t>WEIGHT 2</t>
  </si>
  <si>
    <t>WEIGHT 3</t>
  </si>
  <si>
    <t>WEIGHT4</t>
  </si>
  <si>
    <t>LAGRANGE</t>
  </si>
  <si>
    <t>KRIGED</t>
  </si>
  <si>
    <t>VARIANCE</t>
  </si>
  <si>
    <t>STDDEV</t>
  </si>
  <si>
    <t>Second set</t>
  </si>
  <si>
    <t>SPHERICAL</t>
  </si>
  <si>
    <t>EXPONENTIAL</t>
  </si>
  <si>
    <t>GAUSSIAN</t>
  </si>
  <si>
    <t>DISTANCES</t>
  </si>
  <si>
    <t>RIGHT-HAND</t>
  </si>
  <si>
    <t>MATRIX</t>
  </si>
  <si>
    <t>INVERSE</t>
  </si>
  <si>
    <t xml:space="preserve">MATRIX </t>
  </si>
  <si>
    <t xml:space="preserve">RIGHT-HAND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</si>
</sst>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0.000"/>
  </numFmts>
  <fonts count="15">
    <font>
      <sz val="10"/>
      <name val="Geneva"/>
    </font>
    <font>
      <b/>
      <sz val="10"/>
      <name val="Geneva"/>
    </font>
    <font>
      <sz val="10"/>
      <name val="Geneva"/>
    </font>
    <font>
      <b/>
      <sz val="10"/>
      <color indexed="10"/>
      <name val="Geneva"/>
    </font>
    <font>
      <b/>
      <sz val="10"/>
      <color indexed="50"/>
      <name val="Geneva"/>
    </font>
    <font>
      <b/>
      <sz val="10"/>
      <color indexed="12"/>
      <name val="Geneva"/>
    </font>
    <font>
      <sz val="10"/>
      <color indexed="10"/>
      <name val="Geneva"/>
    </font>
    <font>
      <sz val="10"/>
      <color indexed="50"/>
      <name val="Geneva"/>
    </font>
    <font>
      <sz val="10"/>
      <color indexed="12"/>
      <name val="Geneva"/>
    </font>
    <font>
      <sz val="10"/>
      <color indexed="17"/>
      <name val="Geneva"/>
    </font>
    <font>
      <b/>
      <sz val="10"/>
      <color indexed="17"/>
      <name val="Geneva"/>
      <family val="2"/>
    </font>
    <font>
      <b/>
      <sz val="10"/>
      <color indexed="10"/>
      <name val="Geneva"/>
      <family val="2"/>
    </font>
    <font>
      <b/>
      <sz val="10"/>
      <color indexed="12"/>
      <name val="Geneva"/>
      <family val="2"/>
    </font>
    <font>
      <b/>
      <sz val="10"/>
      <name val="Geneva"/>
      <family val="2"/>
    </font>
    <font>
      <b/>
      <sz val="10"/>
      <color indexed="50"/>
      <name val="Geneva"/>
      <family val="2"/>
    </font>
  </fonts>
  <fills count="4">
    <fill>
      <patternFill patternType="none"/>
    </fill>
    <fill>
      <patternFill patternType="gray125"/>
    </fill>
    <fill>
      <patternFill patternType="solid">
        <fgColor indexed="47"/>
        <bgColor indexed="64"/>
      </patternFill>
    </fill>
    <fill>
      <patternFill patternType="solid">
        <fgColor indexed="15"/>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Border="1"/>
    <xf numFmtId="0" fontId="1" fillId="0" borderId="0" xfId="0" applyFont="1"/>
    <xf numFmtId="0" fontId="3" fillId="0" borderId="0" xfId="0" applyFont="1" applyBorder="1"/>
    <xf numFmtId="0" fontId="4" fillId="0" borderId="0" xfId="0" applyFont="1" applyBorder="1"/>
    <xf numFmtId="0" fontId="5" fillId="0" borderId="0" xfId="0" applyFont="1" applyBorder="1"/>
    <xf numFmtId="0" fontId="1" fillId="0" borderId="0" xfId="0" applyFont="1" applyAlignment="1">
      <alignment horizontal="center"/>
    </xf>
    <xf numFmtId="165" fontId="9" fillId="2" borderId="0" xfId="0" applyNumberFormat="1" applyFont="1" applyFill="1" applyAlignment="1">
      <alignment horizontal="center"/>
    </xf>
    <xf numFmtId="165" fontId="6" fillId="2" borderId="0" xfId="0" applyNumberFormat="1" applyFont="1" applyFill="1" applyAlignment="1">
      <alignment horizontal="center"/>
    </xf>
    <xf numFmtId="165" fontId="8" fillId="2" borderId="0" xfId="0" applyNumberFormat="1" applyFont="1" applyFill="1" applyAlignment="1">
      <alignment horizontal="center"/>
    </xf>
    <xf numFmtId="165" fontId="0" fillId="2" borderId="0" xfId="0" applyNumberFormat="1" applyFill="1" applyAlignment="1">
      <alignment horizontal="center"/>
    </xf>
    <xf numFmtId="0" fontId="0" fillId="0" borderId="0" xfId="0" applyAlignment="1">
      <alignment horizontal="center"/>
    </xf>
    <xf numFmtId="164" fontId="4" fillId="0" borderId="0" xfId="0" applyNumberFormat="1" applyFont="1" applyAlignment="1">
      <alignment horizontal="center"/>
    </xf>
    <xf numFmtId="165" fontId="7" fillId="2" borderId="0" xfId="0" applyNumberFormat="1" applyFont="1" applyFill="1" applyAlignment="1">
      <alignment horizontal="center"/>
    </xf>
    <xf numFmtId="0" fontId="3" fillId="0" borderId="0" xfId="0" applyFont="1" applyAlignment="1">
      <alignment horizontal="center"/>
    </xf>
    <xf numFmtId="0" fontId="5" fillId="0" borderId="0" xfId="0" applyFont="1" applyAlignment="1">
      <alignment horizontal="center"/>
    </xf>
    <xf numFmtId="165" fontId="0" fillId="0" borderId="0" xfId="0" applyNumberFormat="1" applyAlignment="1">
      <alignment horizontal="center"/>
    </xf>
    <xf numFmtId="165" fontId="2" fillId="2" borderId="0" xfId="0" applyNumberFormat="1" applyFont="1" applyFill="1" applyAlignment="1">
      <alignment horizontal="center"/>
    </xf>
    <xf numFmtId="165" fontId="1" fillId="0" borderId="0" xfId="0" applyNumberFormat="1" applyFont="1" applyAlignment="1">
      <alignment horizontal="center"/>
    </xf>
    <xf numFmtId="0" fontId="1" fillId="0" borderId="0" xfId="0" applyFont="1" applyBorder="1" applyAlignment="1">
      <alignment horizontal="center"/>
    </xf>
    <xf numFmtId="0" fontId="0" fillId="0" borderId="0" xfId="0" applyBorder="1" applyAlignment="1">
      <alignment horizontal="center"/>
    </xf>
    <xf numFmtId="165" fontId="10" fillId="3" borderId="1" xfId="0" applyNumberFormat="1" applyFont="1" applyFill="1" applyBorder="1" applyAlignment="1">
      <alignment horizontal="center"/>
    </xf>
    <xf numFmtId="165" fontId="10" fillId="3" borderId="2" xfId="0" applyNumberFormat="1" applyFont="1" applyFill="1" applyBorder="1" applyAlignment="1">
      <alignment horizontal="center"/>
    </xf>
    <xf numFmtId="165" fontId="11" fillId="3" borderId="3" xfId="0" applyNumberFormat="1" applyFont="1" applyFill="1" applyBorder="1" applyAlignment="1">
      <alignment horizontal="center"/>
    </xf>
    <xf numFmtId="165" fontId="11" fillId="3" borderId="4" xfId="0" applyNumberFormat="1" applyFont="1" applyFill="1" applyBorder="1" applyAlignment="1">
      <alignment horizontal="center"/>
    </xf>
    <xf numFmtId="165" fontId="12" fillId="3" borderId="3" xfId="0" applyNumberFormat="1" applyFont="1" applyFill="1" applyBorder="1" applyAlignment="1">
      <alignment horizontal="center"/>
    </xf>
    <xf numFmtId="165" fontId="12" fillId="3" borderId="4" xfId="0" applyNumberFormat="1" applyFont="1" applyFill="1" applyBorder="1" applyAlignment="1">
      <alignment horizontal="center"/>
    </xf>
    <xf numFmtId="165" fontId="13" fillId="3" borderId="5" xfId="0" applyNumberFormat="1" applyFont="1" applyFill="1" applyBorder="1" applyAlignment="1">
      <alignment horizontal="center"/>
    </xf>
    <xf numFmtId="165" fontId="13" fillId="3" borderId="6" xfId="0" applyNumberFormat="1" applyFont="1" applyFill="1" applyBorder="1" applyAlignment="1">
      <alignment horizontal="center"/>
    </xf>
    <xf numFmtId="165" fontId="13" fillId="3" borderId="0" xfId="0" applyNumberFormat="1" applyFont="1" applyFill="1" applyAlignment="1">
      <alignment horizontal="center"/>
    </xf>
    <xf numFmtId="165" fontId="14" fillId="2" borderId="0" xfId="0" applyNumberFormat="1" applyFont="1" applyFill="1" applyAlignment="1">
      <alignment horizontal="center"/>
    </xf>
    <xf numFmtId="165" fontId="11" fillId="2" borderId="0" xfId="0" applyNumberFormat="1" applyFont="1" applyFill="1" applyAlignment="1">
      <alignment horizontal="center"/>
    </xf>
    <xf numFmtId="165" fontId="12" fillId="2" borderId="0" xfId="0" applyNumberFormat="1" applyFont="1" applyFill="1" applyAlignment="1">
      <alignment horizontal="center"/>
    </xf>
    <xf numFmtId="165" fontId="13" fillId="2" borderId="0" xfId="0" applyNumberFormat="1" applyFont="1" applyFill="1" applyAlignment="1">
      <alignment horizontal="center"/>
    </xf>
    <xf numFmtId="0" fontId="0" fillId="0" borderId="7"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a:ea typeface="Arial"/>
                <a:cs typeface="Arial"/>
              </a:defRPr>
            </a:pPr>
            <a:r>
              <a:rPr lang="en-US"/>
              <a:t>EXPONENTIAL VARIOGRAM</a:t>
            </a:r>
          </a:p>
        </c:rich>
      </c:tx>
      <c:layout>
        <c:manualLayout>
          <c:xMode val="edge"/>
          <c:yMode val="edge"/>
          <c:x val="0.20958102219981126"/>
          <c:y val="6.3091581041159084E-2"/>
        </c:manualLayout>
      </c:layout>
      <c:overlay val="0"/>
      <c:spPr>
        <a:noFill/>
        <a:ln w="25400">
          <a:noFill/>
        </a:ln>
      </c:spPr>
    </c:title>
    <c:autoTitleDeleted val="0"/>
    <c:plotArea>
      <c:layout>
        <c:manualLayout>
          <c:layoutTarget val="inner"/>
          <c:xMode val="edge"/>
          <c:yMode val="edge"/>
          <c:x val="0.1227546704754609"/>
          <c:y val="0.17665615141955837"/>
          <c:w val="0.77844425179560572"/>
          <c:h val="0.69085173501577291"/>
        </c:manualLayout>
      </c:layout>
      <c:bubbleChart>
        <c:varyColors val="0"/>
        <c:ser>
          <c:idx val="0"/>
          <c:order val="0"/>
          <c:spPr>
            <a:solidFill>
              <a:srgbClr val="8080FF"/>
            </a:solidFill>
            <a:ln w="12700">
              <a:solidFill>
                <a:srgbClr val="000000"/>
              </a:solidFill>
              <a:prstDash val="solid"/>
            </a:ln>
          </c:spPr>
          <c:invertIfNegative val="0"/>
          <c:dPt>
            <c:idx val="0"/>
            <c:invertIfNegative val="1"/>
            <c:bubble3D val="0"/>
            <c:spPr>
              <a:solidFill>
                <a:srgbClr val="008000"/>
              </a:solidFill>
              <a:ln w="12700">
                <a:solidFill>
                  <a:srgbClr val="000000"/>
                </a:solidFill>
                <a:prstDash val="solid"/>
              </a:ln>
            </c:spPr>
            <c:extLst>
              <c:ext xmlns:c16="http://schemas.microsoft.com/office/drawing/2014/chart" uri="{C3380CC4-5D6E-409C-BE32-E72D297353CC}">
                <c16:uniqueId val="{00000001-ADE9-47FE-8869-CC4C802A0F32}"/>
              </c:ext>
            </c:extLst>
          </c:dPt>
          <c:dPt>
            <c:idx val="1"/>
            <c:invertIfNegative val="1"/>
            <c:bubble3D val="0"/>
            <c:spPr>
              <a:solidFill>
                <a:srgbClr val="FF0000"/>
              </a:solidFill>
              <a:ln w="12700">
                <a:solidFill>
                  <a:srgbClr val="000000"/>
                </a:solidFill>
                <a:prstDash val="solid"/>
              </a:ln>
            </c:spPr>
            <c:extLst>
              <c:ext xmlns:c16="http://schemas.microsoft.com/office/drawing/2014/chart" uri="{C3380CC4-5D6E-409C-BE32-E72D297353CC}">
                <c16:uniqueId val="{00000003-ADE9-47FE-8869-CC4C802A0F32}"/>
              </c:ext>
            </c:extLst>
          </c:dPt>
          <c:dPt>
            <c:idx val="2"/>
            <c:invertIfNegative val="1"/>
            <c:bubble3D val="0"/>
            <c:spPr>
              <a:solidFill>
                <a:srgbClr val="0000FF"/>
              </a:solidFill>
              <a:ln w="12700">
                <a:solidFill>
                  <a:srgbClr val="000000"/>
                </a:solidFill>
                <a:prstDash val="solid"/>
              </a:ln>
            </c:spPr>
            <c:extLst>
              <c:ext xmlns:c16="http://schemas.microsoft.com/office/drawing/2014/chart" uri="{C3380CC4-5D6E-409C-BE32-E72D297353CC}">
                <c16:uniqueId val="{00000005-ADE9-47FE-8869-CC4C802A0F32}"/>
              </c:ext>
            </c:extLst>
          </c:dPt>
          <c:dPt>
            <c:idx val="3"/>
            <c:invertIfNegative val="1"/>
            <c:bubble3D val="0"/>
            <c:spPr>
              <a:solidFill>
                <a:srgbClr val="000000"/>
              </a:solidFill>
              <a:ln w="12700">
                <a:solidFill>
                  <a:srgbClr val="000000"/>
                </a:solidFill>
                <a:prstDash val="solid"/>
              </a:ln>
            </c:spPr>
            <c:extLst>
              <c:ext xmlns:c16="http://schemas.microsoft.com/office/drawing/2014/chart" uri="{C3380CC4-5D6E-409C-BE32-E72D297353CC}">
                <c16:uniqueId val="{00000007-ADE9-47FE-8869-CC4C802A0F32}"/>
              </c:ext>
            </c:extLst>
          </c:dPt>
          <c:xVal>
            <c:numRef>
              <c:f>Demo!$B$2:$B$5</c:f>
              <c:numCache>
                <c:formatCode>0.000</c:formatCode>
                <c:ptCount val="4"/>
                <c:pt idx="0">
                  <c:v>0</c:v>
                </c:pt>
                <c:pt idx="1">
                  <c:v>0</c:v>
                </c:pt>
                <c:pt idx="2">
                  <c:v>3</c:v>
                </c:pt>
                <c:pt idx="3">
                  <c:v>-3</c:v>
                </c:pt>
              </c:numCache>
            </c:numRef>
          </c:xVal>
          <c:yVal>
            <c:numRef>
              <c:f>Demo!$C$2:$C$5</c:f>
              <c:numCache>
                <c:formatCode>0.000</c:formatCode>
                <c:ptCount val="4"/>
                <c:pt idx="0">
                  <c:v>2</c:v>
                </c:pt>
                <c:pt idx="1">
                  <c:v>-2</c:v>
                </c:pt>
                <c:pt idx="2">
                  <c:v>0</c:v>
                </c:pt>
                <c:pt idx="3">
                  <c:v>0</c:v>
                </c:pt>
              </c:numCache>
            </c:numRef>
          </c:yVal>
          <c:bubbleSize>
            <c:numRef>
              <c:f>Demo!$B$9:$E$9</c:f>
              <c:numCache>
                <c:formatCode>0.000</c:formatCode>
                <c:ptCount val="4"/>
                <c:pt idx="0">
                  <c:v>0.31026208177479014</c:v>
                </c:pt>
                <c:pt idx="1">
                  <c:v>0.31026208177479014</c:v>
                </c:pt>
                <c:pt idx="2">
                  <c:v>0.18973791822520972</c:v>
                </c:pt>
                <c:pt idx="3">
                  <c:v>0.18973791822520958</c:v>
                </c:pt>
              </c:numCache>
            </c:numRef>
          </c:bubbleSize>
          <c:bubble3D val="0"/>
          <c:extLst>
            <c:ext xmlns:c16="http://schemas.microsoft.com/office/drawing/2014/chart" uri="{C3380CC4-5D6E-409C-BE32-E72D297353CC}">
              <c16:uniqueId val="{00000008-ADE9-47FE-8869-CC4C802A0F32}"/>
            </c:ext>
          </c:extLst>
        </c:ser>
        <c:dLbls>
          <c:showLegendKey val="0"/>
          <c:showVal val="0"/>
          <c:showCatName val="0"/>
          <c:showSerName val="0"/>
          <c:showPercent val="0"/>
          <c:showBubbleSize val="0"/>
        </c:dLbls>
        <c:bubbleScale val="100"/>
        <c:showNegBubbles val="0"/>
        <c:axId val="1008188832"/>
        <c:axId val="1"/>
      </c:bubbleChart>
      <c:valAx>
        <c:axId val="1008188832"/>
        <c:scaling>
          <c:orientation val="minMax"/>
          <c:max val="5"/>
          <c:min val="-5"/>
        </c:scaling>
        <c:delete val="0"/>
        <c:axPos val="b"/>
        <c:majorGridlines>
          <c:spPr>
            <a:ln w="3175">
              <a:solidFill>
                <a:srgbClr val="000000"/>
              </a:solidFill>
              <a:prstDash val="solid"/>
            </a:ln>
          </c:spPr>
        </c:majorGridlines>
        <c:numFmt formatCode="0" sourceLinked="0"/>
        <c:majorTickMark val="out"/>
        <c:minorTickMark val="none"/>
        <c:tickLblPos val="low"/>
        <c:spPr>
          <a:ln w="25400">
            <a:solidFill>
              <a:srgbClr val="FF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
        <c:crosses val="autoZero"/>
        <c:crossBetween val="midCat"/>
        <c:majorUnit val="1"/>
        <c:minorUnit val="0.2"/>
      </c:valAx>
      <c:valAx>
        <c:axId val="1"/>
        <c:scaling>
          <c:orientation val="minMax"/>
          <c:max val="5"/>
          <c:min val="-5"/>
        </c:scaling>
        <c:delete val="0"/>
        <c:axPos val="l"/>
        <c:majorGridlines>
          <c:spPr>
            <a:ln w="3175">
              <a:solidFill>
                <a:srgbClr val="000000"/>
              </a:solidFill>
              <a:prstDash val="solid"/>
            </a:ln>
          </c:spPr>
        </c:majorGridlines>
        <c:numFmt formatCode="0" sourceLinked="0"/>
        <c:majorTickMark val="out"/>
        <c:minorTickMark val="none"/>
        <c:tickLblPos val="low"/>
        <c:spPr>
          <a:ln w="25400">
            <a:solidFill>
              <a:srgbClr val="FF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08188832"/>
        <c:crosses val="autoZero"/>
        <c:crossBetween val="midCat"/>
        <c:majorUnit val="1"/>
        <c:minorUnit val="0.1"/>
      </c:valAx>
      <c:spPr>
        <a:solidFill>
          <a:srgbClr val="FFFFFF"/>
        </a:solidFill>
        <a:ln w="25400">
          <a:solidFill>
            <a:srgbClr val="808080"/>
          </a:solidFill>
          <a:prstDash val="solid"/>
        </a:ln>
      </c:spPr>
    </c:plotArea>
    <c:plotVisOnly val="1"/>
    <c:dispBlanksAs val="gap"/>
    <c:showDLblsOverMax val="0"/>
  </c:chart>
  <c:spPr>
    <a:solidFill>
      <a:srgbClr val="FFFFC0"/>
    </a:solidFill>
    <a:ln w="25400">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SPHERICAL VARIOGRAM</a:t>
            </a:r>
          </a:p>
        </c:rich>
      </c:tx>
      <c:layout>
        <c:manualLayout>
          <c:xMode val="edge"/>
          <c:yMode val="edge"/>
          <c:x val="0.23364547462257754"/>
          <c:y val="5.2469358761347486E-2"/>
        </c:manualLayout>
      </c:layout>
      <c:overlay val="0"/>
      <c:spPr>
        <a:noFill/>
        <a:ln w="25400">
          <a:noFill/>
        </a:ln>
      </c:spPr>
    </c:title>
    <c:autoTitleDeleted val="0"/>
    <c:plotArea>
      <c:layout>
        <c:manualLayout>
          <c:layoutTarget val="inner"/>
          <c:xMode val="edge"/>
          <c:yMode val="edge"/>
          <c:x val="0.10903459962336821"/>
          <c:y val="0.19135860146183409"/>
          <c:w val="0.81931713431273823"/>
          <c:h val="0.68210082133976335"/>
        </c:manualLayout>
      </c:layout>
      <c:bubbleChart>
        <c:varyColors val="0"/>
        <c:ser>
          <c:idx val="0"/>
          <c:order val="0"/>
          <c:tx>
            <c:v>dede</c:v>
          </c:tx>
          <c:spPr>
            <a:solidFill>
              <a:srgbClr val="8080FF"/>
            </a:solidFill>
            <a:ln w="12700">
              <a:solidFill>
                <a:srgbClr val="000000"/>
              </a:solidFill>
              <a:prstDash val="solid"/>
            </a:ln>
          </c:spPr>
          <c:invertIfNegative val="0"/>
          <c:dPt>
            <c:idx val="0"/>
            <c:invertIfNegative val="1"/>
            <c:bubble3D val="0"/>
            <c:spPr>
              <a:solidFill>
                <a:srgbClr val="008000"/>
              </a:solidFill>
              <a:ln w="12700">
                <a:solidFill>
                  <a:srgbClr val="000000"/>
                </a:solidFill>
                <a:prstDash val="solid"/>
              </a:ln>
            </c:spPr>
            <c:extLst>
              <c:ext xmlns:c16="http://schemas.microsoft.com/office/drawing/2014/chart" uri="{C3380CC4-5D6E-409C-BE32-E72D297353CC}">
                <c16:uniqueId val="{00000001-6E1B-42D9-A488-9211A081A4EB}"/>
              </c:ext>
            </c:extLst>
          </c:dPt>
          <c:dPt>
            <c:idx val="1"/>
            <c:invertIfNegative val="1"/>
            <c:bubble3D val="0"/>
            <c:spPr>
              <a:solidFill>
                <a:srgbClr val="FF0000"/>
              </a:solidFill>
              <a:ln w="12700">
                <a:solidFill>
                  <a:srgbClr val="000000"/>
                </a:solidFill>
                <a:prstDash val="solid"/>
              </a:ln>
            </c:spPr>
            <c:extLst>
              <c:ext xmlns:c16="http://schemas.microsoft.com/office/drawing/2014/chart" uri="{C3380CC4-5D6E-409C-BE32-E72D297353CC}">
                <c16:uniqueId val="{00000003-6E1B-42D9-A488-9211A081A4EB}"/>
              </c:ext>
            </c:extLst>
          </c:dPt>
          <c:dPt>
            <c:idx val="2"/>
            <c:invertIfNegative val="1"/>
            <c:bubble3D val="0"/>
            <c:spPr>
              <a:solidFill>
                <a:srgbClr val="0000FF"/>
              </a:solidFill>
              <a:ln w="12700">
                <a:solidFill>
                  <a:srgbClr val="000000"/>
                </a:solidFill>
                <a:prstDash val="solid"/>
              </a:ln>
            </c:spPr>
            <c:extLst>
              <c:ext xmlns:c16="http://schemas.microsoft.com/office/drawing/2014/chart" uri="{C3380CC4-5D6E-409C-BE32-E72D297353CC}">
                <c16:uniqueId val="{00000005-6E1B-42D9-A488-9211A081A4EB}"/>
              </c:ext>
            </c:extLst>
          </c:dPt>
          <c:dPt>
            <c:idx val="3"/>
            <c:invertIfNegative val="1"/>
            <c:bubble3D val="0"/>
            <c:spPr>
              <a:solidFill>
                <a:srgbClr val="000000"/>
              </a:solidFill>
              <a:ln w="12700">
                <a:solidFill>
                  <a:srgbClr val="000000"/>
                </a:solidFill>
                <a:prstDash val="solid"/>
              </a:ln>
            </c:spPr>
            <c:extLst>
              <c:ext xmlns:c16="http://schemas.microsoft.com/office/drawing/2014/chart" uri="{C3380CC4-5D6E-409C-BE32-E72D297353CC}">
                <c16:uniqueId val="{00000007-6E1B-42D9-A488-9211A081A4EB}"/>
              </c:ext>
            </c:extLst>
          </c:dPt>
          <c:xVal>
            <c:numRef>
              <c:f>Demo!$B$2:$B$5</c:f>
              <c:numCache>
                <c:formatCode>0.000</c:formatCode>
                <c:ptCount val="4"/>
                <c:pt idx="0">
                  <c:v>0</c:v>
                </c:pt>
                <c:pt idx="1">
                  <c:v>0</c:v>
                </c:pt>
                <c:pt idx="2">
                  <c:v>3</c:v>
                </c:pt>
                <c:pt idx="3">
                  <c:v>-3</c:v>
                </c:pt>
              </c:numCache>
            </c:numRef>
          </c:xVal>
          <c:yVal>
            <c:numRef>
              <c:f>Demo!$C$2:$C$5</c:f>
              <c:numCache>
                <c:formatCode>0.000</c:formatCode>
                <c:ptCount val="4"/>
                <c:pt idx="0">
                  <c:v>2</c:v>
                </c:pt>
                <c:pt idx="1">
                  <c:v>-2</c:v>
                </c:pt>
                <c:pt idx="2">
                  <c:v>0</c:v>
                </c:pt>
                <c:pt idx="3">
                  <c:v>0</c:v>
                </c:pt>
              </c:numCache>
            </c:numRef>
          </c:yVal>
          <c:bubbleSize>
            <c:numRef>
              <c:f>Demo!$B$8:$E$8</c:f>
              <c:numCache>
                <c:formatCode>0.000</c:formatCode>
                <c:ptCount val="4"/>
                <c:pt idx="0">
                  <c:v>0.36657017804962261</c:v>
                </c:pt>
                <c:pt idx="1">
                  <c:v>0.36657017804962261</c:v>
                </c:pt>
                <c:pt idx="2">
                  <c:v>0.13342982195037728</c:v>
                </c:pt>
                <c:pt idx="3">
                  <c:v>0.13342982195037734</c:v>
                </c:pt>
              </c:numCache>
            </c:numRef>
          </c:bubbleSize>
          <c:bubble3D val="0"/>
          <c:extLst>
            <c:ext xmlns:c16="http://schemas.microsoft.com/office/drawing/2014/chart" uri="{C3380CC4-5D6E-409C-BE32-E72D297353CC}">
              <c16:uniqueId val="{00000008-6E1B-42D9-A488-9211A081A4EB}"/>
            </c:ext>
          </c:extLst>
        </c:ser>
        <c:dLbls>
          <c:showLegendKey val="0"/>
          <c:showVal val="0"/>
          <c:showCatName val="0"/>
          <c:showSerName val="0"/>
          <c:showPercent val="0"/>
          <c:showBubbleSize val="0"/>
        </c:dLbls>
        <c:bubbleScale val="100"/>
        <c:showNegBubbles val="0"/>
        <c:axId val="1008223280"/>
        <c:axId val="1"/>
      </c:bubbleChart>
      <c:valAx>
        <c:axId val="1008223280"/>
        <c:scaling>
          <c:orientation val="minMax"/>
          <c:max val="5"/>
          <c:min val="-5"/>
        </c:scaling>
        <c:delete val="0"/>
        <c:axPos val="b"/>
        <c:majorGridlines>
          <c:spPr>
            <a:ln w="3175">
              <a:solidFill>
                <a:srgbClr val="000000"/>
              </a:solidFill>
              <a:prstDash val="solid"/>
            </a:ln>
          </c:spPr>
        </c:majorGridlines>
        <c:numFmt formatCode="0" sourceLinked="0"/>
        <c:majorTickMark val="out"/>
        <c:minorTickMark val="none"/>
        <c:tickLblPos val="low"/>
        <c:spPr>
          <a:ln w="25400">
            <a:solidFill>
              <a:srgbClr val="FF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majorUnit val="1"/>
      </c:valAx>
      <c:valAx>
        <c:axId val="1"/>
        <c:scaling>
          <c:orientation val="minMax"/>
          <c:max val="5"/>
          <c:min val="-5"/>
        </c:scaling>
        <c:delete val="0"/>
        <c:axPos val="l"/>
        <c:majorGridlines>
          <c:spPr>
            <a:ln w="3175">
              <a:solidFill>
                <a:srgbClr val="000000"/>
              </a:solidFill>
              <a:prstDash val="solid"/>
            </a:ln>
          </c:spPr>
        </c:majorGridlines>
        <c:numFmt formatCode="0" sourceLinked="0"/>
        <c:majorTickMark val="out"/>
        <c:minorTickMark val="none"/>
        <c:tickLblPos val="low"/>
        <c:spPr>
          <a:ln w="25400">
            <a:solidFill>
              <a:srgbClr val="FF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08223280"/>
        <c:crosses val="autoZero"/>
        <c:crossBetween val="midCat"/>
        <c:majorUnit val="1"/>
      </c:valAx>
      <c:spPr>
        <a:solidFill>
          <a:srgbClr val="FFFFFF"/>
        </a:solidFill>
        <a:ln w="12700">
          <a:solidFill>
            <a:srgbClr val="808080"/>
          </a:solidFill>
          <a:prstDash val="solid"/>
        </a:ln>
      </c:spPr>
    </c:plotArea>
    <c:plotVisOnly val="1"/>
    <c:dispBlanksAs val="gap"/>
    <c:showDLblsOverMax val="0"/>
  </c:chart>
  <c:spPr>
    <a:solidFill>
      <a:srgbClr val="FFFFC0"/>
    </a:solidFill>
    <a:ln w="25400">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75" b="1" i="0" u="none" strike="noStrike" baseline="0">
                <a:solidFill>
                  <a:srgbClr val="000000"/>
                </a:solidFill>
                <a:latin typeface="Arial"/>
                <a:ea typeface="Arial"/>
                <a:cs typeface="Arial"/>
              </a:defRPr>
            </a:pPr>
            <a:r>
              <a:rPr lang="en-US"/>
              <a:t>CONTROL POINT LOCATIONS</a:t>
            </a:r>
          </a:p>
        </c:rich>
      </c:tx>
      <c:layout>
        <c:manualLayout>
          <c:xMode val="edge"/>
          <c:yMode val="edge"/>
          <c:x val="0.23589882147084557"/>
          <c:y val="4.6391747959832669E-2"/>
        </c:manualLayout>
      </c:layout>
      <c:overlay val="0"/>
      <c:spPr>
        <a:noFill/>
        <a:ln w="25400">
          <a:noFill/>
        </a:ln>
      </c:spPr>
    </c:title>
    <c:autoTitleDeleted val="0"/>
    <c:plotArea>
      <c:layout>
        <c:manualLayout>
          <c:layoutTarget val="inner"/>
          <c:xMode val="edge"/>
          <c:yMode val="edge"/>
          <c:x val="0.1743598475553263"/>
          <c:y val="0.22164948453608246"/>
          <c:w val="0.71282408265265751"/>
          <c:h val="0.60309278350515461"/>
        </c:manualLayout>
      </c:layout>
      <c:scatterChart>
        <c:scatterStyle val="lineMarker"/>
        <c:varyColors val="0"/>
        <c:ser>
          <c:idx val="0"/>
          <c:order val="0"/>
          <c:spPr>
            <a:ln w="28575">
              <a:noFill/>
            </a:ln>
          </c:spPr>
          <c:marker>
            <c:symbol val="diamond"/>
            <c:size val="5"/>
            <c:spPr>
              <a:solidFill>
                <a:srgbClr val="0000FF"/>
              </a:solidFill>
              <a:ln>
                <a:solidFill>
                  <a:srgbClr val="0000FF"/>
                </a:solidFill>
                <a:prstDash val="solid"/>
              </a:ln>
            </c:spPr>
          </c:marker>
          <c:dPt>
            <c:idx val="0"/>
            <c:marker>
              <c:symbol val="diamond"/>
              <c:size val="10"/>
              <c:spPr>
                <a:solidFill>
                  <a:srgbClr val="008000"/>
                </a:solidFill>
                <a:ln>
                  <a:solidFill>
                    <a:srgbClr val="008000"/>
                  </a:solidFill>
                  <a:prstDash val="solid"/>
                </a:ln>
              </c:spPr>
            </c:marker>
            <c:bubble3D val="0"/>
            <c:extLst>
              <c:ext xmlns:c16="http://schemas.microsoft.com/office/drawing/2014/chart" uri="{C3380CC4-5D6E-409C-BE32-E72D297353CC}">
                <c16:uniqueId val="{00000001-D72E-4554-922E-2636891F1052}"/>
              </c:ext>
            </c:extLst>
          </c:dPt>
          <c:dPt>
            <c:idx val="1"/>
            <c:marker>
              <c:symbol val="diamond"/>
              <c:size val="10"/>
              <c:spPr>
                <a:solidFill>
                  <a:srgbClr val="FF0000"/>
                </a:solidFill>
                <a:ln>
                  <a:solidFill>
                    <a:srgbClr val="FF0000"/>
                  </a:solidFill>
                  <a:prstDash val="solid"/>
                </a:ln>
              </c:spPr>
            </c:marker>
            <c:bubble3D val="0"/>
            <c:extLst>
              <c:ext xmlns:c16="http://schemas.microsoft.com/office/drawing/2014/chart" uri="{C3380CC4-5D6E-409C-BE32-E72D297353CC}">
                <c16:uniqueId val="{00000003-D72E-4554-922E-2636891F1052}"/>
              </c:ext>
            </c:extLst>
          </c:dPt>
          <c:dPt>
            <c:idx val="2"/>
            <c:marker>
              <c:symbol val="diamond"/>
              <c:size val="10"/>
            </c:marker>
            <c:bubble3D val="0"/>
            <c:extLst>
              <c:ext xmlns:c16="http://schemas.microsoft.com/office/drawing/2014/chart" uri="{C3380CC4-5D6E-409C-BE32-E72D297353CC}">
                <c16:uniqueId val="{00000005-D72E-4554-922E-2636891F1052}"/>
              </c:ext>
            </c:extLst>
          </c:dPt>
          <c:dPt>
            <c:idx val="3"/>
            <c:marker>
              <c:symbol val="diamond"/>
              <c:size val="10"/>
              <c:spPr>
                <a:solidFill>
                  <a:srgbClr val="000080"/>
                </a:solidFill>
                <a:ln>
                  <a:solidFill>
                    <a:srgbClr val="000080"/>
                  </a:solidFill>
                  <a:prstDash val="solid"/>
                </a:ln>
              </c:spPr>
            </c:marker>
            <c:bubble3D val="0"/>
            <c:extLst>
              <c:ext xmlns:c16="http://schemas.microsoft.com/office/drawing/2014/chart" uri="{C3380CC4-5D6E-409C-BE32-E72D297353CC}">
                <c16:uniqueId val="{00000007-D72E-4554-922E-2636891F1052}"/>
              </c:ext>
            </c:extLst>
          </c:dPt>
          <c:xVal>
            <c:numRef>
              <c:f>Demo!$B$2:$B$5</c:f>
              <c:numCache>
                <c:formatCode>0.000</c:formatCode>
                <c:ptCount val="4"/>
                <c:pt idx="0">
                  <c:v>0</c:v>
                </c:pt>
                <c:pt idx="1">
                  <c:v>0</c:v>
                </c:pt>
                <c:pt idx="2">
                  <c:v>3</c:v>
                </c:pt>
                <c:pt idx="3">
                  <c:v>-3</c:v>
                </c:pt>
              </c:numCache>
            </c:numRef>
          </c:xVal>
          <c:yVal>
            <c:numRef>
              <c:f>Demo!$C$2:$C$5</c:f>
              <c:numCache>
                <c:formatCode>0.000</c:formatCode>
                <c:ptCount val="4"/>
                <c:pt idx="0">
                  <c:v>2</c:v>
                </c:pt>
                <c:pt idx="1">
                  <c:v>-2</c:v>
                </c:pt>
                <c:pt idx="2">
                  <c:v>0</c:v>
                </c:pt>
                <c:pt idx="3">
                  <c:v>0</c:v>
                </c:pt>
              </c:numCache>
            </c:numRef>
          </c:yVal>
          <c:smooth val="0"/>
          <c:extLst>
            <c:ext xmlns:c16="http://schemas.microsoft.com/office/drawing/2014/chart" uri="{C3380CC4-5D6E-409C-BE32-E72D297353CC}">
              <c16:uniqueId val="{00000008-D72E-4554-922E-2636891F1052}"/>
            </c:ext>
          </c:extLst>
        </c:ser>
        <c:dLbls>
          <c:showLegendKey val="0"/>
          <c:showVal val="0"/>
          <c:showCatName val="0"/>
          <c:showSerName val="0"/>
          <c:showPercent val="0"/>
          <c:showBubbleSize val="0"/>
        </c:dLbls>
        <c:axId val="1008400592"/>
        <c:axId val="1"/>
      </c:scatterChart>
      <c:valAx>
        <c:axId val="1008400592"/>
        <c:scaling>
          <c:orientation val="minMax"/>
          <c:max val="5"/>
          <c:min val="-5"/>
        </c:scaling>
        <c:delete val="0"/>
        <c:axPos val="b"/>
        <c:majorGridlines>
          <c:spPr>
            <a:ln w="3175">
              <a:solidFill>
                <a:srgbClr val="000000"/>
              </a:solidFill>
              <a:prstDash val="solid"/>
            </a:ln>
          </c:spPr>
        </c:majorGridlines>
        <c:numFmt formatCode="0" sourceLinked="0"/>
        <c:majorTickMark val="out"/>
        <c:minorTickMark val="none"/>
        <c:tickLblPos val="low"/>
        <c:spPr>
          <a:ln w="25400">
            <a:solidFill>
              <a:srgbClr val="FF0000"/>
            </a:solidFill>
            <a:prstDash val="solid"/>
          </a:ln>
        </c:spPr>
        <c:txPr>
          <a:bodyPr rot="0" vert="horz"/>
          <a:lstStyle/>
          <a:p>
            <a:pPr>
              <a:defRPr sz="500" b="1" i="0" u="none" strike="noStrike" baseline="0">
                <a:solidFill>
                  <a:srgbClr val="000000"/>
                </a:solidFill>
                <a:latin typeface="Arial"/>
                <a:ea typeface="Arial"/>
                <a:cs typeface="Arial"/>
              </a:defRPr>
            </a:pPr>
            <a:endParaRPr lang="en-US"/>
          </a:p>
        </c:txPr>
        <c:crossAx val="1"/>
        <c:crosses val="autoZero"/>
        <c:crossBetween val="midCat"/>
        <c:majorUnit val="1"/>
        <c:minorUnit val="0.1"/>
      </c:valAx>
      <c:valAx>
        <c:axId val="1"/>
        <c:scaling>
          <c:orientation val="minMax"/>
          <c:max val="5"/>
          <c:min val="-5"/>
        </c:scaling>
        <c:delete val="0"/>
        <c:axPos val="l"/>
        <c:majorGridlines>
          <c:spPr>
            <a:ln w="3175">
              <a:solidFill>
                <a:srgbClr val="000000"/>
              </a:solidFill>
              <a:prstDash val="solid"/>
            </a:ln>
          </c:spPr>
        </c:majorGridlines>
        <c:numFmt formatCode="0" sourceLinked="0"/>
        <c:majorTickMark val="out"/>
        <c:minorTickMark val="out"/>
        <c:tickLblPos val="low"/>
        <c:spPr>
          <a:ln w="25400">
            <a:solidFill>
              <a:srgbClr val="FF0000"/>
            </a:solidFill>
            <a:prstDash val="solid"/>
          </a:ln>
        </c:spPr>
        <c:txPr>
          <a:bodyPr rot="0" vert="horz"/>
          <a:lstStyle/>
          <a:p>
            <a:pPr>
              <a:defRPr sz="500" b="1" i="0" u="none" strike="noStrike" baseline="0">
                <a:solidFill>
                  <a:srgbClr val="000000"/>
                </a:solidFill>
                <a:latin typeface="Arial"/>
                <a:ea typeface="Arial"/>
                <a:cs typeface="Arial"/>
              </a:defRPr>
            </a:pPr>
            <a:endParaRPr lang="en-US"/>
          </a:p>
        </c:txPr>
        <c:crossAx val="1008400592"/>
        <c:crosses val="autoZero"/>
        <c:crossBetween val="midCat"/>
        <c:minorUnit val="1"/>
      </c:valAx>
      <c:spPr>
        <a:solidFill>
          <a:srgbClr val="FFFFFF"/>
        </a:solidFill>
        <a:ln w="12700">
          <a:solidFill>
            <a:srgbClr val="808080"/>
          </a:solidFill>
          <a:prstDash val="solid"/>
        </a:ln>
      </c:spPr>
    </c:plotArea>
    <c:plotVisOnly val="1"/>
    <c:dispBlanksAs val="gap"/>
    <c:showDLblsOverMax val="0"/>
  </c:chart>
  <c:spPr>
    <a:solidFill>
      <a:srgbClr val="FFFFC0"/>
    </a:solidFill>
    <a:ln w="25400">
      <a:solidFill>
        <a:srgbClr val="000000"/>
      </a:solidFill>
      <a:prstDash val="solid"/>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horizontalDpi="355" verticalDpi="355"/>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US"/>
              <a:t>GAUSSIAN VARIOGRAM</a:t>
            </a:r>
          </a:p>
        </c:rich>
      </c:tx>
      <c:layout>
        <c:manualLayout>
          <c:xMode val="edge"/>
          <c:yMode val="edge"/>
          <c:x val="0.24595547544508745"/>
          <c:y val="6.1728775838504064E-2"/>
        </c:manualLayout>
      </c:layout>
      <c:overlay val="0"/>
      <c:spPr>
        <a:noFill/>
        <a:ln w="25400">
          <a:noFill/>
        </a:ln>
      </c:spPr>
    </c:title>
    <c:autoTitleDeleted val="0"/>
    <c:plotArea>
      <c:layout>
        <c:manualLayout>
          <c:layoutTarget val="inner"/>
          <c:xMode val="edge"/>
          <c:yMode val="edge"/>
          <c:x val="0.11995237437425585"/>
          <c:y val="0.14059714616891164"/>
          <c:w val="0.85113537600935485"/>
          <c:h val="0.68210082133976335"/>
        </c:manualLayout>
      </c:layout>
      <c:bubbleChart>
        <c:varyColors val="0"/>
        <c:ser>
          <c:idx val="0"/>
          <c:order val="0"/>
          <c:spPr>
            <a:solidFill>
              <a:srgbClr val="8080FF"/>
            </a:solidFill>
            <a:ln w="12700">
              <a:solidFill>
                <a:srgbClr val="000000"/>
              </a:solidFill>
              <a:prstDash val="solid"/>
            </a:ln>
          </c:spPr>
          <c:invertIfNegative val="0"/>
          <c:dPt>
            <c:idx val="0"/>
            <c:invertIfNegative val="1"/>
            <c:bubble3D val="0"/>
            <c:spPr>
              <a:solidFill>
                <a:srgbClr val="008000"/>
              </a:solidFill>
              <a:ln w="12700">
                <a:solidFill>
                  <a:srgbClr val="000000"/>
                </a:solidFill>
                <a:prstDash val="solid"/>
              </a:ln>
            </c:spPr>
            <c:extLst>
              <c:ext xmlns:c16="http://schemas.microsoft.com/office/drawing/2014/chart" uri="{C3380CC4-5D6E-409C-BE32-E72D297353CC}">
                <c16:uniqueId val="{00000001-FB9E-4AB2-88B8-58E10F5A55DF}"/>
              </c:ext>
            </c:extLst>
          </c:dPt>
          <c:dPt>
            <c:idx val="1"/>
            <c:invertIfNegative val="1"/>
            <c:bubble3D val="0"/>
            <c:spPr>
              <a:solidFill>
                <a:srgbClr val="FF0000"/>
              </a:solidFill>
              <a:ln w="12700">
                <a:solidFill>
                  <a:srgbClr val="000000"/>
                </a:solidFill>
                <a:prstDash val="solid"/>
              </a:ln>
            </c:spPr>
            <c:extLst>
              <c:ext xmlns:c16="http://schemas.microsoft.com/office/drawing/2014/chart" uri="{C3380CC4-5D6E-409C-BE32-E72D297353CC}">
                <c16:uniqueId val="{00000003-FB9E-4AB2-88B8-58E10F5A55DF}"/>
              </c:ext>
            </c:extLst>
          </c:dPt>
          <c:dPt>
            <c:idx val="2"/>
            <c:invertIfNegative val="1"/>
            <c:bubble3D val="0"/>
            <c:spPr>
              <a:solidFill>
                <a:srgbClr val="0000FF"/>
              </a:solidFill>
              <a:ln w="12700">
                <a:solidFill>
                  <a:srgbClr val="000000"/>
                </a:solidFill>
                <a:prstDash val="solid"/>
              </a:ln>
            </c:spPr>
            <c:extLst>
              <c:ext xmlns:c16="http://schemas.microsoft.com/office/drawing/2014/chart" uri="{C3380CC4-5D6E-409C-BE32-E72D297353CC}">
                <c16:uniqueId val="{00000005-FB9E-4AB2-88B8-58E10F5A55DF}"/>
              </c:ext>
            </c:extLst>
          </c:dPt>
          <c:dPt>
            <c:idx val="3"/>
            <c:invertIfNegative val="1"/>
            <c:bubble3D val="0"/>
            <c:spPr>
              <a:solidFill>
                <a:srgbClr val="000000"/>
              </a:solidFill>
              <a:ln w="12700">
                <a:solidFill>
                  <a:srgbClr val="000000"/>
                </a:solidFill>
                <a:prstDash val="solid"/>
              </a:ln>
            </c:spPr>
            <c:extLst>
              <c:ext xmlns:c16="http://schemas.microsoft.com/office/drawing/2014/chart" uri="{C3380CC4-5D6E-409C-BE32-E72D297353CC}">
                <c16:uniqueId val="{00000007-FB9E-4AB2-88B8-58E10F5A55DF}"/>
              </c:ext>
            </c:extLst>
          </c:dPt>
          <c:xVal>
            <c:numRef>
              <c:f>Demo!$B$2:$B$5</c:f>
              <c:numCache>
                <c:formatCode>0.000</c:formatCode>
                <c:ptCount val="4"/>
                <c:pt idx="0">
                  <c:v>0</c:v>
                </c:pt>
                <c:pt idx="1">
                  <c:v>0</c:v>
                </c:pt>
                <c:pt idx="2">
                  <c:v>3</c:v>
                </c:pt>
                <c:pt idx="3">
                  <c:v>-3</c:v>
                </c:pt>
              </c:numCache>
            </c:numRef>
          </c:xVal>
          <c:yVal>
            <c:numRef>
              <c:f>Demo!$C$2:$C$5</c:f>
              <c:numCache>
                <c:formatCode>0.000</c:formatCode>
                <c:ptCount val="4"/>
                <c:pt idx="0">
                  <c:v>2</c:v>
                </c:pt>
                <c:pt idx="1">
                  <c:v>-2</c:v>
                </c:pt>
                <c:pt idx="2">
                  <c:v>0</c:v>
                </c:pt>
                <c:pt idx="3">
                  <c:v>0</c:v>
                </c:pt>
              </c:numCache>
            </c:numRef>
          </c:yVal>
          <c:bubbleSize>
            <c:numRef>
              <c:f>Demo!$B$10:$E$10</c:f>
              <c:numCache>
                <c:formatCode>0.000</c:formatCode>
                <c:ptCount val="4"/>
                <c:pt idx="0">
                  <c:v>0.41176345183104862</c:v>
                </c:pt>
                <c:pt idx="1">
                  <c:v>0.41176345183104862</c:v>
                </c:pt>
                <c:pt idx="2">
                  <c:v>8.8236548168951184E-2</c:v>
                </c:pt>
                <c:pt idx="3">
                  <c:v>8.8236548168951379E-2</c:v>
                </c:pt>
              </c:numCache>
            </c:numRef>
          </c:bubbleSize>
          <c:bubble3D val="0"/>
          <c:extLst>
            <c:ext xmlns:c16="http://schemas.microsoft.com/office/drawing/2014/chart" uri="{C3380CC4-5D6E-409C-BE32-E72D297353CC}">
              <c16:uniqueId val="{00000008-FB9E-4AB2-88B8-58E10F5A55DF}"/>
            </c:ext>
          </c:extLst>
        </c:ser>
        <c:dLbls>
          <c:showLegendKey val="0"/>
          <c:showVal val="0"/>
          <c:showCatName val="0"/>
          <c:showSerName val="0"/>
          <c:showPercent val="0"/>
          <c:showBubbleSize val="0"/>
        </c:dLbls>
        <c:bubbleScale val="100"/>
        <c:showNegBubbles val="0"/>
        <c:axId val="1008464416"/>
        <c:axId val="1"/>
      </c:bubbleChart>
      <c:valAx>
        <c:axId val="1008464416"/>
        <c:scaling>
          <c:orientation val="minMax"/>
          <c:max val="5"/>
          <c:min val="-5"/>
        </c:scaling>
        <c:delete val="0"/>
        <c:axPos val="b"/>
        <c:majorGridlines>
          <c:spPr>
            <a:ln w="3175">
              <a:solidFill>
                <a:srgbClr val="000000"/>
              </a:solidFill>
              <a:prstDash val="solid"/>
            </a:ln>
          </c:spPr>
        </c:majorGridlines>
        <c:numFmt formatCode="0" sourceLinked="0"/>
        <c:majorTickMark val="out"/>
        <c:minorTickMark val="none"/>
        <c:tickLblPos val="low"/>
        <c:spPr>
          <a:ln w="25400">
            <a:solidFill>
              <a:srgbClr val="FF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
        <c:crosses val="autoZero"/>
        <c:crossBetween val="midCat"/>
        <c:majorUnit val="1"/>
      </c:valAx>
      <c:valAx>
        <c:axId val="1"/>
        <c:scaling>
          <c:orientation val="minMax"/>
          <c:max val="5"/>
          <c:min val="-5"/>
        </c:scaling>
        <c:delete val="0"/>
        <c:axPos val="l"/>
        <c:majorGridlines>
          <c:spPr>
            <a:ln w="3175">
              <a:solidFill>
                <a:srgbClr val="000000"/>
              </a:solidFill>
              <a:prstDash val="solid"/>
            </a:ln>
          </c:spPr>
        </c:majorGridlines>
        <c:numFmt formatCode="0" sourceLinked="0"/>
        <c:majorTickMark val="out"/>
        <c:minorTickMark val="none"/>
        <c:tickLblPos val="low"/>
        <c:spPr>
          <a:ln w="25400">
            <a:solidFill>
              <a:srgbClr val="FF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08464416"/>
        <c:crosses val="autoZero"/>
        <c:crossBetween val="midCat"/>
        <c:majorUnit val="1"/>
      </c:valAx>
      <c:spPr>
        <a:solidFill>
          <a:srgbClr val="FFFFFF"/>
        </a:solidFill>
        <a:ln w="12700">
          <a:solidFill>
            <a:srgbClr val="808080"/>
          </a:solidFill>
          <a:prstDash val="solid"/>
        </a:ln>
      </c:spPr>
    </c:plotArea>
    <c:plotVisOnly val="1"/>
    <c:dispBlanksAs val="gap"/>
    <c:showDLblsOverMax val="0"/>
  </c:chart>
  <c:spPr>
    <a:solidFill>
      <a:srgbClr val="FFFFC0"/>
    </a:solidFill>
    <a:ln w="25400">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266700</xdr:colOff>
      <xdr:row>15</xdr:row>
      <xdr:rowOff>114300</xdr:rowOff>
    </xdr:from>
    <xdr:to>
      <xdr:col>11</xdr:col>
      <xdr:colOff>742950</xdr:colOff>
      <xdr:row>35</xdr:row>
      <xdr:rowOff>152400</xdr:rowOff>
    </xdr:to>
    <xdr:graphicFrame macro="">
      <xdr:nvGraphicFramePr>
        <xdr:cNvPr id="1119" name="Chart 1">
          <a:extLst>
            <a:ext uri="{FF2B5EF4-FFF2-40B4-BE49-F238E27FC236}">
              <a16:creationId xmlns:a16="http://schemas.microsoft.com/office/drawing/2014/main" id="{F9D5AAEF-BA3C-46F3-B35D-5C03C897A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xdr:colOff>
      <xdr:row>16</xdr:row>
      <xdr:rowOff>19050</xdr:rowOff>
    </xdr:from>
    <xdr:to>
      <xdr:col>7</xdr:col>
      <xdr:colOff>57150</xdr:colOff>
      <xdr:row>35</xdr:row>
      <xdr:rowOff>152400</xdr:rowOff>
    </xdr:to>
    <xdr:graphicFrame macro="">
      <xdr:nvGraphicFramePr>
        <xdr:cNvPr id="1120" name="Chart 2">
          <a:extLst>
            <a:ext uri="{FF2B5EF4-FFF2-40B4-BE49-F238E27FC236}">
              <a16:creationId xmlns:a16="http://schemas.microsoft.com/office/drawing/2014/main" id="{5043ED2E-788E-48A7-856A-02BB24BCD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304800</xdr:colOff>
      <xdr:row>0</xdr:row>
      <xdr:rowOff>0</xdr:rowOff>
    </xdr:from>
    <xdr:to>
      <xdr:col>12</xdr:col>
      <xdr:colOff>38100</xdr:colOff>
      <xdr:row>13</xdr:row>
      <xdr:rowOff>38100</xdr:rowOff>
    </xdr:to>
    <xdr:graphicFrame macro="">
      <xdr:nvGraphicFramePr>
        <xdr:cNvPr id="1121" name="Chart 3">
          <a:extLst>
            <a:ext uri="{FF2B5EF4-FFF2-40B4-BE49-F238E27FC236}">
              <a16:creationId xmlns:a16="http://schemas.microsoft.com/office/drawing/2014/main" id="{90B159F4-4FA3-4C40-9EA7-C479E570B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171450</xdr:colOff>
      <xdr:row>16</xdr:row>
      <xdr:rowOff>104775</xdr:rowOff>
    </xdr:from>
    <xdr:to>
      <xdr:col>3</xdr:col>
      <xdr:colOff>180975</xdr:colOff>
      <xdr:row>36</xdr:row>
      <xdr:rowOff>57150</xdr:rowOff>
    </xdr:to>
    <xdr:graphicFrame macro="">
      <xdr:nvGraphicFramePr>
        <xdr:cNvPr id="1122" name="Chart 4">
          <a:extLst>
            <a:ext uri="{FF2B5EF4-FFF2-40B4-BE49-F238E27FC236}">
              <a16:creationId xmlns:a16="http://schemas.microsoft.com/office/drawing/2014/main" id="{A82E0159-6CF9-4FF4-8890-AA673B069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274320</xdr:colOff>
      <xdr:row>1</xdr:row>
      <xdr:rowOff>0</xdr:rowOff>
    </xdr:from>
    <xdr:to>
      <xdr:col>8</xdr:col>
      <xdr:colOff>247660</xdr:colOff>
      <xdr:row>24</xdr:row>
      <xdr:rowOff>104775</xdr:rowOff>
    </xdr:to>
    <xdr:sp macro="" textlink="">
      <xdr:nvSpPr>
        <xdr:cNvPr id="2049" name="Text Box 1">
          <a:extLst>
            <a:ext uri="{FF2B5EF4-FFF2-40B4-BE49-F238E27FC236}">
              <a16:creationId xmlns:a16="http://schemas.microsoft.com/office/drawing/2014/main" id="{B8EE020F-697B-4795-B2D8-930AF0778A2E}"/>
            </a:ext>
          </a:extLst>
        </xdr:cNvPr>
        <xdr:cNvSpPr txBox="1">
          <a:spLocks noChangeArrowheads="1"/>
        </xdr:cNvSpPr>
      </xdr:nvSpPr>
      <xdr:spPr bwMode="auto">
        <a:xfrm>
          <a:off x="276225" y="161925"/>
          <a:ext cx="6067425" cy="3829050"/>
        </a:xfrm>
        <a:prstGeom prst="rect">
          <a:avLst/>
        </a:prstGeom>
        <a:solidFill>
          <a:srgbClr val="FFFFFF"/>
        </a:solidFill>
        <a:ln w="9525">
          <a:solidFill>
            <a:srgbClr val="000000"/>
          </a:solidFill>
          <a:miter lim="800000"/>
          <a:headEnd/>
          <a:tailEnd/>
        </a:ln>
        <a:effectLst>
          <a:outerShdw dist="35921" dir="2700000" algn="ctr" rotWithShape="0">
            <a:srgbClr val="808080"/>
          </a:outerShdw>
        </a:effectLst>
      </xdr:spPr>
      <xdr:txBody>
        <a:bodyPr vertOverflow="clip" wrap="square" lIns="90000" tIns="46800" rIns="90000" bIns="46800" anchor="t" upright="1"/>
        <a:lstStyle/>
        <a:p>
          <a:pPr algn="l" rtl="0">
            <a:defRPr sz="1000"/>
          </a:pPr>
          <a:r>
            <a:rPr lang="en-US" sz="1200" b="1" i="0" u="none" strike="noStrike" baseline="0">
              <a:solidFill>
                <a:srgbClr val="000000"/>
              </a:solidFill>
              <a:latin typeface="Geneva"/>
            </a:rPr>
            <a:t>Start with two points close to grid node and two remote points.</a:t>
          </a:r>
        </a:p>
        <a:p>
          <a:pPr algn="l" rtl="0">
            <a:defRPr sz="1000"/>
          </a:pPr>
          <a:r>
            <a:rPr lang="en-US" sz="1200" b="1" i="0" u="none" strike="noStrike" baseline="0">
              <a:solidFill>
                <a:srgbClr val="000000"/>
              </a:solidFill>
              <a:latin typeface="Geneva"/>
            </a:rPr>
            <a:t>Coordinates : </a:t>
          </a:r>
          <a:r>
            <a:rPr lang="en-US" sz="1200" b="1" i="0" u="none" strike="noStrike" baseline="0">
              <a:solidFill>
                <a:srgbClr val="FF0000"/>
              </a:solidFill>
              <a:latin typeface="Geneva"/>
            </a:rPr>
            <a:t>(0.3,0.3), (-0.3,-0.3),(3,3),(-4,2)</a:t>
          </a:r>
          <a:r>
            <a:rPr lang="en-US" sz="1200" b="1" i="0" u="none" strike="noStrike" baseline="0">
              <a:solidFill>
                <a:srgbClr val="000000"/>
              </a:solidFill>
              <a:latin typeface="Geneva"/>
            </a:rPr>
            <a:t>, </a:t>
          </a:r>
          <a:r>
            <a:rPr lang="en-US" sz="1200" b="1" i="0" u="none" strike="noStrike" baseline="0">
              <a:solidFill>
                <a:srgbClr val="FF0000"/>
              </a:solidFill>
              <a:latin typeface="Geneva"/>
            </a:rPr>
            <a:t>range = 1, sill = 5, nugget = 0</a:t>
          </a:r>
          <a:endParaRPr lang="en-US" sz="1200" b="1" i="0" u="none" strike="noStrike" baseline="0">
            <a:solidFill>
              <a:srgbClr val="000000"/>
            </a:solidFill>
            <a:latin typeface="Geneva"/>
          </a:endParaRPr>
        </a:p>
        <a:p>
          <a:pPr algn="l" rtl="0">
            <a:defRPr sz="1000"/>
          </a:pPr>
          <a:r>
            <a:rPr lang="en-US" sz="1200" b="1" i="0" u="none" strike="noStrike" baseline="0">
              <a:solidFill>
                <a:srgbClr val="000000"/>
              </a:solidFill>
              <a:latin typeface="Geneva"/>
            </a:rPr>
            <a:t>Observe that</a:t>
          </a:r>
        </a:p>
        <a:p>
          <a:pPr algn="l" rtl="0">
            <a:defRPr sz="1000"/>
          </a:pPr>
          <a:r>
            <a:rPr lang="en-US" sz="1200" b="1" i="0" u="none" strike="noStrike" baseline="0">
              <a:solidFill>
                <a:srgbClr val="000000"/>
              </a:solidFill>
              <a:latin typeface="Geneva"/>
            </a:rPr>
            <a:t>1) weights of close points are higher with gaussian than with spherical variogram</a:t>
          </a:r>
        </a:p>
        <a:p>
          <a:pPr algn="l" rtl="0">
            <a:defRPr sz="1000"/>
          </a:pPr>
          <a:r>
            <a:rPr lang="en-US" sz="1200" b="1" i="0" u="none" strike="noStrike" baseline="0">
              <a:solidFill>
                <a:srgbClr val="000000"/>
              </a:solidFill>
              <a:latin typeface="Geneva"/>
            </a:rPr>
            <a:t>2) just because data points are farther away than the range does not imply they get zero weight.</a:t>
          </a:r>
        </a:p>
        <a:p>
          <a:pPr algn="l" rtl="0">
            <a:defRPr sz="1000"/>
          </a:pPr>
          <a:endParaRPr lang="en-US" sz="1200" b="1" i="0" u="none" strike="noStrike" baseline="0">
            <a:solidFill>
              <a:srgbClr val="000000"/>
            </a:solidFill>
            <a:latin typeface="Geneva"/>
          </a:endParaRPr>
        </a:p>
        <a:p>
          <a:pPr algn="l" rtl="0">
            <a:defRPr sz="1000"/>
          </a:pPr>
          <a:r>
            <a:rPr lang="en-US" sz="1200" b="1" i="0" u="none" strike="noStrike" baseline="0">
              <a:solidFill>
                <a:srgbClr val="000000"/>
              </a:solidFill>
              <a:latin typeface="Geneva"/>
            </a:rPr>
            <a:t>Now place the 4 data points at an interdistance from one another and from the grid node greater than the range, e.g. </a:t>
          </a:r>
          <a:r>
            <a:rPr lang="en-US" sz="1200" b="1" i="0" u="none" strike="noStrike" baseline="0">
              <a:solidFill>
                <a:srgbClr val="FF0000"/>
              </a:solidFill>
              <a:latin typeface="Geneva"/>
            </a:rPr>
            <a:t>(3,3), (-3,3), (-3,-3), (3,-3)</a:t>
          </a:r>
          <a:r>
            <a:rPr lang="en-US" sz="1200" b="1" i="0" u="none" strike="noStrike" baseline="0">
              <a:solidFill>
                <a:srgbClr val="000000"/>
              </a:solidFill>
              <a:latin typeface="Geneva"/>
            </a:rPr>
            <a:t>.</a:t>
          </a:r>
        </a:p>
        <a:p>
          <a:pPr algn="l" rtl="0">
            <a:defRPr sz="1000"/>
          </a:pPr>
          <a:r>
            <a:rPr lang="en-US" sz="1200" b="1" i="0" u="none" strike="noStrike" baseline="0">
              <a:solidFill>
                <a:srgbClr val="000000"/>
              </a:solidFill>
              <a:latin typeface="Geneva"/>
            </a:rPr>
            <a:t>1) We find equal weights: OK estimates the mean.</a:t>
          </a:r>
        </a:p>
        <a:p>
          <a:pPr algn="l" rtl="0">
            <a:defRPr sz="1000"/>
          </a:pPr>
          <a:r>
            <a:rPr lang="en-US" sz="1200" b="1" i="0" u="none" strike="noStrike" baseline="0">
              <a:solidFill>
                <a:srgbClr val="000000"/>
              </a:solidFill>
              <a:latin typeface="Geneva"/>
            </a:rPr>
            <a:t>2) Move two of the data points closer together </a:t>
          </a:r>
          <a:r>
            <a:rPr lang="en-US" sz="1200" b="1" i="0" u="none" strike="noStrike" baseline="0">
              <a:solidFill>
                <a:srgbClr val="FF0000"/>
              </a:solidFill>
              <a:latin typeface="Geneva"/>
            </a:rPr>
            <a:t>(0.1,3) and (-0.1,3)</a:t>
          </a:r>
          <a:r>
            <a:rPr lang="en-US" sz="1200" b="1" i="0" u="none" strike="noStrike" baseline="0">
              <a:solidFill>
                <a:srgbClr val="000000"/>
              </a:solidFill>
              <a:latin typeface="Geneva"/>
            </a:rPr>
            <a:t>: even though they are at a distance from the grid node greater than the range their weights decrease because they bring redundant information (the weights shrink all the more as the variogram is smoother at the origin). This would not occur with inverse distance weighting, for example.</a:t>
          </a:r>
        </a:p>
        <a:p>
          <a:pPr algn="l" rtl="0">
            <a:defRPr sz="1000"/>
          </a:pPr>
          <a:endParaRPr lang="en-US" sz="1200" b="1" i="0" u="none" strike="noStrike" baseline="0">
            <a:solidFill>
              <a:srgbClr val="000000"/>
            </a:solidFill>
            <a:latin typeface="Geneva"/>
          </a:endParaRPr>
        </a:p>
        <a:p>
          <a:pPr algn="l" rtl="0">
            <a:defRPr sz="1000"/>
          </a:pPr>
          <a:r>
            <a:rPr lang="en-US" sz="1200" b="1" i="0" u="none" strike="noStrike" baseline="0">
              <a:solidFill>
                <a:srgbClr val="000000"/>
              </a:solidFill>
              <a:latin typeface="Geneva"/>
            </a:rPr>
            <a:t>Now  put the initial data points back in place and change the </a:t>
          </a:r>
          <a:r>
            <a:rPr lang="en-US" sz="1200" b="1" i="0" u="none" strike="noStrike" baseline="0">
              <a:solidFill>
                <a:srgbClr val="FF0000"/>
              </a:solidFill>
              <a:latin typeface="Geneva"/>
            </a:rPr>
            <a:t>sill</a:t>
          </a:r>
          <a:r>
            <a:rPr lang="en-US" sz="1200" b="1" i="0" u="none" strike="noStrike" baseline="0">
              <a:solidFill>
                <a:srgbClr val="000000"/>
              </a:solidFill>
              <a:latin typeface="Geneva"/>
            </a:rPr>
            <a:t> from </a:t>
          </a:r>
          <a:r>
            <a:rPr lang="en-US" sz="1200" b="1" i="0" u="none" strike="noStrike" baseline="0">
              <a:solidFill>
                <a:srgbClr val="FF0000"/>
              </a:solidFill>
              <a:latin typeface="Geneva"/>
            </a:rPr>
            <a:t>5 to 1</a:t>
          </a:r>
          <a:r>
            <a:rPr lang="en-US" sz="1200" b="1" i="0" u="none" strike="noStrike" baseline="0">
              <a:solidFill>
                <a:srgbClr val="000000"/>
              </a:solidFill>
              <a:latin typeface="Geneva"/>
            </a:rPr>
            <a:t> with a </a:t>
          </a:r>
          <a:r>
            <a:rPr lang="en-US" sz="1200" b="1" i="0" u="none" strike="noStrike" baseline="0">
              <a:solidFill>
                <a:srgbClr val="FF0000"/>
              </a:solidFill>
              <a:latin typeface="Geneva"/>
            </a:rPr>
            <a:t>nugget effect of 4</a:t>
          </a:r>
          <a:r>
            <a:rPr lang="en-US" sz="1200" b="1" i="0" u="none" strike="noStrike" baseline="0">
              <a:solidFill>
                <a:srgbClr val="000000"/>
              </a:solidFill>
              <a:latin typeface="Geneva"/>
            </a:rPr>
            <a:t>. We observe that the estimate gets close to the mean.</a:t>
          </a:r>
        </a:p>
        <a:p>
          <a:pPr algn="l" rtl="0">
            <a:defRPr sz="1000"/>
          </a:pPr>
          <a:endParaRPr lang="en-US" sz="1200" b="1" i="0" u="none" strike="noStrike" baseline="0">
            <a:solidFill>
              <a:srgbClr val="000000"/>
            </a:solidFill>
            <a:latin typeface="Geneva"/>
          </a:endParaRPr>
        </a:p>
        <a:p>
          <a:pPr algn="l" rtl="0">
            <a:defRPr sz="1000"/>
          </a:pPr>
          <a:endParaRPr lang="en-US" sz="1200" b="1" i="0" u="none" strike="noStrike" baseline="0">
            <a:solidFill>
              <a:srgbClr val="000000"/>
            </a:solidFill>
            <a:latin typeface="Genev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zoomScale="80" zoomScaleNormal="80" workbookViewId="0" xr3:uid="{AEA406A1-0E4B-5B11-9CD5-51D6E497D94C}">
      <selection activeCell="F15" sqref="F15"/>
    </sheetView>
  </sheetViews>
  <sheetFormatPr defaultColWidth="11.42578125" defaultRowHeight="12.75"/>
  <cols>
    <col min="1" max="1" width="16.7109375" style="1" customWidth="1"/>
    <col min="2" max="3" width="14.7109375" style="11" customWidth="1"/>
    <col min="4" max="5" width="12.7109375" style="11" customWidth="1"/>
    <col min="6" max="6" width="14.7109375" style="11" customWidth="1"/>
    <col min="7" max="7" width="16.7109375" style="2" customWidth="1"/>
    <col min="8" max="12" width="12.7109375" style="11" customWidth="1"/>
    <col min="13" max="13" width="16.7109375" style="2" customWidth="1"/>
    <col min="14" max="14" width="14.7109375" style="11" customWidth="1"/>
  </cols>
  <sheetData>
    <row r="1" spans="1:14" s="2" customFormat="1" ht="13.5" thickBot="1">
      <c r="A1" s="1"/>
      <c r="B1" s="6" t="s">
        <v>0</v>
      </c>
      <c r="C1" s="6" t="s">
        <v>1</v>
      </c>
      <c r="D1" s="6" t="s">
        <v>2</v>
      </c>
      <c r="E1" s="6" t="s">
        <v>3</v>
      </c>
      <c r="F1" s="6" t="s">
        <v>4</v>
      </c>
      <c r="G1" s="6" t="s">
        <v>5</v>
      </c>
      <c r="H1" s="6" t="s">
        <v>6</v>
      </c>
      <c r="I1" s="6" t="s">
        <v>7</v>
      </c>
      <c r="J1" s="19"/>
      <c r="K1" s="35" t="s">
        <v>8</v>
      </c>
      <c r="L1" s="36"/>
      <c r="M1" s="1"/>
      <c r="N1" s="19"/>
    </row>
    <row r="2" spans="1:14">
      <c r="A2" s="4" t="s">
        <v>9</v>
      </c>
      <c r="B2" s="21">
        <v>0</v>
      </c>
      <c r="C2" s="22">
        <v>2</v>
      </c>
      <c r="D2" s="7">
        <v>2</v>
      </c>
      <c r="E2" s="29">
        <v>5</v>
      </c>
      <c r="F2" s="29">
        <v>4</v>
      </c>
      <c r="G2" s="17">
        <v>0</v>
      </c>
      <c r="H2" s="10">
        <v>0</v>
      </c>
      <c r="I2" s="10">
        <v>1</v>
      </c>
      <c r="J2" s="20"/>
      <c r="K2" s="34">
        <v>0.3</v>
      </c>
      <c r="L2" s="34">
        <v>0.3</v>
      </c>
      <c r="M2" s="1"/>
      <c r="N2" s="20"/>
    </row>
    <row r="3" spans="1:14">
      <c r="A3" s="3" t="s">
        <v>10</v>
      </c>
      <c r="B3" s="23">
        <v>0</v>
      </c>
      <c r="C3" s="24">
        <v>-2</v>
      </c>
      <c r="D3" s="8">
        <v>4</v>
      </c>
      <c r="E3" s="10"/>
      <c r="F3" s="16">
        <f>$F$2/3</f>
        <v>1.3333333333333333</v>
      </c>
      <c r="G3" s="18"/>
      <c r="H3" s="16">
        <f>COS(H2*3.14159/180)</f>
        <v>1</v>
      </c>
      <c r="I3" s="16">
        <f>I2*I2</f>
        <v>1</v>
      </c>
      <c r="J3" s="20"/>
      <c r="K3" s="34">
        <v>-0.3</v>
      </c>
      <c r="L3" s="34">
        <v>-0.3</v>
      </c>
      <c r="M3" s="1"/>
      <c r="N3" s="20"/>
    </row>
    <row r="4" spans="1:14">
      <c r="A4" s="5" t="s">
        <v>11</v>
      </c>
      <c r="B4" s="25">
        <v>3</v>
      </c>
      <c r="C4" s="26">
        <v>0</v>
      </c>
      <c r="D4" s="9">
        <v>6</v>
      </c>
      <c r="E4" s="10"/>
      <c r="F4" s="16">
        <f>$F$2/SQRT(3)</f>
        <v>2.3094010767585034</v>
      </c>
      <c r="G4" s="18"/>
      <c r="H4" s="16">
        <f>SIN(H2*3.14159/180)</f>
        <v>0</v>
      </c>
      <c r="I4" s="16"/>
      <c r="J4" s="20"/>
      <c r="K4" s="34">
        <v>3</v>
      </c>
      <c r="L4" s="34">
        <v>3</v>
      </c>
      <c r="M4" s="1"/>
      <c r="N4" s="20"/>
    </row>
    <row r="5" spans="1:14" ht="13.5" thickBot="1">
      <c r="A5" s="1" t="s">
        <v>12</v>
      </c>
      <c r="B5" s="27">
        <v>-3</v>
      </c>
      <c r="C5" s="28">
        <v>0</v>
      </c>
      <c r="D5" s="10">
        <v>-4</v>
      </c>
      <c r="E5" s="10"/>
      <c r="F5" s="16"/>
      <c r="G5" s="18"/>
      <c r="H5" s="16"/>
      <c r="I5" s="16"/>
      <c r="J5" s="20"/>
      <c r="K5" s="34">
        <v>-4</v>
      </c>
      <c r="L5" s="34">
        <v>2</v>
      </c>
      <c r="M5" s="1"/>
      <c r="N5" s="20"/>
    </row>
    <row r="6" spans="1:14">
      <c r="G6" s="6"/>
      <c r="J6" s="20"/>
      <c r="K6" s="20"/>
      <c r="L6" s="20"/>
      <c r="M6" s="1"/>
      <c r="N6" s="20"/>
    </row>
    <row r="7" spans="1:14" s="2" customFormat="1">
      <c r="A7" s="1"/>
      <c r="B7" s="12" t="s">
        <v>13</v>
      </c>
      <c r="C7" s="14" t="s">
        <v>14</v>
      </c>
      <c r="D7" s="15" t="s">
        <v>15</v>
      </c>
      <c r="E7" s="6" t="s">
        <v>16</v>
      </c>
      <c r="F7" s="6" t="s">
        <v>17</v>
      </c>
      <c r="G7" s="6" t="s">
        <v>18</v>
      </c>
      <c r="H7" s="6" t="s">
        <v>19</v>
      </c>
      <c r="I7" s="6" t="s">
        <v>20</v>
      </c>
      <c r="J7" s="19"/>
      <c r="K7" s="35" t="s">
        <v>21</v>
      </c>
      <c r="L7" s="36"/>
      <c r="M7" s="1"/>
      <c r="N7" s="19"/>
    </row>
    <row r="8" spans="1:14">
      <c r="A8" s="1" t="s">
        <v>22</v>
      </c>
      <c r="B8" s="30">
        <f t="array" ref="B8:F8">TRANSPOSE(MMULT(H17:L21,N17:N21))</f>
        <v>0.36657017804962261</v>
      </c>
      <c r="C8" s="31">
        <v>0.36657017804962261</v>
      </c>
      <c r="D8" s="32">
        <v>0.13342982195037728</v>
      </c>
      <c r="E8" s="33">
        <v>0.13342982195037734</v>
      </c>
      <c r="F8" s="10">
        <v>0.28917393278828918</v>
      </c>
      <c r="G8" s="17">
        <f t="array" ref="G8:G10">MMULT(B8:E10,D2:D5)</f>
        <v>2.4662807121984898</v>
      </c>
      <c r="H8" s="10">
        <f>MMULT(B8:F8,N17:N21)</f>
        <v>4.0289758731446117</v>
      </c>
      <c r="I8" s="10">
        <f>SQRT(H8)</f>
        <v>2.0072308968189514</v>
      </c>
      <c r="J8" s="20"/>
      <c r="K8" s="34">
        <v>3</v>
      </c>
      <c r="L8" s="34">
        <v>3</v>
      </c>
      <c r="M8" s="1"/>
      <c r="N8" s="20"/>
    </row>
    <row r="9" spans="1:14">
      <c r="A9" s="1" t="s">
        <v>23</v>
      </c>
      <c r="B9" s="13">
        <f t="array" ref="B9:F9">TRANSPOSE(MMULT(H23:L27,N23:N27))</f>
        <v>0.31026208177479014</v>
      </c>
      <c r="C9" s="8">
        <v>0.31026208177479014</v>
      </c>
      <c r="D9" s="9">
        <v>0.18973791822520972</v>
      </c>
      <c r="E9" s="10">
        <v>0.18973791822520958</v>
      </c>
      <c r="F9" s="10">
        <v>0.6398793495578321</v>
      </c>
      <c r="G9" s="17">
        <v>2.2410483270991608</v>
      </c>
      <c r="H9" s="10">
        <f>MMULT(B9:F9,N23:N27)</f>
        <v>4.7476087751046929</v>
      </c>
      <c r="I9" s="10">
        <f>SQRT(H9)</f>
        <v>2.1789008180972105</v>
      </c>
      <c r="J9" s="20"/>
      <c r="K9" s="34">
        <v>-3</v>
      </c>
      <c r="L9" s="34">
        <v>3</v>
      </c>
      <c r="M9" s="1"/>
      <c r="N9" s="20"/>
    </row>
    <row r="10" spans="1:14">
      <c r="A10" s="1" t="s">
        <v>24</v>
      </c>
      <c r="B10" s="30">
        <f t="array" ref="B10:F10">TRANSPOSE(MMULT(H29:L33,N29:N33))</f>
        <v>0.41176345183104862</v>
      </c>
      <c r="C10" s="31">
        <v>0.41176345183104862</v>
      </c>
      <c r="D10" s="32">
        <v>8.8236548168951184E-2</v>
      </c>
      <c r="E10" s="33">
        <v>8.8236548168951379E-2</v>
      </c>
      <c r="F10" s="10">
        <v>-0.12341279237284652</v>
      </c>
      <c r="G10" s="17">
        <v>2.6470538073241929</v>
      </c>
      <c r="H10" s="10">
        <f>MMULT(B10:F10, N29:N33)</f>
        <v>2.7683331827326105</v>
      </c>
      <c r="I10" s="10">
        <f>SQRT(H10)</f>
        <v>1.6638308756398923</v>
      </c>
      <c r="J10" s="20"/>
      <c r="K10" s="34">
        <v>-3</v>
      </c>
      <c r="L10" s="34">
        <v>-3</v>
      </c>
      <c r="M10" s="1"/>
      <c r="N10" s="20"/>
    </row>
    <row r="11" spans="1:14">
      <c r="J11" s="20"/>
      <c r="K11" s="34">
        <v>3</v>
      </c>
      <c r="L11" s="34">
        <v>-3</v>
      </c>
      <c r="M11" s="1"/>
      <c r="N11" s="20"/>
    </row>
    <row r="12" spans="1:14">
      <c r="A12" s="1" t="s">
        <v>25</v>
      </c>
      <c r="B12" s="10">
        <v>0</v>
      </c>
      <c r="C12" s="10">
        <f>SQRT(((B2-B3)*$H$3+(C2-C3)*$H$4)^2+$I$3*(-(B2-B3)*$H$4+(C2-C3)*$H$3)^2)</f>
        <v>4</v>
      </c>
      <c r="D12" s="10">
        <f>SQRT(((B2-B4)*$H$3+(C2-C4)*$H$4)^2+$I$3*(-(B2-B4)*$H$4+(C2-C4)*$H$3)^2)</f>
        <v>3.6055512754639891</v>
      </c>
      <c r="E12" s="10">
        <f>SQRT(((B2-B5)*$H$3+(C2-C5)*$H$4)^2+$I$3*(-(B2-B5)*$H$4+(C2-C5)*$H$3)^2)</f>
        <v>3.6055512754639891</v>
      </c>
      <c r="G12" s="2" t="s">
        <v>26</v>
      </c>
      <c r="H12" s="10">
        <f>SQRT((B2*$H$3+C2*$H$4)^2+$I$3*(-B2*$H$4+C2*$H$3)^2)</f>
        <v>2</v>
      </c>
      <c r="J12" s="20"/>
      <c r="K12" s="20"/>
      <c r="L12" s="20"/>
      <c r="M12" s="1"/>
      <c r="N12" s="20"/>
    </row>
    <row r="13" spans="1:14">
      <c r="B13" s="10">
        <f>SQRT(((B2-B3)*$H$3+(C2-C3)*$H$4)^2+$I$3*(-(B2-B3)*$H$4+(C2-C3)*$H$3)^2)</f>
        <v>4</v>
      </c>
      <c r="C13" s="10">
        <v>0</v>
      </c>
      <c r="D13" s="10">
        <f>SQRT(((B3-B4)*$H$3+(C3-C4)*$H$4)^2+$I$3*(-(B3-B4)*$H$4+(C3-C4)*$H$3)^2)</f>
        <v>3.6055512754639891</v>
      </c>
      <c r="E13" s="10">
        <f>SQRT(((B3-B5)*$H$3+(C3-C5)*$H$4)^2+$I$3*(-(B3-B5)*$H$4+(C3-C5)*$H$3)^2)</f>
        <v>3.6055512754639891</v>
      </c>
      <c r="G13" s="2" t="s">
        <v>25</v>
      </c>
      <c r="H13" s="10">
        <f>SQRT((B3*$H$3+C3*$H$4)^2+$I$3*(-B3*$H$4+C3*$H$3)^2)</f>
        <v>2</v>
      </c>
      <c r="J13" s="20"/>
      <c r="K13" s="20"/>
      <c r="L13" s="20"/>
      <c r="M13" s="1"/>
      <c r="N13" s="20"/>
    </row>
    <row r="14" spans="1:14">
      <c r="B14" s="10">
        <f>SQRT(((B2-B4)*$H$3+(C2-C4)*$H$4)^2+$I$3*(-(B2-B4)*$H$4+(C2-C4)*$H$3)^2)</f>
        <v>3.6055512754639891</v>
      </c>
      <c r="C14" s="10">
        <f>SQRT(((B3-B4)*$H$3+(C3-C4)*$H$4)^2+$I$3*(-(B3-B4)*$H$4+(C3-C4)*$H$3)^2)</f>
        <v>3.6055512754639891</v>
      </c>
      <c r="D14" s="10">
        <v>0</v>
      </c>
      <c r="E14" s="10">
        <f>SQRT(((B4-B5)*$H$3+(C4-C5)*$H$4)^2+$I$3*(-(B4-B5)*$H$4+(C4-C5)*$H$3)^2)</f>
        <v>6</v>
      </c>
      <c r="H14" s="10">
        <f>SQRT((B4*$H$3+C4*$H$4)^2+$I$3*(-B4*$H$4+C4*$H$3)^2)</f>
        <v>3</v>
      </c>
      <c r="J14" s="20"/>
      <c r="K14" s="20"/>
      <c r="L14" s="20"/>
      <c r="M14" s="1"/>
      <c r="N14" s="20"/>
    </row>
    <row r="15" spans="1:14">
      <c r="B15" s="10">
        <f>SQRT(((B2-B5)*$H$3+(C2-C5)*$H$4)^2+$I$3*(-(B2-B5)*$H$4+(C2-C5)*$H$3)^2)</f>
        <v>3.6055512754639891</v>
      </c>
      <c r="C15" s="10">
        <f>SQRT(((B3-B5)*$H$3+(C3-C5)*$H$4)^2+$I$3*(-(B3-B5)*$H$4+(C3-C5)*$H$3)^2)</f>
        <v>3.6055512754639891</v>
      </c>
      <c r="D15" s="10">
        <f>SQRT(((B4-B5)*$H$3+(C4-C5)*$H$4)^2+$I$3*(-(B4-B5)*$H$4+(C4-C5)*$H$3)^2)</f>
        <v>6</v>
      </c>
      <c r="E15" s="10">
        <v>0</v>
      </c>
      <c r="H15" s="10">
        <f>SQRT((B5*$H$3+C5*$H$4)^2+$I$3*(-B5*$H$4+C5*$H$3)^2)</f>
        <v>3</v>
      </c>
      <c r="J15" s="20"/>
      <c r="K15" s="20"/>
      <c r="L15" s="20"/>
      <c r="M15" s="1"/>
      <c r="N15" s="20"/>
    </row>
    <row r="16" spans="1:14">
      <c r="J16" s="20"/>
      <c r="K16" s="20"/>
      <c r="L16" s="20"/>
      <c r="M16" s="1"/>
      <c r="N16" s="20"/>
    </row>
    <row r="17" spans="1:14">
      <c r="A17" s="1" t="s">
        <v>27</v>
      </c>
      <c r="B17" s="10">
        <v>0</v>
      </c>
      <c r="C17" s="10">
        <f>$G$2+IF(C12&lt;$F$2, $E$2*(1.5*(C12/$F$2)-0.5*(C12/$F$2)^3),$E$2)</f>
        <v>5</v>
      </c>
      <c r="D17" s="10">
        <f>$G$2+IF(D12&lt;$F$2, $E$2*(1.5*(D12/$F$2)-0.5*(D12/$F$2)^3),$E$2)</f>
        <v>4.9294646344234225</v>
      </c>
      <c r="E17" s="10">
        <f>$G$2+IF(E12&lt;$F$2, $E$2*(1.5*(E12/$F$2)-0.5*(E12/$F$2)^3),$E$2)</f>
        <v>4.9294646344234225</v>
      </c>
      <c r="F17" s="10">
        <v>1</v>
      </c>
      <c r="G17" s="2" t="s">
        <v>28</v>
      </c>
      <c r="H17" s="10">
        <f t="array" ref="H17:L21">MINVERSE(B17:F21)</f>
        <v>-0.15145166479431624</v>
      </c>
      <c r="I17" s="10">
        <v>4.854833520568376E-2</v>
      </c>
      <c r="J17" s="10">
        <v>5.1451664794316232E-2</v>
      </c>
      <c r="K17" s="10">
        <v>5.1451664794316232E-2</v>
      </c>
      <c r="L17" s="10">
        <v>0.25</v>
      </c>
      <c r="M17" s="2" t="s">
        <v>26</v>
      </c>
      <c r="N17" s="10">
        <f>$G$2+IF(H12&lt;$F$2, $E$2*(1.5*(H12/$F$2)-0.5*(H12/$F$2)^3),$E$2)</f>
        <v>3.4375</v>
      </c>
    </row>
    <row r="18" spans="1:14">
      <c r="A18" s="1" t="s">
        <v>22</v>
      </c>
      <c r="B18" s="10">
        <f>$G$2+IF(B13&lt;$F$2, $E$2*(1.5*(B13/$F$2)-0.5*(B13/$F$2)^3),$E$2)</f>
        <v>5</v>
      </c>
      <c r="C18" s="10">
        <v>0</v>
      </c>
      <c r="D18" s="10">
        <f>$G$2+IF(D13&lt;$F$2, $E$2*(1.5*(D13/$F$2)-0.5*(D13/$F$2)^3),$E$2)</f>
        <v>4.9294646344234225</v>
      </c>
      <c r="E18" s="10">
        <f>$G$2+IF(E13&lt;$F$2, $E$2*(1.5*(E13/$F$2)-0.5*(E13/$F$2)^3),$E$2)</f>
        <v>4.9294646344234225</v>
      </c>
      <c r="F18" s="10">
        <v>1</v>
      </c>
      <c r="G18" s="2" t="s">
        <v>22</v>
      </c>
      <c r="H18" s="10">
        <v>4.854833520568376E-2</v>
      </c>
      <c r="I18" s="10">
        <v>-0.15145166479431624</v>
      </c>
      <c r="J18" s="10">
        <v>5.1451664794316232E-2</v>
      </c>
      <c r="K18" s="10">
        <v>5.1451664794316232E-2</v>
      </c>
      <c r="L18" s="10">
        <v>0.25</v>
      </c>
      <c r="M18" s="2" t="s">
        <v>22</v>
      </c>
      <c r="N18" s="10">
        <f>$G$2+IF(H13&lt;$F$2, $E$2*(1.5*(H13/$F$2)-0.5*(H13/$F$2)^3),$E$2)</f>
        <v>3.4375</v>
      </c>
    </row>
    <row r="19" spans="1:14">
      <c r="B19" s="10">
        <f>$G$2+IF(B14&lt;$F$2, $E$2*(1.5*(B14/$F$2)-0.5*(B14/$F$2)^3),$E$2)</f>
        <v>4.9294646344234225</v>
      </c>
      <c r="C19" s="10">
        <f>$G$2+IF(C14&lt;$F$2, $E$2*(1.5*(C14/$F$2)-0.5*(C14/$F$2)^3),$E$2)</f>
        <v>4.9294646344234225</v>
      </c>
      <c r="D19" s="10">
        <v>0</v>
      </c>
      <c r="E19" s="10">
        <f>$G$2+IF(E14&lt;$F$2, $E$2*(1.5*(E14/$F$2)-0.5*(E14/$F$2)^3),$E$2)</f>
        <v>5</v>
      </c>
      <c r="F19" s="10">
        <v>1</v>
      </c>
      <c r="H19" s="10">
        <v>5.1451664794316232E-2</v>
      </c>
      <c r="I19" s="10">
        <v>5.1451664794316232E-2</v>
      </c>
      <c r="J19" s="10">
        <v>-0.15145166479431621</v>
      </c>
      <c r="K19" s="10">
        <v>4.8548335205683767E-2</v>
      </c>
      <c r="L19" s="10">
        <v>0.24999999999999992</v>
      </c>
      <c r="N19" s="10">
        <f>$G$2+IF(H14&lt;$F$2, $E$2*(1.5*(H14/$F$2)-0.5*(H14/$F$2)^3),$E$2)</f>
        <v>4.5703125</v>
      </c>
    </row>
    <row r="20" spans="1:14">
      <c r="B20" s="10">
        <f>$G$2+IF(B15&lt;$F$2, $E$2*(1.5*(B15/$F$2)-0.5*(B15/$F$2)^3),$E$2)</f>
        <v>4.9294646344234225</v>
      </c>
      <c r="C20" s="10">
        <f>$G$2+IF(C15&lt;$F$2, $E$2*(1.5*(C15/$F$2)-0.5*(C15/$F$2)^3),$E$2)</f>
        <v>4.9294646344234225</v>
      </c>
      <c r="D20" s="10">
        <f>$G$2+IF(D15&lt;$F$2, $E$2*(1.5*(D15/$F$2)-0.5*(D15/$F$2)^3),$E$2)</f>
        <v>5</v>
      </c>
      <c r="E20" s="10">
        <v>0</v>
      </c>
      <c r="F20" s="10">
        <v>1</v>
      </c>
      <c r="H20" s="10">
        <v>5.1451664794316253E-2</v>
      </c>
      <c r="I20" s="10">
        <v>5.1451664794316253E-2</v>
      </c>
      <c r="J20" s="10">
        <v>4.854833520568376E-2</v>
      </c>
      <c r="K20" s="10">
        <v>-0.15145166479431624</v>
      </c>
      <c r="L20" s="10">
        <v>0.25</v>
      </c>
      <c r="N20" s="10">
        <f>$G$2+IF(H15&lt;$F$2, $E$2*(1.5*(H15/$F$2)-0.5*(H15/$F$2)^3),$E$2)</f>
        <v>4.5703125</v>
      </c>
    </row>
    <row r="21" spans="1:14">
      <c r="B21" s="10">
        <v>1</v>
      </c>
      <c r="C21" s="10">
        <v>1</v>
      </c>
      <c r="D21" s="10">
        <v>1</v>
      </c>
      <c r="E21" s="10">
        <v>1</v>
      </c>
      <c r="F21" s="10">
        <v>0</v>
      </c>
      <c r="H21" s="10">
        <v>0.25</v>
      </c>
      <c r="I21" s="10">
        <v>0.25</v>
      </c>
      <c r="J21" s="10">
        <v>0.24999999999999994</v>
      </c>
      <c r="K21" s="10">
        <v>0.24999999999999994</v>
      </c>
      <c r="L21" s="10">
        <v>-3.7147323172117108</v>
      </c>
      <c r="N21" s="10">
        <v>1</v>
      </c>
    </row>
    <row r="22" spans="1:14">
      <c r="N22" s="16"/>
    </row>
    <row r="23" spans="1:14">
      <c r="A23" s="1" t="s">
        <v>29</v>
      </c>
      <c r="B23" s="10">
        <v>0</v>
      </c>
      <c r="C23" s="10">
        <f>$G$2+$E$2*(1-EXP(-C12/$F$3))</f>
        <v>4.7510646581606801</v>
      </c>
      <c r="D23" s="10">
        <f>$G$2+$E$2*(1-EXP(-D12/$F$3))</f>
        <v>4.6653685641029368</v>
      </c>
      <c r="E23" s="10">
        <f>$G$2+$E$2*(1-EXP(-E12/$F$3))</f>
        <v>4.6653685641029368</v>
      </c>
      <c r="F23" s="10">
        <v>1</v>
      </c>
      <c r="G23" s="2" t="s">
        <v>28</v>
      </c>
      <c r="H23" s="10">
        <f t="array" ref="H23:L27">MINVERSE(B23:F27)</f>
        <v>-0.16100608011782494</v>
      </c>
      <c r="I23" s="10">
        <v>4.9473059180426271E-2</v>
      </c>
      <c r="J23" s="10">
        <v>5.5766510468699314E-2</v>
      </c>
      <c r="K23" s="10">
        <v>5.5766510468699328E-2</v>
      </c>
      <c r="L23" s="10">
        <v>0.24460764725601061</v>
      </c>
      <c r="M23" s="2" t="s">
        <v>30</v>
      </c>
      <c r="N23" s="10">
        <f>$G$2+$E$2*(1-EXP(-H12/$F$3))</f>
        <v>3.8843491992578509</v>
      </c>
    </row>
    <row r="24" spans="1:14">
      <c r="A24" s="1" t="s">
        <v>23</v>
      </c>
      <c r="B24" s="10">
        <f>$G$2+$E$2*(1-EXP(-B13/$F$3))</f>
        <v>4.7510646581606801</v>
      </c>
      <c r="C24" s="10">
        <v>0</v>
      </c>
      <c r="D24" s="10">
        <f>$G$2+$E$2*(1-EXP(-D13/$F$3))</f>
        <v>4.6653685641029368</v>
      </c>
      <c r="E24" s="10">
        <f>$G$2+$E$2*(1-EXP(-E13/$F$3))</f>
        <v>4.6653685641029368</v>
      </c>
      <c r="F24" s="10">
        <v>1</v>
      </c>
      <c r="G24" s="2" t="s">
        <v>23</v>
      </c>
      <c r="H24" s="10">
        <v>4.9473059180426271E-2</v>
      </c>
      <c r="I24" s="10">
        <v>-0.16100608011782494</v>
      </c>
      <c r="J24" s="10">
        <v>5.5766510468699314E-2</v>
      </c>
      <c r="K24" s="10">
        <v>5.5766510468699328E-2</v>
      </c>
      <c r="L24" s="10">
        <v>0.24460764725601061</v>
      </c>
      <c r="M24" s="2" t="s">
        <v>23</v>
      </c>
      <c r="N24" s="10">
        <f>$G$2+$E$2*(1-EXP(-H13/$F$3))</f>
        <v>3.8843491992578509</v>
      </c>
    </row>
    <row r="25" spans="1:14">
      <c r="B25" s="10">
        <f>$G$2+$E$2*(1-EXP(-B14/$F$3))</f>
        <v>4.6653685641029368</v>
      </c>
      <c r="C25" s="10">
        <f>$G$2+$E$2*(1-EXP(-C14/$F$3))</f>
        <v>4.6653685641029368</v>
      </c>
      <c r="D25" s="10">
        <v>0</v>
      </c>
      <c r="E25" s="10">
        <f>$G$2+$E$2*(1-EXP(-E14/$F$3))</f>
        <v>4.9444550173087887</v>
      </c>
      <c r="F25" s="10">
        <v>1</v>
      </c>
      <c r="H25" s="10">
        <v>5.5766510468699321E-2</v>
      </c>
      <c r="I25" s="10">
        <v>5.5766510468699321E-2</v>
      </c>
      <c r="J25" s="10">
        <v>-0.15688988973894788</v>
      </c>
      <c r="K25" s="10">
        <v>4.5356868801549252E-2</v>
      </c>
      <c r="L25" s="10">
        <v>0.2553923527439893</v>
      </c>
      <c r="N25" s="10">
        <f>$G$2+$E$2*(1-EXP(-H14/$F$3))</f>
        <v>4.4730038771906786</v>
      </c>
    </row>
    <row r="26" spans="1:14">
      <c r="B26" s="10">
        <f>$G$2+$E$2*(1-EXP(-B15/$F$3))</f>
        <v>4.6653685641029368</v>
      </c>
      <c r="C26" s="10">
        <f>$G$2+$E$2*(1-EXP(-C15/$F$3))</f>
        <v>4.6653685641029368</v>
      </c>
      <c r="D26" s="10">
        <f>$G$2+$E$2*(1-EXP(-D15/$F$3))</f>
        <v>4.9444550173087887</v>
      </c>
      <c r="E26" s="10">
        <v>0</v>
      </c>
      <c r="F26" s="10">
        <v>1</v>
      </c>
      <c r="H26" s="10">
        <v>5.5766510468699314E-2</v>
      </c>
      <c r="I26" s="10">
        <v>5.5766510468699314E-2</v>
      </c>
      <c r="J26" s="10">
        <v>4.5356868801549238E-2</v>
      </c>
      <c r="K26" s="10">
        <v>-0.15688988973894788</v>
      </c>
      <c r="L26" s="10">
        <v>0.2553923527439893</v>
      </c>
      <c r="N26" s="10">
        <f>$G$2+$E$2*(1-EXP(-H15/$F$3))</f>
        <v>4.4730038771906786</v>
      </c>
    </row>
    <row r="27" spans="1:14">
      <c r="B27" s="10">
        <v>1</v>
      </c>
      <c r="C27" s="10">
        <v>1</v>
      </c>
      <c r="D27" s="10">
        <v>1</v>
      </c>
      <c r="E27" s="10">
        <v>1</v>
      </c>
      <c r="F27" s="10">
        <v>0</v>
      </c>
      <c r="H27" s="10">
        <v>0.24460764725601064</v>
      </c>
      <c r="I27" s="10">
        <v>0.24460764725601064</v>
      </c>
      <c r="J27" s="10">
        <v>0.25539235274398936</v>
      </c>
      <c r="K27" s="10">
        <v>0.2553923527439893</v>
      </c>
      <c r="L27" s="10">
        <v>-3.5451456560020587</v>
      </c>
      <c r="N27" s="10">
        <v>1</v>
      </c>
    </row>
    <row r="28" spans="1:14">
      <c r="N28" s="16"/>
    </row>
    <row r="29" spans="1:14">
      <c r="A29" s="1" t="s">
        <v>27</v>
      </c>
      <c r="B29" s="10">
        <v>0</v>
      </c>
      <c r="C29" s="10">
        <f>$G$2+$E$2*(1-EXP(-((C12/$F$4)^2)))</f>
        <v>4.7510646581606792</v>
      </c>
      <c r="D29" s="10">
        <f>$G$2+$E$2*(1-EXP(-((D12/$F$4)^2)))</f>
        <v>4.5631048690228981</v>
      </c>
      <c r="E29" s="10">
        <f>$G$2+$E$2*(1-EXP(-((E12/$F$4)^2)))</f>
        <v>4.5631048690228981</v>
      </c>
      <c r="F29" s="10">
        <v>1</v>
      </c>
      <c r="G29" s="2" t="s">
        <v>28</v>
      </c>
      <c r="H29" s="10">
        <f t="array" ref="H29:L33">MINVERSE(B29:F33)</f>
        <v>-0.16401325057113372</v>
      </c>
      <c r="I29" s="10">
        <v>4.6465888727117516E-2</v>
      </c>
      <c r="J29" s="10">
        <v>5.8773680922008104E-2</v>
      </c>
      <c r="K29" s="10">
        <v>5.8773680922008069E-2</v>
      </c>
      <c r="L29" s="10">
        <v>0.24285661908733849</v>
      </c>
      <c r="M29" s="2" t="s">
        <v>26</v>
      </c>
      <c r="N29" s="10">
        <f>$G$2+$E$2*(1-EXP(-((H12/$F$4)^2)))</f>
        <v>2.638167236294926</v>
      </c>
    </row>
    <row r="30" spans="1:14">
      <c r="A30" s="1" t="s">
        <v>24</v>
      </c>
      <c r="B30" s="10">
        <f>$G$2+$E$2*(1-EXP(-((B13/$F$4)^2)))</f>
        <v>4.7510646581606792</v>
      </c>
      <c r="C30" s="10">
        <v>0</v>
      </c>
      <c r="D30" s="10">
        <f>$G$2+$E$2*(1-EXP(-((D13/$F$4)^2)))</f>
        <v>4.5631048690228981</v>
      </c>
      <c r="E30" s="10">
        <f>$G$2+$E$2*(1-EXP(-((E13/$F$4)^2)))</f>
        <v>4.5631048690228981</v>
      </c>
      <c r="F30" s="10">
        <v>1</v>
      </c>
      <c r="G30" s="2" t="s">
        <v>24</v>
      </c>
      <c r="H30" s="10">
        <v>4.6465888727117516E-2</v>
      </c>
      <c r="I30" s="10">
        <v>-0.16401325057113372</v>
      </c>
      <c r="J30" s="10">
        <v>5.8773680922008104E-2</v>
      </c>
      <c r="K30" s="10">
        <v>5.8773680922008069E-2</v>
      </c>
      <c r="L30" s="10">
        <v>0.24285661908733849</v>
      </c>
      <c r="M30" s="2" t="s">
        <v>24</v>
      </c>
      <c r="N30" s="10">
        <f>$G$2+$E$2*(1-EXP(-((H13/$F$4)^2)))</f>
        <v>2.638167236294926</v>
      </c>
    </row>
    <row r="31" spans="1:14">
      <c r="B31" s="10">
        <f>$G$2+$E$2*(1-EXP(-((B14/$F$4)^2)))</f>
        <v>4.5631048690228981</v>
      </c>
      <c r="C31" s="10">
        <f>$G$2+$E$2*(1-EXP(-((C14/$F$4)^2)))</f>
        <v>4.5631048690228981</v>
      </c>
      <c r="D31" s="10">
        <v>0</v>
      </c>
      <c r="E31" s="10">
        <f>$G$2+$E$2*(1-EXP(-((E14/$F$4)^2)))</f>
        <v>4.9941456018960437</v>
      </c>
      <c r="F31" s="10">
        <v>1</v>
      </c>
      <c r="H31" s="10">
        <v>5.877368092200809E-2</v>
      </c>
      <c r="I31" s="10">
        <v>5.877368092200809E-2</v>
      </c>
      <c r="J31" s="10">
        <v>-0.15889090614070686</v>
      </c>
      <c r="K31" s="10">
        <v>4.134354429669064E-2</v>
      </c>
      <c r="L31" s="10">
        <v>0.25714338091266153</v>
      </c>
      <c r="N31" s="10">
        <f>$G$2+$E$2*(1-EXP(-((H14/$F$4)^2)))</f>
        <v>4.075093000463478</v>
      </c>
    </row>
    <row r="32" spans="1:14">
      <c r="B32" s="10">
        <f>$G$2+$E$2*(1-EXP(-((B15/$F$4)^2)))</f>
        <v>4.5631048690228981</v>
      </c>
      <c r="C32" s="10">
        <f>$G$2+$E$2*(1-EXP(-((C15/$F$4)^2)))</f>
        <v>4.5631048690228981</v>
      </c>
      <c r="D32" s="10">
        <f>$G$2+$E$2*(1-EXP(-((D15/$F$4)^2)))</f>
        <v>4.9941456018960437</v>
      </c>
      <c r="E32" s="10">
        <v>0</v>
      </c>
      <c r="F32" s="10">
        <v>1</v>
      </c>
      <c r="H32" s="10">
        <v>5.8773680922008104E-2</v>
      </c>
      <c r="I32" s="10">
        <v>5.8773680922008104E-2</v>
      </c>
      <c r="J32" s="10">
        <v>4.1343544296690647E-2</v>
      </c>
      <c r="K32" s="10">
        <v>-0.15889090614070683</v>
      </c>
      <c r="L32" s="10">
        <v>0.25714338091266153</v>
      </c>
      <c r="N32" s="10">
        <f>$G$2+$E$2*(1-EXP(-((H15/$F$4)^2)))</f>
        <v>4.075093000463478</v>
      </c>
    </row>
    <row r="33" spans="2:14">
      <c r="B33" s="10">
        <v>1</v>
      </c>
      <c r="C33" s="10">
        <v>1</v>
      </c>
      <c r="D33" s="10">
        <v>1</v>
      </c>
      <c r="E33" s="10">
        <v>1</v>
      </c>
      <c r="F33" s="10">
        <v>0</v>
      </c>
      <c r="H33" s="10">
        <v>0.24285661908733855</v>
      </c>
      <c r="I33" s="10">
        <v>0.24285661908733855</v>
      </c>
      <c r="J33" s="10">
        <v>0.25714338091266148</v>
      </c>
      <c r="K33" s="10">
        <v>0.25714338091266153</v>
      </c>
      <c r="L33" s="10">
        <v>-3.5005719269053954</v>
      </c>
      <c r="N33" s="10">
        <v>1</v>
      </c>
    </row>
  </sheetData>
  <mergeCells count="2">
    <mergeCell ref="K1:L1"/>
    <mergeCell ref="K7:L7"/>
  </mergeCells>
  <phoneticPr fontId="0" type="noConversion"/>
  <printOptions gridLines="1" gridLinesSet="0"/>
  <pageMargins left="0.26" right="0.19" top="0.68" bottom="0.75" header="0.5" footer="0.5"/>
  <pageSetup orientation="landscape" horizontalDpi="4294967292" verticalDpi="4294967292"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election activeCell="J21" sqref="J21"/>
    </sheetView>
  </sheetViews>
  <sheetFormatPr defaultColWidth="11.42578125" defaultRowHeight="12.75"/>
  <sheetData/>
  <phoneticPr fontId="0" type="noConversion"/>
  <printOptions gridLines="1" gridLinesSet="0"/>
  <pageMargins left="0.75" right="0.75" top="1" bottom="1" header="0.5" footer="0.5"/>
  <pageSetup paperSize="9" orientation="portrait" horizontalDpi="355" verticalDpi="355" r:id="rId1"/>
  <headerFooter alignWithMargins="0">
    <oddHeader>&amp;A</oddHead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 Dubrule</dc:creator>
  <cp:keywords/>
  <dc:description/>
  <cp:lastModifiedBy>X</cp:lastModifiedBy>
  <cp:revision/>
  <dcterms:created xsi:type="dcterms:W3CDTF">1998-04-02T08:05:33Z</dcterms:created>
  <dcterms:modified xsi:type="dcterms:W3CDTF">2016-10-08T16:34:00Z</dcterms:modified>
  <cp:category/>
  <cp:contentStatus/>
</cp:coreProperties>
</file>