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2D8039A-64C4-40C8-9F44-8DB3DB14841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jercicio 1" sheetId="1" r:id="rId1"/>
    <sheet name="Ejercicio 2 y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C11" i="1"/>
  <c r="C12" i="1"/>
  <c r="C5" i="1"/>
  <c r="B12" i="1"/>
  <c r="B10" i="1"/>
  <c r="E10" i="1" s="1"/>
  <c r="C10" i="1"/>
  <c r="G12" i="1"/>
  <c r="E12" i="1"/>
  <c r="G11" i="1"/>
  <c r="E11" i="1"/>
  <c r="G10" i="1"/>
  <c r="H11" i="1" l="1"/>
  <c r="H12" i="1"/>
  <c r="H10" i="1"/>
  <c r="F10" i="1"/>
  <c r="F11" i="1"/>
  <c r="F12" i="1"/>
  <c r="B5" i="1"/>
  <c r="B4" i="1"/>
  <c r="C4" i="1"/>
  <c r="C3" i="1"/>
  <c r="B3" i="1"/>
  <c r="I4" i="2" l="1"/>
  <c r="I5" i="2"/>
  <c r="E4" i="1"/>
  <c r="E5" i="1"/>
  <c r="E3" i="1"/>
  <c r="G4" i="1"/>
  <c r="G5" i="1"/>
  <c r="G3" i="1"/>
  <c r="F3" i="1" s="1"/>
  <c r="H5" i="1" l="1"/>
  <c r="F5" i="1"/>
  <c r="F4" i="1"/>
  <c r="H4" i="1"/>
  <c r="H3" i="1"/>
  <c r="O5" i="2"/>
  <c r="O6" i="2" s="1"/>
  <c r="G5" i="2"/>
  <c r="E5" i="2"/>
  <c r="H5" i="2" s="1"/>
  <c r="G4" i="2"/>
  <c r="E4" i="2"/>
  <c r="H4" i="2" s="1"/>
  <c r="G3" i="2"/>
  <c r="E3" i="2"/>
  <c r="H3" i="2" l="1"/>
  <c r="F4" i="2"/>
  <c r="F3" i="2"/>
  <c r="I3" i="2" s="1"/>
  <c r="F5" i="2"/>
</calcChain>
</file>

<file path=xl/sharedStrings.xml><?xml version="1.0" encoding="utf-8"?>
<sst xmlns="http://schemas.openxmlformats.org/spreadsheetml/2006/main" count="186" uniqueCount="34">
  <si>
    <t>Circuito</t>
  </si>
  <si>
    <t>A</t>
  </si>
  <si>
    <t>W</t>
  </si>
  <si>
    <t>P</t>
  </si>
  <si>
    <t>V</t>
  </si>
  <si>
    <t>A) Núcleo de Sólido</t>
  </si>
  <si>
    <t xml:space="preserve"> B) Núcleo Sólido por la mitad</t>
  </si>
  <si>
    <t>C) Sin Núcleo</t>
  </si>
  <si>
    <t>Q</t>
  </si>
  <si>
    <t>S</t>
  </si>
  <si>
    <t>Cos(phi)</t>
  </si>
  <si>
    <t>R</t>
  </si>
  <si>
    <t>C</t>
  </si>
  <si>
    <t>RLC</t>
  </si>
  <si>
    <t>f</t>
  </si>
  <si>
    <t>Varible</t>
  </si>
  <si>
    <t>Valor</t>
  </si>
  <si>
    <t>Unidad</t>
  </si>
  <si>
    <t>Hz</t>
  </si>
  <si>
    <t>cos phi'</t>
  </si>
  <si>
    <t>-</t>
  </si>
  <si>
    <t>phi'</t>
  </si>
  <si>
    <t>rad</t>
  </si>
  <si>
    <t>sen phi'</t>
  </si>
  <si>
    <t>Ejercicio 4</t>
  </si>
  <si>
    <t>Ejercicio 2: Núcleo hierro laminado</t>
  </si>
  <si>
    <t>solo para núcleo de hierro laminado</t>
  </si>
  <si>
    <t>Nota: no sé cuantos núcleos son,</t>
  </si>
  <si>
    <t xml:space="preserve"> verificar las cuentas y P, Q y S</t>
  </si>
  <si>
    <t>Núcleo 1: maciso (homogeneo) de hierro (207)</t>
  </si>
  <si>
    <t>ohm</t>
  </si>
  <si>
    <t xml:space="preserve">Poca diferencia entre la resistencia </t>
  </si>
  <si>
    <t xml:space="preserve">y la reactancia, por eso cos(phi) </t>
  </si>
  <si>
    <t>da igual en A y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</si>
</sst>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/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tabSelected="1" zoomScaleNormal="100" workbookViewId="0">
      <selection activeCell="K11" sqref="K11"/>
    </sheetView>
  </sheetViews>
  <sheetFormatPr baseColWidth="10" defaultColWidth="9.140625" defaultRowHeight="15" x14ac:dyDescent="0.25"/>
  <cols>
    <col min="1" max="1" width="29" customWidth="1"/>
  </cols>
  <sheetData>
    <row r="1" spans="1:17" x14ac:dyDescent="0.25">
      <c r="A1" s="12" t="s">
        <v>29</v>
      </c>
      <c r="B1" s="12"/>
      <c r="C1" s="12"/>
      <c r="D1" s="12"/>
      <c r="E1" s="12"/>
      <c r="F1" s="12"/>
      <c r="G1" s="12"/>
      <c r="H1" s="12"/>
    </row>
    <row r="2" spans="1:17" x14ac:dyDescent="0.25">
      <c r="A2" s="4" t="s">
        <v>0</v>
      </c>
      <c r="B2" s="4" t="s">
        <v>2</v>
      </c>
      <c r="C2" s="4" t="s">
        <v>1</v>
      </c>
      <c r="D2" s="4" t="s">
        <v>4</v>
      </c>
      <c r="E2" s="4" t="s">
        <v>3</v>
      </c>
      <c r="F2" s="4" t="s">
        <v>8</v>
      </c>
      <c r="G2" s="4" t="s">
        <v>9</v>
      </c>
      <c r="H2" s="4" t="s">
        <v>10</v>
      </c>
      <c r="N2" s="13" t="s">
        <v>27</v>
      </c>
      <c r="O2" s="14"/>
      <c r="P2" s="14"/>
      <c r="Q2" s="15"/>
    </row>
    <row r="3" spans="1:17" x14ac:dyDescent="0.25">
      <c r="A3" s="1" t="s">
        <v>5</v>
      </c>
      <c r="B3" s="5">
        <f>29*0.25</f>
        <v>7.25</v>
      </c>
      <c r="C3" s="5">
        <f>0.55/2</f>
        <v>0.27500000000000002</v>
      </c>
      <c r="D3" s="5">
        <v>99.5</v>
      </c>
      <c r="E3" s="6">
        <f>$B3</f>
        <v>7.25</v>
      </c>
      <c r="F3" s="6">
        <f>SQRT($G3^2-$E3^2)</f>
        <v>26.384539151745667</v>
      </c>
      <c r="G3" s="6">
        <f>$C3*$D3</f>
        <v>27.362500000000001</v>
      </c>
      <c r="H3" s="6">
        <f>$E3/$G3</f>
        <v>0.26496116948378257</v>
      </c>
      <c r="N3" s="16" t="s">
        <v>28</v>
      </c>
      <c r="O3" s="17"/>
      <c r="P3" s="17"/>
      <c r="Q3" s="18"/>
    </row>
    <row r="4" spans="1:17" x14ac:dyDescent="0.25">
      <c r="A4" s="1" t="s">
        <v>6</v>
      </c>
      <c r="B4" s="5">
        <f>39.5*0.25</f>
        <v>9.875</v>
      </c>
      <c r="C4" s="5">
        <f>0.91/2</f>
        <v>0.45500000000000002</v>
      </c>
      <c r="D4" s="5">
        <v>98.5</v>
      </c>
      <c r="E4" s="6">
        <f t="shared" ref="E4:E5" si="0">$B4</f>
        <v>9.875</v>
      </c>
      <c r="F4" s="6">
        <f t="shared" ref="F4:F5" si="1">SQRT($G4^2-$E4^2)</f>
        <v>43.716046038611502</v>
      </c>
      <c r="G4" s="6">
        <f t="shared" ref="G4:G5" si="2">$C4*$D4</f>
        <v>44.817500000000003</v>
      </c>
      <c r="H4" s="6">
        <f t="shared" ref="H4:H5" si="3">$E4/$G4</f>
        <v>0.22033803759692083</v>
      </c>
      <c r="N4" s="19" t="s">
        <v>26</v>
      </c>
      <c r="O4" s="20"/>
      <c r="P4" s="20"/>
      <c r="Q4" s="21"/>
    </row>
    <row r="5" spans="1:17" x14ac:dyDescent="0.25">
      <c r="A5" s="1" t="s">
        <v>7</v>
      </c>
      <c r="B5" s="5">
        <f>93*0.25</f>
        <v>23.25</v>
      </c>
      <c r="C5" s="5">
        <f>0.922</f>
        <v>0.92200000000000004</v>
      </c>
      <c r="D5" s="5">
        <v>96</v>
      </c>
      <c r="E5" s="6">
        <f t="shared" si="0"/>
        <v>23.25</v>
      </c>
      <c r="F5" s="6">
        <f t="shared" si="1"/>
        <v>85.40381516068237</v>
      </c>
      <c r="G5" s="6">
        <f t="shared" si="2"/>
        <v>88.512</v>
      </c>
      <c r="H5" s="6">
        <f t="shared" si="3"/>
        <v>0.26267624728850325</v>
      </c>
    </row>
    <row r="7" spans="1:17" x14ac:dyDescent="0.25">
      <c r="B7" s="2"/>
      <c r="C7" s="2"/>
      <c r="D7" s="2"/>
      <c r="E7" s="2"/>
      <c r="F7" s="2"/>
      <c r="G7" s="2"/>
      <c r="N7" s="1" t="s">
        <v>11</v>
      </c>
      <c r="O7" s="36">
        <v>22.6</v>
      </c>
      <c r="P7" s="37" t="s">
        <v>30</v>
      </c>
    </row>
    <row r="8" spans="1:17" x14ac:dyDescent="0.25">
      <c r="A8" s="24" t="s">
        <v>29</v>
      </c>
      <c r="B8" s="25"/>
      <c r="C8" s="25"/>
      <c r="D8" s="25"/>
      <c r="E8" s="25"/>
      <c r="F8" s="25"/>
      <c r="G8" s="25"/>
      <c r="H8" s="26"/>
      <c r="I8" s="2"/>
      <c r="J8" s="2"/>
      <c r="K8" s="2"/>
    </row>
    <row r="9" spans="1:17" x14ac:dyDescent="0.25">
      <c r="A9" s="4" t="s">
        <v>0</v>
      </c>
      <c r="B9" s="4" t="s">
        <v>2</v>
      </c>
      <c r="C9" s="4" t="s">
        <v>1</v>
      </c>
      <c r="D9" s="4" t="s">
        <v>4</v>
      </c>
      <c r="E9" s="4" t="s">
        <v>3</v>
      </c>
      <c r="F9" s="4" t="s">
        <v>8</v>
      </c>
      <c r="G9" s="4" t="s">
        <v>9</v>
      </c>
      <c r="H9" s="4" t="s">
        <v>10</v>
      </c>
      <c r="I9" s="2"/>
      <c r="J9" s="2"/>
      <c r="K9" s="2"/>
      <c r="N9" s="27" t="s">
        <v>31</v>
      </c>
      <c r="O9" s="28"/>
      <c r="P9" s="28"/>
      <c r="Q9" s="29"/>
    </row>
    <row r="10" spans="1:17" x14ac:dyDescent="0.25">
      <c r="A10" s="1" t="s">
        <v>5</v>
      </c>
      <c r="B10" s="5">
        <f>28.7*0.25</f>
        <v>7.1749999999999998</v>
      </c>
      <c r="C10" s="5">
        <f>0.55/2</f>
        <v>0.27500000000000002</v>
      </c>
      <c r="D10" s="5">
        <v>99</v>
      </c>
      <c r="E10" s="6">
        <f>$B10</f>
        <v>7.1749999999999998</v>
      </c>
      <c r="F10" s="6">
        <f>SQRT($G10^2-$E10^2)</f>
        <v>26.262520823409165</v>
      </c>
      <c r="G10" s="6">
        <f>$C10*$D10</f>
        <v>27.225000000000001</v>
      </c>
      <c r="H10" s="6">
        <f>$E10/$G10</f>
        <v>0.26354453627180896</v>
      </c>
      <c r="K10" s="2"/>
      <c r="N10" s="30" t="s">
        <v>32</v>
      </c>
      <c r="O10" s="31"/>
      <c r="P10" s="31"/>
      <c r="Q10" s="32"/>
    </row>
    <row r="11" spans="1:17" x14ac:dyDescent="0.25">
      <c r="A11" s="1" t="s">
        <v>6</v>
      </c>
      <c r="B11" s="5">
        <f>31*0.25</f>
        <v>7.75</v>
      </c>
      <c r="C11" s="5">
        <f>0.365</f>
        <v>0.36499999999999999</v>
      </c>
      <c r="D11" s="5">
        <v>98.5</v>
      </c>
      <c r="E11" s="6">
        <f>$B11</f>
        <v>7.75</v>
      </c>
      <c r="F11" s="6">
        <f>SQRT($G11^2-$E11^2)</f>
        <v>35.10726073407038</v>
      </c>
      <c r="G11" s="6">
        <f>$C11*$D11</f>
        <v>35.952500000000001</v>
      </c>
      <c r="H11" s="6">
        <f>$E11/$G11</f>
        <v>0.21556220012516514</v>
      </c>
      <c r="N11" s="33" t="s">
        <v>33</v>
      </c>
      <c r="O11" s="34"/>
      <c r="P11" s="34"/>
      <c r="Q11" s="35"/>
    </row>
    <row r="12" spans="1:17" x14ac:dyDescent="0.25">
      <c r="A12" s="1" t="s">
        <v>7</v>
      </c>
      <c r="B12" s="5">
        <f>92*0.25</f>
        <v>23</v>
      </c>
      <c r="C12" s="5">
        <f>0.918</f>
        <v>0.91800000000000004</v>
      </c>
      <c r="D12" s="5">
        <v>95.1</v>
      </c>
      <c r="E12" s="6">
        <f>$B12</f>
        <v>23</v>
      </c>
      <c r="F12" s="6">
        <f>SQRT($G12^2-$E12^2)</f>
        <v>84.217600792470932</v>
      </c>
      <c r="G12" s="6">
        <f>$C12*$D12</f>
        <v>87.3018</v>
      </c>
      <c r="H12" s="6">
        <f>$E12/$G12</f>
        <v>0.2634539035850349</v>
      </c>
    </row>
  </sheetData>
  <mergeCells count="8">
    <mergeCell ref="A8:H8"/>
    <mergeCell ref="N9:Q9"/>
    <mergeCell ref="N10:Q10"/>
    <mergeCell ref="N11:Q11"/>
    <mergeCell ref="A1:H1"/>
    <mergeCell ref="N2:Q2"/>
    <mergeCell ref="N3:Q3"/>
    <mergeCell ref="N4:Q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7B70-7A50-49C7-9348-70470A4155B1}">
  <dimension ref="A1:P10"/>
  <sheetViews>
    <sheetView workbookViewId="0">
      <selection activeCell="D16" sqref="D16"/>
    </sheetView>
  </sheetViews>
  <sheetFormatPr baseColWidth="10" defaultColWidth="9.140625" defaultRowHeight="15" x14ac:dyDescent="0.25"/>
  <cols>
    <col min="1" max="1" width="9.140625" customWidth="1"/>
    <col min="9" max="9" width="10.42578125" customWidth="1"/>
    <col min="10" max="10" width="9.140625" customWidth="1"/>
    <col min="12" max="12" width="9.140625" customWidth="1"/>
  </cols>
  <sheetData>
    <row r="1" spans="1:16" x14ac:dyDescent="0.25">
      <c r="A1" s="23" t="s">
        <v>25</v>
      </c>
      <c r="B1" s="23"/>
      <c r="C1" s="23"/>
      <c r="D1" s="23"/>
      <c r="E1" s="23"/>
      <c r="F1" s="23"/>
      <c r="G1" s="23"/>
      <c r="H1" s="23"/>
      <c r="I1" s="11" t="s">
        <v>24</v>
      </c>
      <c r="N1" s="22" t="s">
        <v>24</v>
      </c>
      <c r="O1" s="22"/>
      <c r="P1" s="22"/>
    </row>
    <row r="2" spans="1:16" x14ac:dyDescent="0.25">
      <c r="A2" s="4" t="s">
        <v>0</v>
      </c>
      <c r="B2" s="4" t="s">
        <v>2</v>
      </c>
      <c r="C2" s="4" t="s">
        <v>1</v>
      </c>
      <c r="D2" s="4" t="s">
        <v>4</v>
      </c>
      <c r="E2" s="4" t="s">
        <v>3</v>
      </c>
      <c r="F2" s="4" t="s">
        <v>8</v>
      </c>
      <c r="G2" s="4" t="s">
        <v>9</v>
      </c>
      <c r="H2" s="4" t="s">
        <v>10</v>
      </c>
      <c r="I2" s="10" t="s">
        <v>12</v>
      </c>
      <c r="N2" s="9" t="s">
        <v>15</v>
      </c>
      <c r="O2" s="9" t="s">
        <v>16</v>
      </c>
      <c r="P2" s="9" t="s">
        <v>17</v>
      </c>
    </row>
    <row r="3" spans="1:16" x14ac:dyDescent="0.25">
      <c r="A3" s="1" t="s">
        <v>11</v>
      </c>
      <c r="B3" s="5"/>
      <c r="C3" s="5"/>
      <c r="D3" s="5"/>
      <c r="E3" s="6">
        <f>B3</f>
        <v>0</v>
      </c>
      <c r="F3" s="6">
        <f>SQRT(G3^2-E3^2)</f>
        <v>0</v>
      </c>
      <c r="G3" s="6">
        <f>C3*D3</f>
        <v>0</v>
      </c>
      <c r="H3" s="6" t="e">
        <f>E3/G3</f>
        <v>#DIV/0!</v>
      </c>
      <c r="I3" s="6" t="e">
        <f>(D3^2)/(2*PI()*$O$3*($F3-$E3*$O$6/ABS($O$4)))</f>
        <v>#DIV/0!</v>
      </c>
      <c r="N3" s="7" t="s">
        <v>14</v>
      </c>
      <c r="O3" s="3">
        <v>50</v>
      </c>
      <c r="P3" s="8" t="s">
        <v>18</v>
      </c>
    </row>
    <row r="4" spans="1:16" x14ac:dyDescent="0.25">
      <c r="A4" s="1" t="s">
        <v>12</v>
      </c>
      <c r="B4" s="5"/>
      <c r="C4" s="5"/>
      <c r="D4" s="5"/>
      <c r="E4" s="6">
        <f>B4</f>
        <v>0</v>
      </c>
      <c r="F4" s="6">
        <f t="shared" ref="F4:F5" si="0">SQRT(G4^2-E4^2)</f>
        <v>0</v>
      </c>
      <c r="G4" s="6">
        <f t="shared" ref="G4:G5" si="1">C4*D4</f>
        <v>0</v>
      </c>
      <c r="H4" s="6" t="e">
        <f t="shared" ref="H4:H5" si="2">E4/G4</f>
        <v>#DIV/0!</v>
      </c>
      <c r="I4" s="6" t="e">
        <f t="shared" ref="I4:I5" si="3">(D4^2)/(2*PI()*$O$3*($F4-$E4*$O$6/ABS($O$4)))</f>
        <v>#DIV/0!</v>
      </c>
      <c r="N4" s="8" t="s">
        <v>19</v>
      </c>
      <c r="O4" s="3">
        <v>-0.9</v>
      </c>
      <c r="P4" s="8" t="s">
        <v>20</v>
      </c>
    </row>
    <row r="5" spans="1:16" x14ac:dyDescent="0.25">
      <c r="A5" s="1" t="s">
        <v>13</v>
      </c>
      <c r="B5" s="5"/>
      <c r="C5" s="5"/>
      <c r="D5" s="5"/>
      <c r="E5" s="6">
        <f>B5</f>
        <v>0</v>
      </c>
      <c r="F5" s="6">
        <f t="shared" si="0"/>
        <v>0</v>
      </c>
      <c r="G5" s="6">
        <f t="shared" si="1"/>
        <v>0</v>
      </c>
      <c r="H5" s="6" t="e">
        <f t="shared" si="2"/>
        <v>#DIV/0!</v>
      </c>
      <c r="I5" s="6" t="e">
        <f t="shared" si="3"/>
        <v>#DIV/0!</v>
      </c>
      <c r="N5" s="8" t="s">
        <v>21</v>
      </c>
      <c r="O5" s="3">
        <f>ACOS(O4)</f>
        <v>2.6905658417935303</v>
      </c>
      <c r="P5" s="8" t="s">
        <v>22</v>
      </c>
    </row>
    <row r="6" spans="1:16" x14ac:dyDescent="0.25">
      <c r="N6" s="8" t="s">
        <v>23</v>
      </c>
      <c r="O6" s="3">
        <f>SIN(O5)</f>
        <v>0.43588989435406778</v>
      </c>
      <c r="P6" s="8" t="s">
        <v>20</v>
      </c>
    </row>
    <row r="7" spans="1:16" x14ac:dyDescent="0.25">
      <c r="A7" s="2"/>
      <c r="B7" s="2"/>
      <c r="C7" s="2"/>
      <c r="D7" s="2"/>
      <c r="E7" s="2"/>
      <c r="F7" s="2"/>
      <c r="G7" s="2"/>
      <c r="H7" s="2"/>
    </row>
    <row r="8" spans="1:16" x14ac:dyDescent="0.25">
      <c r="I8" s="2"/>
      <c r="J8" s="2"/>
      <c r="K8" s="2"/>
    </row>
    <row r="9" spans="1:16" x14ac:dyDescent="0.25">
      <c r="I9" s="2"/>
      <c r="J9" s="2"/>
      <c r="K9" s="2"/>
    </row>
    <row r="10" spans="1:16" x14ac:dyDescent="0.25">
      <c r="K10" s="2"/>
    </row>
  </sheetData>
  <mergeCells count="2">
    <mergeCell ref="N1:P1"/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Ejercicio 2 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2019-05-03T12:12:19Z</dcterms:modified>
</cp:coreProperties>
</file>