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9628E022-5B54-4802-A080-DAACD4A546E2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Parte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E6" i="1"/>
  <c r="D11" i="1"/>
  <c r="E11" i="1"/>
  <c r="C11" i="1"/>
  <c r="B11" i="1"/>
  <c r="B6" i="1"/>
  <c r="B4" i="1"/>
  <c r="E4" i="1"/>
  <c r="F4" i="1"/>
  <c r="F6" i="1" s="1"/>
  <c r="N4" i="1" l="1"/>
  <c r="I11" i="1" l="1"/>
  <c r="I13" i="1"/>
  <c r="D4" i="1"/>
  <c r="J11" i="1" s="1"/>
  <c r="D6" i="1"/>
  <c r="G11" i="1" l="1"/>
  <c r="H11" i="1" s="1"/>
  <c r="J13" i="1"/>
  <c r="G13" i="1"/>
  <c r="H13" i="1" l="1"/>
</calcChain>
</file>

<file path=xl/sharedStrings.xml><?xml version="1.0" encoding="utf-8"?>
<sst xmlns="http://schemas.openxmlformats.org/spreadsheetml/2006/main" count="67" uniqueCount="33">
  <si>
    <t>Caso</t>
  </si>
  <si>
    <t>Vi (V)</t>
  </si>
  <si>
    <t>M</t>
  </si>
  <si>
    <t>k</t>
  </si>
  <si>
    <t>Hierro Sólido</t>
  </si>
  <si>
    <t>Laminado</t>
  </si>
  <si>
    <t>Laminado (I2 = 0)</t>
  </si>
  <si>
    <t>Rd (ohm)</t>
  </si>
  <si>
    <t>Varible</t>
  </si>
  <si>
    <t>Valor</t>
  </si>
  <si>
    <t>Unidad</t>
  </si>
  <si>
    <t>f</t>
  </si>
  <si>
    <t>Hz</t>
  </si>
  <si>
    <t>Constantes</t>
  </si>
  <si>
    <t>w</t>
  </si>
  <si>
    <t>rad/s</t>
  </si>
  <si>
    <t>V1 (V)</t>
  </si>
  <si>
    <t>I1 (A)</t>
  </si>
  <si>
    <t>R1 (ohm)</t>
  </si>
  <si>
    <t>V2 (V)</t>
  </si>
  <si>
    <t>I2 (A)</t>
  </si>
  <si>
    <t>R2 (ohm)</t>
  </si>
  <si>
    <t>Ahora se prosigue con las mediciones</t>
  </si>
  <si>
    <t>Dejando abierto el secundario, y con ohmetro para las resistencias</t>
  </si>
  <si>
    <t>L1</t>
  </si>
  <si>
    <t>L2</t>
  </si>
  <si>
    <t>DETERMINAR SENTIDO (se asumió +)</t>
  </si>
  <si>
    <t>Se usaron cuentas en modulo</t>
  </si>
  <si>
    <t>-</t>
  </si>
  <si>
    <t>Son electroimanes</t>
  </si>
  <si>
    <t>Sin núcleo</t>
  </si>
  <si>
    <t>Al no tener conductor de campo</t>
  </si>
  <si>
    <t>magnetico, se pierde gran parte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</si>
</sst>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/>
    <xf numFmtId="0" fontId="0" fillId="0" borderId="0" xfId="0" applyAlignment="1"/>
    <xf numFmtId="0" fontId="1" fillId="6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tabSelected="1" workbookViewId="0">
      <selection activeCell="E4" sqref="E4"/>
    </sheetView>
  </sheetViews>
  <sheetFormatPr baseColWidth="10" defaultColWidth="9.140625" defaultRowHeight="15" x14ac:dyDescent="0.25"/>
  <cols>
    <col min="1" max="1" width="16.5703125" customWidth="1"/>
    <col min="4" max="4" width="9.5703125" bestFit="1" customWidth="1"/>
    <col min="9" max="9" width="9.140625" customWidth="1"/>
  </cols>
  <sheetData>
    <row r="1" spans="1:18" x14ac:dyDescent="0.25">
      <c r="A1" s="8" t="s">
        <v>23</v>
      </c>
      <c r="B1" s="8"/>
      <c r="C1" s="8"/>
      <c r="D1" s="8"/>
      <c r="E1" s="8"/>
      <c r="F1" s="8"/>
      <c r="M1" s="11" t="s">
        <v>13</v>
      </c>
      <c r="N1" s="11"/>
      <c r="O1" s="11"/>
    </row>
    <row r="2" spans="1:18" x14ac:dyDescent="0.25">
      <c r="A2" s="1" t="s">
        <v>0</v>
      </c>
      <c r="B2" s="5" t="s">
        <v>16</v>
      </c>
      <c r="C2" s="5" t="s">
        <v>17</v>
      </c>
      <c r="D2" s="5" t="s">
        <v>2</v>
      </c>
      <c r="E2" s="5" t="s">
        <v>18</v>
      </c>
      <c r="F2" s="5" t="s">
        <v>21</v>
      </c>
      <c r="M2" s="7" t="s">
        <v>8</v>
      </c>
      <c r="N2" s="7" t="s">
        <v>9</v>
      </c>
      <c r="O2" s="7" t="s">
        <v>10</v>
      </c>
    </row>
    <row r="3" spans="1:18" x14ac:dyDescent="0.25">
      <c r="A3" s="2" t="s">
        <v>4</v>
      </c>
      <c r="B3" s="4" t="s">
        <v>28</v>
      </c>
      <c r="C3" s="4" t="s">
        <v>28</v>
      </c>
      <c r="D3" s="4" t="s">
        <v>28</v>
      </c>
      <c r="E3" s="4" t="s">
        <v>28</v>
      </c>
      <c r="F3" s="4" t="s">
        <v>28</v>
      </c>
      <c r="M3" s="7" t="s">
        <v>11</v>
      </c>
      <c r="N3" s="4">
        <v>50</v>
      </c>
      <c r="O3" s="4" t="s">
        <v>12</v>
      </c>
    </row>
    <row r="4" spans="1:18" x14ac:dyDescent="0.25">
      <c r="A4" s="2" t="s">
        <v>5</v>
      </c>
      <c r="B4" s="4">
        <f>94</f>
        <v>94</v>
      </c>
      <c r="C4" s="4">
        <v>0.42</v>
      </c>
      <c r="D4" s="6">
        <f>B4/($N$4*C4)</f>
        <v>0.71240784050657913</v>
      </c>
      <c r="E4" s="4">
        <f>23</f>
        <v>23</v>
      </c>
      <c r="F4" s="4">
        <f>21.8</f>
        <v>21.8</v>
      </c>
      <c r="M4" s="7" t="s">
        <v>14</v>
      </c>
      <c r="N4" s="6">
        <f>2*PI()*N3</f>
        <v>314.15926535897933</v>
      </c>
      <c r="O4" s="4" t="s">
        <v>15</v>
      </c>
    </row>
    <row r="5" spans="1:18" x14ac:dyDescent="0.25">
      <c r="A5" s="2" t="s">
        <v>6</v>
      </c>
      <c r="B5" s="4" t="s">
        <v>28</v>
      </c>
      <c r="C5" s="4" t="s">
        <v>28</v>
      </c>
      <c r="D5" s="4" t="s">
        <v>28</v>
      </c>
      <c r="E5" s="4" t="s">
        <v>28</v>
      </c>
      <c r="F5" s="4" t="s">
        <v>28</v>
      </c>
    </row>
    <row r="6" spans="1:18" x14ac:dyDescent="0.25">
      <c r="A6" s="2" t="s">
        <v>30</v>
      </c>
      <c r="B6" s="4">
        <f>93.2</f>
        <v>93.2</v>
      </c>
      <c r="C6" s="4">
        <v>0.8</v>
      </c>
      <c r="D6" s="6">
        <f>B6/($N$4*C6)</f>
        <v>0.37083101740411611</v>
      </c>
      <c r="E6" s="4">
        <f>E4</f>
        <v>23</v>
      </c>
      <c r="F6" s="4">
        <f>F4</f>
        <v>21.8</v>
      </c>
    </row>
    <row r="7" spans="1:18" x14ac:dyDescent="0.25">
      <c r="A7" s="9"/>
      <c r="B7" s="9"/>
      <c r="C7" s="9"/>
      <c r="D7" s="9"/>
      <c r="E7" s="9"/>
      <c r="F7" s="9"/>
      <c r="G7" s="9"/>
      <c r="H7" s="9"/>
    </row>
    <row r="8" spans="1:18" x14ac:dyDescent="0.25">
      <c r="A8" s="12" t="s">
        <v>22</v>
      </c>
      <c r="B8" s="13"/>
      <c r="C8" s="13"/>
      <c r="D8" s="13"/>
      <c r="E8" s="13"/>
      <c r="F8" s="13"/>
      <c r="G8" s="13"/>
      <c r="H8" s="14"/>
      <c r="I8" s="15" t="s">
        <v>26</v>
      </c>
      <c r="J8" s="15"/>
      <c r="K8" s="15"/>
      <c r="L8" s="15"/>
      <c r="O8" s="24" t="s">
        <v>27</v>
      </c>
      <c r="P8" s="24"/>
      <c r="Q8" s="24"/>
      <c r="R8" s="24"/>
    </row>
    <row r="9" spans="1:18" x14ac:dyDescent="0.25">
      <c r="A9" s="1" t="s">
        <v>0</v>
      </c>
      <c r="B9" s="1" t="s">
        <v>1</v>
      </c>
      <c r="C9" s="1" t="s">
        <v>17</v>
      </c>
      <c r="D9" s="1" t="s">
        <v>19</v>
      </c>
      <c r="E9" s="1" t="s">
        <v>20</v>
      </c>
      <c r="F9" s="1" t="s">
        <v>7</v>
      </c>
      <c r="G9" s="1" t="s">
        <v>2</v>
      </c>
      <c r="H9" s="1" t="s">
        <v>3</v>
      </c>
      <c r="I9" s="10" t="s">
        <v>24</v>
      </c>
      <c r="J9" s="10" t="s">
        <v>25</v>
      </c>
      <c r="O9" s="25" t="s">
        <v>29</v>
      </c>
      <c r="P9" s="25"/>
      <c r="Q9" s="25"/>
      <c r="R9" s="25"/>
    </row>
    <row r="10" spans="1:18" x14ac:dyDescent="0.25">
      <c r="A10" s="2" t="s">
        <v>4</v>
      </c>
      <c r="B10" s="16" t="s">
        <v>28</v>
      </c>
      <c r="C10" s="4" t="s">
        <v>28</v>
      </c>
      <c r="D10" s="4" t="s">
        <v>28</v>
      </c>
      <c r="E10" s="4" t="s">
        <v>28</v>
      </c>
      <c r="F10" s="3" t="s">
        <v>28</v>
      </c>
      <c r="G10" s="4" t="s">
        <v>28</v>
      </c>
      <c r="H10" s="4" t="s">
        <v>28</v>
      </c>
      <c r="I10" s="4" t="s">
        <v>28</v>
      </c>
      <c r="J10" s="4" t="s">
        <v>28</v>
      </c>
      <c r="O10" s="18" t="s">
        <v>31</v>
      </c>
      <c r="P10" s="19"/>
      <c r="Q10" s="19"/>
      <c r="R10" s="20"/>
    </row>
    <row r="11" spans="1:18" x14ac:dyDescent="0.25">
      <c r="A11" s="2" t="s">
        <v>5</v>
      </c>
      <c r="B11" s="4">
        <f>94</f>
        <v>94</v>
      </c>
      <c r="C11" s="4">
        <f>0.45</f>
        <v>0.45</v>
      </c>
      <c r="D11" s="4">
        <f>23.22</f>
        <v>23.22</v>
      </c>
      <c r="E11" s="4">
        <f>0.1</f>
        <v>0.1</v>
      </c>
      <c r="F11" s="3">
        <v>200</v>
      </c>
      <c r="G11" s="6">
        <f t="shared" ref="G11" si="0">D4</f>
        <v>0.71240784050657913</v>
      </c>
      <c r="H11" s="6">
        <f>G11/(SQRT(J11*I11))</f>
        <v>0.49556140259133119</v>
      </c>
      <c r="I11" s="6">
        <f t="shared" ref="I11" si="1">SQRT(B11^2 - (C11*E4)^2)/($N$4*C11)</f>
        <v>0.66087117968090037</v>
      </c>
      <c r="J11" s="6">
        <f>SQRT((C11*D4*$N$4)^2-(E11*(F4+F11))^2)/(E11*$N$4)</f>
        <v>3.1271277336354317</v>
      </c>
      <c r="O11" s="21" t="s">
        <v>32</v>
      </c>
      <c r="P11" s="22"/>
      <c r="Q11" s="22"/>
      <c r="R11" s="23"/>
    </row>
    <row r="12" spans="1:18" x14ac:dyDescent="0.25">
      <c r="A12" s="2" t="s">
        <v>6</v>
      </c>
      <c r="B12" s="4" t="s">
        <v>28</v>
      </c>
      <c r="C12" s="4" t="s">
        <v>28</v>
      </c>
      <c r="D12" s="4" t="s">
        <v>28</v>
      </c>
      <c r="E12" s="16" t="s">
        <v>28</v>
      </c>
      <c r="F12" s="3" t="s">
        <v>28</v>
      </c>
      <c r="G12" s="6" t="s">
        <v>28</v>
      </c>
      <c r="H12" s="6" t="s">
        <v>28</v>
      </c>
      <c r="I12" s="6" t="s">
        <v>28</v>
      </c>
      <c r="J12" s="6" t="s">
        <v>28</v>
      </c>
      <c r="M12" s="17"/>
    </row>
    <row r="13" spans="1:18" x14ac:dyDescent="0.25">
      <c r="A13" s="2" t="s">
        <v>30</v>
      </c>
      <c r="B13" s="4">
        <v>93</v>
      </c>
      <c r="C13" s="4">
        <v>0.8</v>
      </c>
      <c r="D13" s="4">
        <f>7</f>
        <v>7</v>
      </c>
      <c r="E13" s="16">
        <v>0.08</v>
      </c>
      <c r="F13" s="3">
        <v>200</v>
      </c>
      <c r="G13" s="6">
        <f>D6</f>
        <v>0.37083101740411611</v>
      </c>
      <c r="H13" s="6">
        <f>G13/SQRT(J13*I13)</f>
        <v>0.32270857678250453</v>
      </c>
      <c r="I13" s="6">
        <f>SQRT(B13^2 - (C13*E6)^2)/($N$4*C13)</f>
        <v>0.362720540109012</v>
      </c>
      <c r="J13" s="6">
        <f>SQRT((C13*D6*$N$4)^2-(E13*(F6+F13))^2)/(E13*$N$4)</f>
        <v>3.6404824339996891</v>
      </c>
    </row>
  </sheetData>
  <mergeCells count="7">
    <mergeCell ref="O10:R10"/>
    <mergeCell ref="O11:R11"/>
    <mergeCell ref="M1:O1"/>
    <mergeCell ref="A8:H8"/>
    <mergeCell ref="I8:L8"/>
    <mergeCell ref="O8:R8"/>
    <mergeCell ref="O9:R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Parte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2019-05-10T12:22:43Z</dcterms:modified>
</cp:coreProperties>
</file>