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A9C50B17-8748-4A40-A031-878380836B36}" xr6:coauthVersionLast="43" xr6:coauthVersionMax="43" xr10:uidLastSave="{00000000-0000-0000-0000-000000000000}"/>
  <bookViews>
    <workbookView xWindow="-120" yWindow="-120" windowWidth="20730" windowHeight="11160" activeTab="1" xr2:uid="{FDA36349-2CEE-46F1-A8FD-45D31E04EF72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C18" i="1"/>
  <c r="E32" i="1" l="1"/>
  <c r="I33" i="1" s="1"/>
  <c r="E27" i="1"/>
  <c r="D32" i="1"/>
  <c r="H33" i="1"/>
  <c r="D33" i="1"/>
  <c r="K28" i="1"/>
  <c r="K33" i="1"/>
  <c r="D28" i="1"/>
  <c r="D27" i="1"/>
  <c r="D22" i="1"/>
  <c r="E22" i="1"/>
  <c r="E23" i="1"/>
  <c r="D23" i="1"/>
  <c r="J18" i="1" l="1"/>
  <c r="H18" i="1"/>
  <c r="B17" i="1"/>
  <c r="E17" i="1"/>
  <c r="D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R9" i="1" l="1"/>
  <c r="M9" i="1"/>
  <c r="H9" i="1"/>
  <c r="R2" i="1"/>
  <c r="M2" i="1"/>
  <c r="H2" i="1"/>
  <c r="I28" i="1" l="1"/>
  <c r="H28" i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T11" i="1"/>
  <c r="S11" i="1"/>
  <c r="R11" i="1"/>
  <c r="M11" i="1"/>
  <c r="P4" i="1"/>
  <c r="M4" i="1"/>
  <c r="J33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<sst xmlns="http://schemas.openxmlformats.org/spreadsheetml/2006/main" count="119" uniqueCount="36">
  <si>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</si>
  <si>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</si>
  <si>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</si>
  <si>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</si>
  <si>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</si>
  <si>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</si>
  <si>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</si>
  <si>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</si>
  <si>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</si>
  <si>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</si>
  <si>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</si>
  <si>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</si>
  <si>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</si>
  <si>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</si>
  <si>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</si>
  <si>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</si>
  <si>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</si>
  <si>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</si>
  <si>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</si>
  <si>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</si>
  <si>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</si>
  <si>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</si>
  <si>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</si>
  <si>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</si>
  <si>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</si>
  <si>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</si>
  <si>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</si>
  <si>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>Cuadripolo "B" - Nro. De serie: 9608 (15 V - 50 mA) (T)</t>
  </si>
  <si>
    <t>Cuadripolo "A" - Nro. De serie: 9603 (15 V - 50 mA) (Pi)</t>
  </si>
  <si>
    <t>Conectamos B y A dado vuelta</t>
  </si>
  <si>
    <t>Conectamos A y B</t>
  </si>
  <si>
    <t>Resistencias…</t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</si>
  <si>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</si>
  <si>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[Ohm]</t>
    </r>
  </si>
  <si>
    <t>43.5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</si>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</sst>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zoomScaleNormal="100" workbookViewId="0">
      <selection activeCell="B2" sqref="B2"/>
    </sheetView>
  </sheetViews>
  <sheetFormatPr baseColWidth="10" defaultRowHeight="15" x14ac:dyDescent="0.25"/>
  <sheetData>
    <row r="1" spans="1:21" x14ac:dyDescent="0.25">
      <c r="A1" s="19" t="s">
        <v>27</v>
      </c>
      <c r="B1" s="20"/>
      <c r="C1" s="20"/>
      <c r="D1" s="20"/>
      <c r="E1" s="21"/>
      <c r="H1" s="25" t="s">
        <v>24</v>
      </c>
      <c r="I1" s="25"/>
      <c r="J1" s="25"/>
      <c r="K1" s="25"/>
      <c r="L1" s="6"/>
      <c r="M1" s="14" t="s">
        <v>25</v>
      </c>
      <c r="N1" s="14"/>
      <c r="O1" s="14"/>
      <c r="P1" s="14"/>
      <c r="R1" s="12" t="s">
        <v>26</v>
      </c>
      <c r="S1" s="12"/>
      <c r="T1" s="12"/>
      <c r="U1" s="12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3" t="str">
        <f>$A$1</f>
        <v>Cuadripolo "B" - Nro. De serie: 9608 (15 V - 50 mA) (T)</v>
      </c>
      <c r="I2" s="13"/>
      <c r="J2" s="13"/>
      <c r="K2" s="13"/>
      <c r="L2" s="5"/>
      <c r="M2" s="13" t="str">
        <f>$A$1</f>
        <v>Cuadripolo "B" - Nro. De serie: 9608 (15 V - 50 mA) (T)</v>
      </c>
      <c r="N2" s="13"/>
      <c r="O2" s="13"/>
      <c r="P2" s="13"/>
      <c r="R2" s="13" t="str">
        <f>$A$1</f>
        <v>Cuadripolo "B" - Nro. De serie: 9608 (15 V - 50 mA) (T)</v>
      </c>
      <c r="S2" s="13"/>
      <c r="T2" s="13"/>
      <c r="U2" s="13"/>
    </row>
    <row r="3" spans="1:21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8">
        <f>B6/D6*1000</f>
        <v>371.95121951219505</v>
      </c>
      <c r="I4" s="8">
        <f>B5/E5*1000</f>
        <v>310.29411764705878</v>
      </c>
      <c r="J4" s="8">
        <f>C6/D6*1000</f>
        <v>266.46341463414632</v>
      </c>
      <c r="K4" s="8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8">
        <f>B6/C6</f>
        <v>1.3958810068649885</v>
      </c>
      <c r="S4" s="8">
        <f>-B4/E4*1000</f>
        <v>-265.21739130434781</v>
      </c>
      <c r="T4" s="8">
        <f>D6/C6/1000</f>
        <v>3.7528604118993139E-3</v>
      </c>
      <c r="U4" s="8">
        <f>-D4/E4</f>
        <v>-1.4565217391304348</v>
      </c>
    </row>
    <row r="5" spans="1:21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1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1" x14ac:dyDescent="0.25">
      <c r="A8" s="22" t="s">
        <v>28</v>
      </c>
      <c r="B8" s="23"/>
      <c r="C8" s="23"/>
      <c r="D8" s="23"/>
      <c r="E8" s="24"/>
      <c r="H8" s="15" t="s">
        <v>24</v>
      </c>
      <c r="I8" s="15"/>
      <c r="J8" s="15"/>
      <c r="K8" s="15"/>
      <c r="M8" s="14" t="s">
        <v>25</v>
      </c>
      <c r="N8" s="14"/>
      <c r="O8" s="14"/>
      <c r="P8" s="14"/>
      <c r="R8" s="12" t="s">
        <v>26</v>
      </c>
      <c r="S8" s="12"/>
      <c r="T8" s="12"/>
      <c r="U8" s="12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3" t="str">
        <f>$A$8</f>
        <v>Cuadripolo "A" - Nro. De serie: 9603 (15 V - 50 mA) (Pi)</v>
      </c>
      <c r="I9" s="13"/>
      <c r="J9" s="13"/>
      <c r="K9" s="13"/>
      <c r="M9" s="13" t="str">
        <f>$A$8</f>
        <v>Cuadripolo "A" - Nro. De serie: 9603 (15 V - 50 mA) (Pi)</v>
      </c>
      <c r="N9" s="13"/>
      <c r="O9" s="13"/>
      <c r="P9" s="13"/>
      <c r="R9" s="13" t="str">
        <f>$A$8</f>
        <v>Cuadripolo "A" - Nro. De serie: 9603 (15 V - 50 mA) (Pi)</v>
      </c>
      <c r="S9" s="13"/>
      <c r="T9" s="13"/>
      <c r="U9" s="13"/>
    </row>
    <row r="10" spans="1:21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19</v>
      </c>
      <c r="S10" s="7" t="s">
        <v>20</v>
      </c>
      <c r="T10" s="7" t="s">
        <v>21</v>
      </c>
      <c r="U10" s="7" t="s">
        <v>22</v>
      </c>
    </row>
    <row r="11" spans="1:21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8">
        <f>B13/D13*1000</f>
        <v>217.85714285714283</v>
      </c>
      <c r="I11" s="8">
        <f>B12/E12*1000</f>
        <v>157.35384615384615</v>
      </c>
      <c r="J11" s="8">
        <f>C13/D13*1000</f>
        <v>157.35714285714283</v>
      </c>
      <c r="K11" s="8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8">
        <f>D13/C13</f>
        <v>6.3549704947798462</v>
      </c>
      <c r="S11" s="8">
        <f>-B11/E11*1000</f>
        <v>-100.82644628099173</v>
      </c>
      <c r="T11" s="8" t="e">
        <f>#REF!/C13/1000</f>
        <v>#REF!</v>
      </c>
      <c r="U11" s="8">
        <f>-D11/E11</f>
        <v>-1.1900826446280992</v>
      </c>
    </row>
    <row r="12" spans="1:21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1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1" x14ac:dyDescent="0.25">
      <c r="A15" s="19" t="s">
        <v>12</v>
      </c>
      <c r="B15" s="20"/>
      <c r="C15" s="20"/>
      <c r="D15" s="20"/>
      <c r="E15" s="21"/>
      <c r="H15" s="26" t="s">
        <v>24</v>
      </c>
      <c r="I15" s="27"/>
      <c r="J15" s="27"/>
      <c r="K15" s="28"/>
      <c r="N15" s="16" t="s">
        <v>29</v>
      </c>
      <c r="O15" s="17"/>
      <c r="P15" s="18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9" t="s">
        <v>12</v>
      </c>
      <c r="I16" s="20"/>
      <c r="J16" s="20"/>
      <c r="K16" s="21"/>
      <c r="N16" s="16" t="s">
        <v>31</v>
      </c>
      <c r="O16" s="17"/>
      <c r="P16" s="18"/>
    </row>
    <row r="17" spans="1:16" ht="18" x14ac:dyDescent="0.35">
      <c r="A17" s="1" t="s">
        <v>6</v>
      </c>
      <c r="B17" s="11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</row>
    <row r="18" spans="1:16" ht="18" x14ac:dyDescent="0.35">
      <c r="A18" s="1" t="s">
        <v>7</v>
      </c>
      <c r="B18" s="1">
        <v>3.09</v>
      </c>
      <c r="C18" s="10">
        <f>2.351</f>
        <v>2.351</v>
      </c>
      <c r="D18" s="1">
        <f>55*0.1</f>
        <v>5.5</v>
      </c>
      <c r="E18" s="1">
        <v>0</v>
      </c>
      <c r="H18" s="8">
        <f>B18/D18*1000</f>
        <v>561.81818181818176</v>
      </c>
      <c r="I18" s="8">
        <f>B18/E17*1000</f>
        <v>605.88235294117646</v>
      </c>
      <c r="J18" s="8">
        <f>C18/D18*1000</f>
        <v>427.4545454545455</v>
      </c>
      <c r="K18" s="8">
        <f>C18/E17*1000</f>
        <v>460.98039215686271</v>
      </c>
    </row>
    <row r="20" spans="1:16" x14ac:dyDescent="0.25">
      <c r="A20" s="19" t="s">
        <v>13</v>
      </c>
      <c r="B20" s="20"/>
      <c r="C20" s="20"/>
      <c r="D20" s="20"/>
      <c r="E20" s="21"/>
      <c r="H20" s="14" t="s">
        <v>25</v>
      </c>
      <c r="I20" s="14"/>
      <c r="J20" s="14"/>
      <c r="K20" s="14"/>
      <c r="N20" s="16" t="s">
        <v>30</v>
      </c>
      <c r="O20" s="17"/>
      <c r="P20" s="18"/>
    </row>
    <row r="21" spans="1:16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3" t="s">
        <v>13</v>
      </c>
      <c r="I21" s="13"/>
      <c r="J21" s="13"/>
      <c r="K21" s="13"/>
    </row>
    <row r="22" spans="1:16" ht="18" x14ac:dyDescent="0.35">
      <c r="A22" s="1" t="s">
        <v>4</v>
      </c>
      <c r="B22" s="1">
        <v>0</v>
      </c>
      <c r="C22" s="9">
        <v>3.09</v>
      </c>
      <c r="D22" s="1">
        <f>0.5*83</f>
        <v>41.5</v>
      </c>
      <c r="E22" s="1">
        <f>0.25*23</f>
        <v>5.75</v>
      </c>
      <c r="H22" s="7" t="s">
        <v>14</v>
      </c>
      <c r="I22" s="7" t="s">
        <v>15</v>
      </c>
      <c r="J22" s="7" t="s">
        <v>16</v>
      </c>
      <c r="K22" s="7" t="s">
        <v>17</v>
      </c>
    </row>
    <row r="23" spans="1:16" ht="18" x14ac:dyDescent="0.35">
      <c r="A23" s="1" t="s">
        <v>5</v>
      </c>
      <c r="B23" s="9">
        <v>3.09</v>
      </c>
      <c r="C23" s="1">
        <v>0</v>
      </c>
      <c r="D23" s="1">
        <f>0.5*45</f>
        <v>22.5</v>
      </c>
      <c r="E23" s="1">
        <f>83*0.5</f>
        <v>41.5</v>
      </c>
      <c r="H23" s="8">
        <f>D23/1000/B23</f>
        <v>7.2815533980582527E-3</v>
      </c>
      <c r="I23" s="8">
        <f>D22/1000/C22</f>
        <v>1.3430420711974112E-2</v>
      </c>
      <c r="J23" s="8">
        <f>E23/1000/B23</f>
        <v>1.3430420711974112E-2</v>
      </c>
      <c r="K23" s="8">
        <f>E22/1000/C22</f>
        <v>1.8608414239482201E-3</v>
      </c>
    </row>
    <row r="25" spans="1:16" x14ac:dyDescent="0.25">
      <c r="A25" s="19" t="s">
        <v>18</v>
      </c>
      <c r="B25" s="20"/>
      <c r="C25" s="20"/>
      <c r="D25" s="20"/>
      <c r="E25" s="21"/>
      <c r="H25" s="12" t="s">
        <v>26</v>
      </c>
      <c r="I25" s="12"/>
      <c r="J25" s="12"/>
      <c r="K25" s="12"/>
    </row>
    <row r="26" spans="1:16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3" t="s">
        <v>18</v>
      </c>
      <c r="I26" s="13"/>
      <c r="J26" s="13"/>
      <c r="K26" s="13"/>
    </row>
    <row r="27" spans="1:16" ht="18" x14ac:dyDescent="0.35">
      <c r="A27" s="1" t="s">
        <v>5</v>
      </c>
      <c r="B27" s="9">
        <v>3.09</v>
      </c>
      <c r="C27" s="9">
        <v>0</v>
      </c>
      <c r="D27" s="9">
        <f>0.5*41</f>
        <v>20.5</v>
      </c>
      <c r="E27" s="9">
        <f>0.1*60</f>
        <v>6</v>
      </c>
      <c r="H27" s="7" t="s">
        <v>19</v>
      </c>
      <c r="I27" s="7" t="s">
        <v>20</v>
      </c>
      <c r="J27" s="7" t="s">
        <v>21</v>
      </c>
      <c r="K27" s="7" t="s">
        <v>22</v>
      </c>
    </row>
    <row r="28" spans="1:16" ht="18" x14ac:dyDescent="0.35">
      <c r="A28" s="1" t="s">
        <v>7</v>
      </c>
      <c r="B28" s="9">
        <v>3.09</v>
      </c>
      <c r="C28" s="9">
        <v>1.35</v>
      </c>
      <c r="D28" s="9">
        <f>35.5*0.5</f>
        <v>17.75</v>
      </c>
      <c r="E28" s="9">
        <v>0</v>
      </c>
      <c r="H28" s="8">
        <f>B28/C28</f>
        <v>2.2888888888888888</v>
      </c>
      <c r="I28" s="8">
        <f>-B27/E27*1000</f>
        <v>-515</v>
      </c>
      <c r="J28" s="8">
        <f>D28/C28/1000</f>
        <v>1.3148148148148147E-2</v>
      </c>
      <c r="K28" s="8">
        <f>-D27/E27</f>
        <v>-3.4166666666666665</v>
      </c>
    </row>
    <row r="30" spans="1:16" x14ac:dyDescent="0.25">
      <c r="A30" s="19" t="s">
        <v>23</v>
      </c>
      <c r="B30" s="20"/>
      <c r="C30" s="20"/>
      <c r="D30" s="20"/>
      <c r="E30" s="21"/>
      <c r="H30" s="12" t="s">
        <v>26</v>
      </c>
      <c r="I30" s="12"/>
      <c r="J30" s="12"/>
      <c r="K30" s="12"/>
    </row>
    <row r="31" spans="1:16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3" t="s">
        <v>23</v>
      </c>
      <c r="I31" s="13"/>
      <c r="J31" s="13"/>
      <c r="K31" s="13"/>
    </row>
    <row r="32" spans="1:16" ht="18" x14ac:dyDescent="0.35">
      <c r="A32" s="1" t="s">
        <v>5</v>
      </c>
      <c r="B32" s="9">
        <v>3.09</v>
      </c>
      <c r="C32" s="1">
        <v>0</v>
      </c>
      <c r="D32" s="1">
        <f>29*0.5</f>
        <v>14.5</v>
      </c>
      <c r="E32" s="1">
        <f>0.1*66</f>
        <v>6.6000000000000005</v>
      </c>
      <c r="H32" s="7" t="s">
        <v>19</v>
      </c>
      <c r="I32" s="7" t="s">
        <v>20</v>
      </c>
      <c r="J32" s="7" t="s">
        <v>21</v>
      </c>
      <c r="K32" s="7" t="s">
        <v>22</v>
      </c>
    </row>
    <row r="33" spans="1:11" ht="18" x14ac:dyDescent="0.35">
      <c r="A33" s="1" t="s">
        <v>7</v>
      </c>
      <c r="B33" s="9">
        <v>3.09</v>
      </c>
      <c r="C33" s="10">
        <v>0.86899999999999999</v>
      </c>
      <c r="D33" s="9">
        <f>25*0.5</f>
        <v>12.5</v>
      </c>
      <c r="E33" s="1">
        <v>0</v>
      </c>
      <c r="H33" s="8">
        <f>B33/C33</f>
        <v>3.5558112773302644</v>
      </c>
      <c r="I33" s="8">
        <f>-B32/E32*1000</f>
        <v>-468.18181818181813</v>
      </c>
      <c r="J33" s="8">
        <f>E32/B33/1000</f>
        <v>2.1359223300970879E-3</v>
      </c>
      <c r="K33" s="8">
        <f>-D32/E32</f>
        <v>-2.1969696969696968</v>
      </c>
    </row>
  </sheetData>
  <sortState xmlns:xlrd2="http://schemas.microsoft.com/office/spreadsheetml/2017/richdata2" ref="M17:P24">
    <sortCondition ref="O17:O24"/>
  </sortState>
  <mergeCells count="29"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  <mergeCell ref="N20:P20"/>
    <mergeCell ref="N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4E-8D07-412A-8ADE-7579EC4BF84A}">
  <dimension ref="A1:K8"/>
  <sheetViews>
    <sheetView tabSelected="1" workbookViewId="0">
      <selection activeCell="C3" sqref="C2:E3"/>
    </sheetView>
  </sheetViews>
  <sheetFormatPr baseColWidth="10" defaultRowHeight="15" x14ac:dyDescent="0.25"/>
  <sheetData>
    <row r="1" spans="1:11" x14ac:dyDescent="0.25">
      <c r="A1" s="19" t="s">
        <v>27</v>
      </c>
      <c r="B1" s="20"/>
      <c r="C1" s="20"/>
      <c r="D1" s="20"/>
      <c r="E1" s="21"/>
      <c r="G1" s="22" t="s">
        <v>28</v>
      </c>
      <c r="H1" s="23"/>
      <c r="I1" s="23"/>
      <c r="J1" s="23"/>
      <c r="K1" s="24"/>
    </row>
    <row r="2" spans="1:11" ht="18" x14ac:dyDescent="0.35">
      <c r="A2" s="2" t="s">
        <v>32</v>
      </c>
      <c r="B2" s="2" t="s">
        <v>0</v>
      </c>
      <c r="C2" s="9" t="s">
        <v>1</v>
      </c>
      <c r="D2" s="9" t="s">
        <v>3</v>
      </c>
      <c r="E2" s="2" t="s">
        <v>33</v>
      </c>
      <c r="G2" s="2" t="s">
        <v>32</v>
      </c>
      <c r="H2" s="2" t="s">
        <v>0</v>
      </c>
      <c r="I2" s="9" t="s">
        <v>1</v>
      </c>
      <c r="J2" s="9" t="s">
        <v>2</v>
      </c>
      <c r="K2" s="2" t="s">
        <v>33</v>
      </c>
    </row>
    <row r="3" spans="1:11" x14ac:dyDescent="0.25">
      <c r="A3" s="2">
        <v>191.4</v>
      </c>
      <c r="B3" s="9">
        <v>3.09</v>
      </c>
      <c r="C3" s="10" t="s">
        <v>35</v>
      </c>
      <c r="D3" s="9" t="s">
        <v>35</v>
      </c>
      <c r="E3" s="9" t="s">
        <v>35</v>
      </c>
      <c r="G3" s="2">
        <v>80.2</v>
      </c>
      <c r="H3" s="9">
        <v>3.09</v>
      </c>
      <c r="I3" s="29">
        <v>1.18</v>
      </c>
      <c r="J3" s="29">
        <f>28.5*0.5</f>
        <v>14.25</v>
      </c>
      <c r="K3" s="29">
        <v>80</v>
      </c>
    </row>
    <row r="4" spans="1:11" x14ac:dyDescent="0.25">
      <c r="A4" s="30"/>
      <c r="B4" s="30"/>
      <c r="C4" s="30"/>
      <c r="D4" s="30"/>
      <c r="E4" s="11"/>
      <c r="I4" s="9">
        <v>1.34</v>
      </c>
      <c r="J4" s="9">
        <f>24.5*0.5</f>
        <v>12.25</v>
      </c>
      <c r="K4" s="9">
        <v>120</v>
      </c>
    </row>
    <row r="5" spans="1:11" x14ac:dyDescent="0.25">
      <c r="C5" s="11"/>
      <c r="D5" s="11"/>
      <c r="E5" s="30"/>
      <c r="I5" s="9">
        <v>0.82899999999999996</v>
      </c>
      <c r="J5" s="9">
        <f>38.5*0.5</f>
        <v>19.25</v>
      </c>
      <c r="K5" s="9" t="s">
        <v>34</v>
      </c>
    </row>
    <row r="6" spans="1:11" x14ac:dyDescent="0.25">
      <c r="C6" s="11"/>
      <c r="D6" s="11"/>
      <c r="E6" s="11"/>
      <c r="I6" s="9">
        <v>1.117</v>
      </c>
      <c r="J6" s="9">
        <f>31*0.5</f>
        <v>15.5</v>
      </c>
      <c r="K6" s="9">
        <v>73</v>
      </c>
    </row>
    <row r="7" spans="1:11" x14ac:dyDescent="0.25">
      <c r="C7" s="11"/>
      <c r="D7" s="11"/>
      <c r="E7" s="11"/>
      <c r="I7" s="9">
        <v>1.01</v>
      </c>
      <c r="J7" s="9">
        <f>33.5*0.5</f>
        <v>16.75</v>
      </c>
      <c r="K7" s="9">
        <v>61.6</v>
      </c>
    </row>
    <row r="8" spans="1:11" x14ac:dyDescent="0.25">
      <c r="C8" s="11"/>
      <c r="D8" s="11"/>
      <c r="E8" s="11"/>
      <c r="I8" s="9">
        <v>1.21</v>
      </c>
      <c r="J8" s="9">
        <f>28*0.5</f>
        <v>14</v>
      </c>
      <c r="K8" s="9">
        <v>88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2019-05-17T13:11:49Z</dcterms:modified>
</cp:coreProperties>
</file>