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F61DB52-3251-46F5-8A38-443E18DFC2D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art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H13" i="1"/>
  <c r="J11" i="1"/>
  <c r="J10" i="1"/>
  <c r="I11" i="1"/>
  <c r="I13" i="1"/>
  <c r="I10" i="1"/>
  <c r="G10" i="1"/>
  <c r="H10" i="1" l="1"/>
  <c r="D14" i="1"/>
  <c r="F3" i="1"/>
  <c r="E3" i="1"/>
  <c r="D13" i="1" l="1"/>
  <c r="D11" i="1"/>
  <c r="E11" i="1"/>
  <c r="C11" i="1"/>
  <c r="N4" i="1" l="1"/>
  <c r="H11" i="1" l="1"/>
</calcChain>
</file>

<file path=xl/sharedStrings.xml><?xml version="1.0" encoding="utf-8"?>
<sst xmlns="http://schemas.openxmlformats.org/spreadsheetml/2006/main" count="39" uniqueCount="33">
  <si>
    <t>Caso</t>
  </si>
  <si>
    <t>Vi (V)</t>
  </si>
  <si>
    <t>M</t>
  </si>
  <si>
    <t>k</t>
  </si>
  <si>
    <t>Hierro Sólido</t>
  </si>
  <si>
    <t>Laminado</t>
  </si>
  <si>
    <t>Laminado (I2 = 0)</t>
  </si>
  <si>
    <t>Rd (ohm)</t>
  </si>
  <si>
    <t>Varible</t>
  </si>
  <si>
    <t>Valor</t>
  </si>
  <si>
    <t>Unidad</t>
  </si>
  <si>
    <t>f</t>
  </si>
  <si>
    <t>Hz</t>
  </si>
  <si>
    <t>Constantes</t>
  </si>
  <si>
    <t>w</t>
  </si>
  <si>
    <t>rad/s</t>
  </si>
  <si>
    <t>I1 (A)</t>
  </si>
  <si>
    <t>R1 (ohm)</t>
  </si>
  <si>
    <t>V2 (V)</t>
  </si>
  <si>
    <t>I2 (A)</t>
  </si>
  <si>
    <t>R2 (ohm)</t>
  </si>
  <si>
    <t>Ahora se prosigue con las mediciones</t>
  </si>
  <si>
    <t>Dejando abierto el secundario, y con ohmetro para las resistencias</t>
  </si>
  <si>
    <t>L1</t>
  </si>
  <si>
    <t>L2</t>
  </si>
  <si>
    <t>DETERMINAR SENTIDO (se asumió +)</t>
  </si>
  <si>
    <t>Se usaron cuentas en modulo</t>
  </si>
  <si>
    <t>Son electroimanes</t>
  </si>
  <si>
    <t>Sin núcleo</t>
  </si>
  <si>
    <t>Al no tener conductor de campo</t>
  </si>
  <si>
    <t>magnetico, se pierde gran parte</t>
  </si>
  <si>
    <t>Sin núcleo (I2 = 0)</t>
  </si>
  <si>
    <t>Hierro Sólido vacio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</si>
</sst>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Alignment="1"/>
    <xf numFmtId="0" fontId="1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zoomScale="130" zoomScaleNormal="130" workbookViewId="0">
      <selection activeCell="J15" sqref="J15"/>
    </sheetView>
  </sheetViews>
  <sheetFormatPr defaultColWidth="9.140625" defaultRowHeight="15" x14ac:dyDescent="0.25"/>
  <cols>
    <col min="1" max="1" width="16.5703125" customWidth="1"/>
    <col min="4" max="4" width="9.5703125" bestFit="1" customWidth="1"/>
    <col min="9" max="9" width="9.140625" customWidth="1"/>
  </cols>
  <sheetData>
    <row r="1" spans="1:18" x14ac:dyDescent="0.25">
      <c r="A1" s="8" t="s">
        <v>22</v>
      </c>
      <c r="B1" s="8"/>
      <c r="C1" s="8"/>
      <c r="D1" s="8"/>
      <c r="E1" s="8"/>
      <c r="F1" s="8"/>
      <c r="M1" s="23" t="s">
        <v>13</v>
      </c>
      <c r="N1" s="23"/>
      <c r="O1" s="23"/>
    </row>
    <row r="2" spans="1:18" x14ac:dyDescent="0.25">
      <c r="A2" s="1" t="s">
        <v>0</v>
      </c>
      <c r="B2" s="5"/>
      <c r="C2" s="5"/>
      <c r="D2" s="5"/>
      <c r="E2" s="5" t="s">
        <v>17</v>
      </c>
      <c r="F2" s="5" t="s">
        <v>20</v>
      </c>
      <c r="G2" s="5"/>
      <c r="M2" s="7" t="s">
        <v>8</v>
      </c>
      <c r="N2" s="7" t="s">
        <v>9</v>
      </c>
      <c r="O2" s="7" t="s">
        <v>10</v>
      </c>
    </row>
    <row r="3" spans="1:18" x14ac:dyDescent="0.25">
      <c r="A3" s="31" t="s">
        <v>4</v>
      </c>
      <c r="B3" s="32"/>
      <c r="C3" s="32"/>
      <c r="D3" s="33"/>
      <c r="E3" s="32">
        <f>23</f>
        <v>23</v>
      </c>
      <c r="F3" s="32">
        <f>21.8</f>
        <v>21.8</v>
      </c>
      <c r="G3" s="32"/>
      <c r="M3" s="7" t="s">
        <v>11</v>
      </c>
      <c r="N3" s="4">
        <v>50</v>
      </c>
      <c r="O3" s="4" t="s">
        <v>12</v>
      </c>
    </row>
    <row r="4" spans="1:18" x14ac:dyDescent="0.25">
      <c r="A4" s="2" t="s">
        <v>5</v>
      </c>
      <c r="B4" s="14"/>
      <c r="C4" s="4"/>
      <c r="D4" s="34"/>
      <c r="E4" s="14"/>
      <c r="F4" s="14"/>
      <c r="G4" s="16"/>
      <c r="M4" s="7" t="s">
        <v>14</v>
      </c>
      <c r="N4" s="6">
        <f>2*PI()*N3</f>
        <v>314.15926535897933</v>
      </c>
      <c r="O4" s="4" t="s">
        <v>15</v>
      </c>
    </row>
    <row r="5" spans="1:18" x14ac:dyDescent="0.25">
      <c r="A5" s="31" t="s">
        <v>6</v>
      </c>
      <c r="B5" s="32"/>
      <c r="C5" s="32"/>
      <c r="D5" s="33"/>
      <c r="E5" s="32"/>
      <c r="F5" s="32"/>
      <c r="G5" s="32"/>
    </row>
    <row r="6" spans="1:18" x14ac:dyDescent="0.25">
      <c r="A6" s="31" t="s">
        <v>28</v>
      </c>
      <c r="B6" s="32"/>
      <c r="C6" s="32"/>
      <c r="D6" s="35"/>
      <c r="E6" s="32"/>
      <c r="F6" s="32"/>
      <c r="G6" s="32"/>
    </row>
    <row r="7" spans="1:18" x14ac:dyDescent="0.25">
      <c r="A7" s="2" t="s">
        <v>31</v>
      </c>
      <c r="B7" s="14"/>
      <c r="C7" s="14"/>
      <c r="D7" s="33"/>
      <c r="E7" s="14"/>
      <c r="F7" s="14"/>
      <c r="G7" s="16"/>
      <c r="H7" s="9"/>
    </row>
    <row r="8" spans="1:18" x14ac:dyDescent="0.25">
      <c r="A8" s="24" t="s">
        <v>21</v>
      </c>
      <c r="B8" s="25"/>
      <c r="C8" s="25"/>
      <c r="D8" s="25"/>
      <c r="E8" s="25"/>
      <c r="F8" s="25"/>
      <c r="G8" s="25"/>
      <c r="H8" s="26"/>
      <c r="I8" s="27" t="s">
        <v>25</v>
      </c>
      <c r="J8" s="27"/>
      <c r="K8" s="27"/>
      <c r="L8" s="27"/>
      <c r="O8" s="28" t="s">
        <v>26</v>
      </c>
      <c r="P8" s="28"/>
      <c r="Q8" s="28"/>
      <c r="R8" s="28"/>
    </row>
    <row r="9" spans="1:18" x14ac:dyDescent="0.25">
      <c r="A9" s="1" t="s">
        <v>0</v>
      </c>
      <c r="B9" s="1" t="s">
        <v>1</v>
      </c>
      <c r="C9" s="1" t="s">
        <v>16</v>
      </c>
      <c r="D9" s="1" t="s">
        <v>18</v>
      </c>
      <c r="E9" s="1" t="s">
        <v>19</v>
      </c>
      <c r="F9" s="1" t="s">
        <v>7</v>
      </c>
      <c r="G9" s="1" t="s">
        <v>2</v>
      </c>
      <c r="H9" s="1" t="s">
        <v>3</v>
      </c>
      <c r="I9" s="10" t="s">
        <v>23</v>
      </c>
      <c r="J9" s="10" t="s">
        <v>24</v>
      </c>
      <c r="K9" s="30"/>
      <c r="O9" s="29" t="s">
        <v>27</v>
      </c>
      <c r="P9" s="29"/>
      <c r="Q9" s="29"/>
      <c r="R9" s="29"/>
    </row>
    <row r="10" spans="1:18" x14ac:dyDescent="0.25">
      <c r="A10" s="2" t="s">
        <v>4</v>
      </c>
      <c r="B10" s="12">
        <v>93.4</v>
      </c>
      <c r="C10" s="4">
        <v>0.3</v>
      </c>
      <c r="D10" s="4">
        <v>14.6</v>
      </c>
      <c r="E10" s="4">
        <v>0.06</v>
      </c>
      <c r="F10" s="3">
        <v>200</v>
      </c>
      <c r="G10" s="6">
        <f>D10/(C10*$N$4)</f>
        <v>0.15491081127611145</v>
      </c>
      <c r="H10" s="6">
        <f>G10/(SQRT(J10*I10))</f>
        <v>0.27608371263943349</v>
      </c>
      <c r="I10" s="6">
        <f>SQRT(B10^2 - (C10*E$3)^2)/($N$4*C10)</f>
        <v>0.98829680833112554</v>
      </c>
      <c r="J10" s="6">
        <f>SQRT((C10*G10*$N$4)^2-(E10*(F$3+F10))^2)/(E10*$N$4)</f>
        <v>0.31856238261710607</v>
      </c>
      <c r="O10" s="17" t="s">
        <v>29</v>
      </c>
      <c r="P10" s="18"/>
      <c r="Q10" s="18"/>
      <c r="R10" s="19"/>
    </row>
    <row r="11" spans="1:18" x14ac:dyDescent="0.25">
      <c r="A11" s="2" t="s">
        <v>5</v>
      </c>
      <c r="B11" s="12">
        <v>93.4</v>
      </c>
      <c r="C11" s="4">
        <f>0.45</f>
        <v>0.45</v>
      </c>
      <c r="D11" s="4">
        <f>23.22</f>
        <v>23.22</v>
      </c>
      <c r="E11" s="4">
        <f>0.1</f>
        <v>0.1</v>
      </c>
      <c r="F11" s="3">
        <v>200</v>
      </c>
      <c r="G11" s="6">
        <v>0.26</v>
      </c>
      <c r="H11" s="6">
        <f>G11/(SQRT(J11*I11))</f>
        <v>0.33219026191529116</v>
      </c>
      <c r="I11" s="6">
        <f t="shared" ref="I11:I14" si="0">SQRT(B11^2 - (C11*E$3)^2)/($N$4*C11)</f>
        <v>0.65660091653543506</v>
      </c>
      <c r="J11" s="6">
        <f t="shared" ref="J11:J13" si="1">SQRT((C11*G11*$N$4)^2-(E11*(F$3+F11))^2)/(E11*$N$4)</f>
        <v>0.93297803048255723</v>
      </c>
      <c r="O11" s="20" t="s">
        <v>30</v>
      </c>
      <c r="P11" s="21"/>
      <c r="Q11" s="21"/>
      <c r="R11" s="22"/>
    </row>
    <row r="12" spans="1:18" x14ac:dyDescent="0.25">
      <c r="A12" s="2" t="s">
        <v>6</v>
      </c>
      <c r="B12" s="12">
        <v>93.4</v>
      </c>
      <c r="C12" s="4">
        <v>0.4</v>
      </c>
      <c r="D12" s="4">
        <v>33.22</v>
      </c>
      <c r="E12" s="14">
        <v>0</v>
      </c>
      <c r="F12" s="3">
        <v>0</v>
      </c>
      <c r="G12" s="6"/>
      <c r="H12" s="6"/>
      <c r="I12" s="6"/>
      <c r="J12" s="6"/>
      <c r="M12" s="13"/>
    </row>
    <row r="13" spans="1:18" x14ac:dyDescent="0.25">
      <c r="A13" s="2" t="s">
        <v>28</v>
      </c>
      <c r="B13" s="12">
        <v>93.4</v>
      </c>
      <c r="C13" s="4">
        <v>0.8</v>
      </c>
      <c r="D13" s="4">
        <f>7</f>
        <v>7</v>
      </c>
      <c r="E13" s="12">
        <v>0.08</v>
      </c>
      <c r="F13" s="3">
        <v>200</v>
      </c>
      <c r="G13" s="6">
        <v>0.03</v>
      </c>
      <c r="H13" s="6">
        <f>G13/SQRT(J13*I13)</f>
        <v>6.2169899099559944E-2</v>
      </c>
      <c r="I13" s="6">
        <f t="shared" si="0"/>
        <v>0.36434404346222898</v>
      </c>
      <c r="J13" s="6">
        <f>SQRT(ABS((C13*G13*$N$4)^2-(E13*(F$3+F13))^2))/(E13*$N$4)</f>
        <v>0.63910249149638587</v>
      </c>
    </row>
    <row r="14" spans="1:18" x14ac:dyDescent="0.25">
      <c r="A14" s="2" t="s">
        <v>31</v>
      </c>
      <c r="B14" s="12">
        <v>93.4</v>
      </c>
      <c r="C14" s="14">
        <v>0.8</v>
      </c>
      <c r="D14" s="14">
        <f>8.3</f>
        <v>8.3000000000000007</v>
      </c>
      <c r="E14" s="12">
        <v>0</v>
      </c>
      <c r="F14" s="11">
        <v>0</v>
      </c>
      <c r="G14" s="6"/>
      <c r="H14" s="6"/>
      <c r="I14" s="6"/>
      <c r="J14" s="6"/>
    </row>
    <row r="15" spans="1:18" x14ac:dyDescent="0.25">
      <c r="A15" s="2" t="s">
        <v>32</v>
      </c>
      <c r="B15" s="12">
        <v>93.4</v>
      </c>
      <c r="C15" s="16">
        <v>0.35</v>
      </c>
      <c r="D15" s="16">
        <v>16.5</v>
      </c>
      <c r="E15" s="16">
        <v>0</v>
      </c>
      <c r="F15" s="15">
        <v>0</v>
      </c>
      <c r="G15" s="6"/>
      <c r="H15" s="6"/>
      <c r="I15" s="6"/>
      <c r="J15" s="6"/>
    </row>
  </sheetData>
  <mergeCells count="7">
    <mergeCell ref="O10:R10"/>
    <mergeCell ref="O11:R11"/>
    <mergeCell ref="M1:O1"/>
    <mergeCell ref="A8:H8"/>
    <mergeCell ref="I8:L8"/>
    <mergeCell ref="O8:R8"/>
    <mergeCell ref="O9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2019-05-10T14:07:52Z</dcterms:modified>
</cp:coreProperties>
</file>