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ropbox\Data analysis projects\marathon temperature effect\"/>
    </mc:Choice>
  </mc:AlternateContent>
  <xr:revisionPtr revIDLastSave="0" documentId="13_ncr:1_{279A6592-B0BE-4207-A18A-B0F5FA6B519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aw data_year" sheetId="1" r:id="rId1"/>
    <sheet name="raw data_nat" sheetId="6" r:id="rId2"/>
    <sheet name="no of runners" sheetId="2" r:id="rId3"/>
    <sheet name="gender" sheetId="10" r:id="rId4"/>
    <sheet name="countries" sheetId="9" r:id="rId5"/>
    <sheet name="finish times" sheetId="3" r:id="rId6"/>
    <sheet name="weather" sheetId="4" r:id="rId7"/>
  </sheets>
  <definedNames>
    <definedName name="cloudcover">'raw data_year'!$O$2:$O$28</definedName>
    <definedName name="country">'raw data_nat'!$B$1:$XFD$1</definedName>
    <definedName name="country_count">'raw data_nat'!$B$2:$XFD$2</definedName>
    <definedName name="humidity">'raw data_year'!$L$2:$L$28</definedName>
    <definedName name="mean_finish_time_all">'raw data_year'!$E$2:$E$28</definedName>
    <definedName name="mean_finish_time_F">'raw data_year'!$G$2:$G$28</definedName>
    <definedName name="mean_finish_time_M">'raw data_year'!$F$2:$F$28</definedName>
    <definedName name="precipitation">'raw data_year'!$N$2:$N$28</definedName>
    <definedName name="pressure">'raw data_year'!$M$2:$M$28</definedName>
    <definedName name="runners_all">'raw data_year'!$B$2:$B$28</definedName>
    <definedName name="runners_F">'raw data_year'!$D$2:$D$28</definedName>
    <definedName name="runners_M">'raw data_year'!$C$2:$C$28</definedName>
    <definedName name="temperature">'raw data_year'!$K$2:$K$28</definedName>
    <definedName name="winddirection">'raw data_year'!$Q$2:$Q$28</definedName>
    <definedName name="windspeed">'raw data_year'!$P$2:$P$28</definedName>
    <definedName name="winner_finish_time_all">'raw data_year'!$H$2:$H$28</definedName>
    <definedName name="winner_finish_time_f">'raw data_year'!$J$2:$J$28</definedName>
    <definedName name="winner_finish_time_m">'raw data_year'!$I$2:$I$28</definedName>
    <definedName name="year">'raw data_year'!$A$2:$A$28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2" l="1"/>
  <c r="C32" i="10"/>
  <c r="D32" i="10"/>
  <c r="J35" i="4"/>
  <c r="J34" i="4"/>
  <c r="J31" i="4"/>
  <c r="J32" i="4" s="1"/>
  <c r="J33" i="4" s="1"/>
  <c r="G2" i="4" a="1"/>
  <c r="G2" i="4" s="1"/>
  <c r="H2" i="4" s="1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9" i="3"/>
  <c r="Q29" i="3"/>
  <c r="P30" i="3"/>
  <c r="Q30" i="3"/>
  <c r="Q4" i="3"/>
  <c r="P4" i="3"/>
  <c r="H25" i="3"/>
  <c r="I25" i="3"/>
  <c r="H26" i="3"/>
  <c r="I26" i="3"/>
  <c r="H27" i="3"/>
  <c r="I27" i="3"/>
  <c r="H29" i="3"/>
  <c r="I29" i="3"/>
  <c r="H30" i="3"/>
  <c r="I30" i="3"/>
  <c r="H21" i="4" l="1"/>
  <c r="H9" i="4"/>
  <c r="H20" i="4"/>
  <c r="H8" i="4"/>
  <c r="H19" i="4"/>
  <c r="H7" i="4"/>
  <c r="H18" i="4"/>
  <c r="H17" i="4"/>
  <c r="H5" i="4"/>
  <c r="H28" i="4"/>
  <c r="H16" i="4"/>
  <c r="H4" i="4"/>
  <c r="H27" i="4"/>
  <c r="H15" i="4"/>
  <c r="H3" i="4"/>
  <c r="H6" i="4"/>
  <c r="H26" i="4"/>
  <c r="H14" i="4"/>
  <c r="H23" i="4"/>
  <c r="H11" i="4"/>
  <c r="H25" i="4"/>
  <c r="H13" i="4"/>
  <c r="H24" i="4"/>
  <c r="H12" i="4"/>
  <c r="H22" i="4"/>
  <c r="H10" i="4"/>
  <c r="E32" i="10"/>
  <c r="G32" i="2"/>
  <c r="AE9" i="2"/>
  <c r="B3" i="9"/>
  <c r="C3" i="9" s="1"/>
  <c r="B2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I2" i="4" a="1"/>
  <c r="I2" i="4" s="1"/>
  <c r="F2" i="4" a="1"/>
  <c r="F2" i="4" s="1"/>
  <c r="E2" i="4" a="1"/>
  <c r="E2" i="4" s="1"/>
  <c r="D2" i="4" a="1"/>
  <c r="D2" i="4" s="1"/>
  <c r="C2" i="4" a="1"/>
  <c r="C2" i="4" s="1"/>
  <c r="B2" i="4" a="1"/>
  <c r="B2" i="4" s="1"/>
  <c r="A2" i="4" a="1"/>
  <c r="A2" i="4" s="1"/>
  <c r="C8" i="9" l="1"/>
  <c r="C7" i="9"/>
  <c r="C6" i="9"/>
  <c r="C5" i="9"/>
  <c r="C23" i="9"/>
  <c r="C22" i="9"/>
  <c r="C21" i="9"/>
  <c r="C12" i="9"/>
  <c r="C19" i="9"/>
  <c r="C11" i="9"/>
  <c r="C18" i="9"/>
  <c r="C4" i="9"/>
  <c r="C17" i="9"/>
  <c r="C16" i="9"/>
  <c r="C15" i="9"/>
  <c r="C20" i="9"/>
  <c r="C10" i="9"/>
  <c r="C2" i="9"/>
  <c r="C14" i="9"/>
  <c r="C13" i="9"/>
  <c r="C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<sst xmlns="http://schemas.openxmlformats.org/spreadsheetml/2006/main" count="438" uniqueCount="250">
  <si>
    <t>year</t>
  </si>
  <si>
    <t>runners_all</t>
  </si>
  <si>
    <t>runners_M</t>
  </si>
  <si>
    <t>runners_F</t>
  </si>
  <si>
    <t>mean_finish_time_all</t>
  </si>
  <si>
    <t>mean_finish_time_M</t>
  </si>
  <si>
    <t>mean_finish_time_F</t>
  </si>
  <si>
    <t>winner_finish_time_all</t>
  </si>
  <si>
    <t>winner_finish_time_m</t>
  </si>
  <si>
    <t>winner_finish_time_f</t>
  </si>
  <si>
    <t>temperature</t>
  </si>
  <si>
    <t>humidity</t>
  </si>
  <si>
    <t>pressure</t>
  </si>
  <si>
    <t>precipitation</t>
  </si>
  <si>
    <t>cloudcover</t>
  </si>
  <si>
    <t>windspeed</t>
  </si>
  <si>
    <t>winddirection</t>
  </si>
  <si>
    <t>Year</t>
  </si>
  <si>
    <t>Total runners</t>
  </si>
  <si>
    <t>%male</t>
  </si>
  <si>
    <t>%female</t>
  </si>
  <si>
    <t>cloud cover</t>
  </si>
  <si>
    <t>wind speed</t>
  </si>
  <si>
    <t>mean finish time</t>
  </si>
  <si>
    <t>winner time</t>
  </si>
  <si>
    <t>country</t>
  </si>
  <si>
    <t>CZE</t>
  </si>
  <si>
    <t>FRA</t>
  </si>
  <si>
    <t>ITA</t>
  </si>
  <si>
    <t>DEU</t>
  </si>
  <si>
    <t>GBR</t>
  </si>
  <si>
    <t>SVK</t>
  </si>
  <si>
    <t>POL</t>
  </si>
  <si>
    <t>USA</t>
  </si>
  <si>
    <t>ESP</t>
  </si>
  <si>
    <t>FIN</t>
  </si>
  <si>
    <t>NED</t>
  </si>
  <si>
    <t>CHN</t>
  </si>
  <si>
    <t>HUN</t>
  </si>
  <si>
    <t>DEN</t>
  </si>
  <si>
    <t>BEL</t>
  </si>
  <si>
    <t>SWE</t>
  </si>
  <si>
    <t>SUI</t>
  </si>
  <si>
    <t>AUT</t>
  </si>
  <si>
    <t>RUS</t>
  </si>
  <si>
    <t>JPN</t>
  </si>
  <si>
    <t>ISR</t>
  </si>
  <si>
    <t>CAN</t>
  </si>
  <si>
    <t>IRL</t>
  </si>
  <si>
    <t>NOR</t>
  </si>
  <si>
    <t>ZAF</t>
  </si>
  <si>
    <t>GRE</t>
  </si>
  <si>
    <t>POR</t>
  </si>
  <si>
    <t>AUS</t>
  </si>
  <si>
    <t>HKG</t>
  </si>
  <si>
    <t>KEN</t>
  </si>
  <si>
    <t>MEX</t>
  </si>
  <si>
    <t>BRA</t>
  </si>
  <si>
    <t>UKR</t>
  </si>
  <si>
    <t>TWN</t>
  </si>
  <si>
    <t>SLO</t>
  </si>
  <si>
    <t>MAR</t>
  </si>
  <si>
    <t>HRV</t>
  </si>
  <si>
    <t>ROU</t>
  </si>
  <si>
    <t>EST</t>
  </si>
  <si>
    <t>ETH</t>
  </si>
  <si>
    <t>NZL</t>
  </si>
  <si>
    <t>ARG</t>
  </si>
  <si>
    <t>SHA</t>
  </si>
  <si>
    <t>ARE</t>
  </si>
  <si>
    <t>TUR</t>
  </si>
  <si>
    <t>LUX</t>
  </si>
  <si>
    <t>BGR</t>
  </si>
  <si>
    <t>SGP</t>
  </si>
  <si>
    <t>BLR</t>
  </si>
  <si>
    <t>IND</t>
  </si>
  <si>
    <t>CHI</t>
  </si>
  <si>
    <t>LAT</t>
  </si>
  <si>
    <t>COL</t>
  </si>
  <si>
    <t>LTU</t>
  </si>
  <si>
    <t>KOR</t>
  </si>
  <si>
    <t>SRB</t>
  </si>
  <si>
    <t>WAL</t>
  </si>
  <si>
    <t>THA</t>
  </si>
  <si>
    <t>ALG</t>
  </si>
  <si>
    <t>CYP</t>
  </si>
  <si>
    <t>MYS</t>
  </si>
  <si>
    <t>PRK</t>
  </si>
  <si>
    <t>VEN</t>
  </si>
  <si>
    <t>KAZ</t>
  </si>
  <si>
    <t>LBN</t>
  </si>
  <si>
    <t>ECU</t>
  </si>
  <si>
    <t>URY</t>
  </si>
  <si>
    <t>PER</t>
  </si>
  <si>
    <t>MDA</t>
  </si>
  <si>
    <t>CRC</t>
  </si>
  <si>
    <t>CRI</t>
  </si>
  <si>
    <t>BUR</t>
  </si>
  <si>
    <t>FSM</t>
  </si>
  <si>
    <t>SAU</t>
  </si>
  <si>
    <t>MAC</t>
  </si>
  <si>
    <t>ALB</t>
  </si>
  <si>
    <t>SPG</t>
  </si>
  <si>
    <t>DZA</t>
  </si>
  <si>
    <t>MAL</t>
  </si>
  <si>
    <t>MAS</t>
  </si>
  <si>
    <t>GUA</t>
  </si>
  <si>
    <t>SMG</t>
  </si>
  <si>
    <t>GEO</t>
  </si>
  <si>
    <t>ERI</t>
  </si>
  <si>
    <t>TPE</t>
  </si>
  <si>
    <t>EGY</t>
  </si>
  <si>
    <t>EG</t>
  </si>
  <si>
    <t>ICE</t>
  </si>
  <si>
    <t>CAT</t>
  </si>
  <si>
    <t>KGZ</t>
  </si>
  <si>
    <t>MLT</t>
  </si>
  <si>
    <t>UAE</t>
  </si>
  <si>
    <t>IDN</t>
  </si>
  <si>
    <t>SBR</t>
  </si>
  <si>
    <t>MOL</t>
  </si>
  <si>
    <t>BSH</t>
  </si>
  <si>
    <t>TUN</t>
  </si>
  <si>
    <t>QAT</t>
  </si>
  <si>
    <t>BOL</t>
  </si>
  <si>
    <t>AZE</t>
  </si>
  <si>
    <t>AND</t>
  </si>
  <si>
    <t>KUW</t>
  </si>
  <si>
    <t>GTM</t>
  </si>
  <si>
    <t>PHL</t>
  </si>
  <si>
    <t>ISL</t>
  </si>
  <si>
    <t>IRA</t>
  </si>
  <si>
    <t>TAN</t>
  </si>
  <si>
    <t>YUG</t>
  </si>
  <si>
    <t>MON</t>
  </si>
  <si>
    <t>ZIM</t>
  </si>
  <si>
    <t>PHI</t>
  </si>
  <si>
    <t>SCT</t>
  </si>
  <si>
    <t>BHR</t>
  </si>
  <si>
    <t>IRN</t>
  </si>
  <si>
    <t>MKD</t>
  </si>
  <si>
    <t>TRK</t>
  </si>
  <si>
    <t>ND</t>
  </si>
  <si>
    <t>LIB</t>
  </si>
  <si>
    <t>URU</t>
  </si>
  <si>
    <t>PAN</t>
  </si>
  <si>
    <t>BRN</t>
  </si>
  <si>
    <t>JOR</t>
  </si>
  <si>
    <t>MNG</t>
  </si>
  <si>
    <t>ABW</t>
  </si>
  <si>
    <t>MDG</t>
  </si>
  <si>
    <t>SLV</t>
  </si>
  <si>
    <t>EMI</t>
  </si>
  <si>
    <t>DOM</t>
  </si>
  <si>
    <t>SMO</t>
  </si>
  <si>
    <t>IMN</t>
  </si>
  <si>
    <t>MYT</t>
  </si>
  <si>
    <t>SWZ</t>
  </si>
  <si>
    <t>VIE</t>
  </si>
  <si>
    <t>AFG</t>
  </si>
  <si>
    <t>CPV</t>
  </si>
  <si>
    <t>ZWE</t>
  </si>
  <si>
    <t>CXR</t>
  </si>
  <si>
    <t>LIE</t>
  </si>
  <si>
    <t>SMR</t>
  </si>
  <si>
    <t>BRB</t>
  </si>
  <si>
    <t>GIB</t>
  </si>
  <si>
    <t>ARM</t>
  </si>
  <si>
    <t>VNM</t>
  </si>
  <si>
    <t>MLD</t>
  </si>
  <si>
    <t>BOS</t>
  </si>
  <si>
    <t>MC</t>
  </si>
  <si>
    <t>SAA</t>
  </si>
  <si>
    <t>ESA</t>
  </si>
  <si>
    <t>MA</t>
  </si>
  <si>
    <t>WLS</t>
  </si>
  <si>
    <t>LEB</t>
  </si>
  <si>
    <t>PKT</t>
  </si>
  <si>
    <t>GAB</t>
  </si>
  <si>
    <t>MGL</t>
  </si>
  <si>
    <t>MOZ</t>
  </si>
  <si>
    <t>TRI</t>
  </si>
  <si>
    <t>BEN</t>
  </si>
  <si>
    <t>BER</t>
  </si>
  <si>
    <t>KSA</t>
  </si>
  <si>
    <t>CAM</t>
  </si>
  <si>
    <t>JAM</t>
  </si>
  <si>
    <t>PUR</t>
  </si>
  <si>
    <t>LBA</t>
  </si>
  <si>
    <t>PAR</t>
  </si>
  <si>
    <t>MAD</t>
  </si>
  <si>
    <t>BDI</t>
  </si>
  <si>
    <t>SRI</t>
  </si>
  <si>
    <t>PRI</t>
  </si>
  <si>
    <t>BMU</t>
  </si>
  <si>
    <t>NGA</t>
  </si>
  <si>
    <t>NIC</t>
  </si>
  <si>
    <t>NAM</t>
  </si>
  <si>
    <t>CMR</t>
  </si>
  <si>
    <t>BWA</t>
  </si>
  <si>
    <t>MCO</t>
  </si>
  <si>
    <t>MDV</t>
  </si>
  <si>
    <t>TTO</t>
  </si>
  <si>
    <t>BIH</t>
  </si>
  <si>
    <t>UZB</t>
  </si>
  <si>
    <t>MAF</t>
  </si>
  <si>
    <t>SOM</t>
  </si>
  <si>
    <t>BLZ</t>
  </si>
  <si>
    <t>total</t>
  </si>
  <si>
    <t>country count</t>
  </si>
  <si>
    <t>France</t>
  </si>
  <si>
    <t>Italy</t>
  </si>
  <si>
    <t>Germany</t>
  </si>
  <si>
    <t>UK</t>
  </si>
  <si>
    <t>Slovakia</t>
  </si>
  <si>
    <t>Poland</t>
  </si>
  <si>
    <t>Spain</t>
  </si>
  <si>
    <t>Finland</t>
  </si>
  <si>
    <t>China</t>
  </si>
  <si>
    <t>Hungary</t>
  </si>
  <si>
    <t>Denmark</t>
  </si>
  <si>
    <t>Belgium</t>
  </si>
  <si>
    <t>Sweden</t>
  </si>
  <si>
    <t>Austria</t>
  </si>
  <si>
    <t>Russia</t>
  </si>
  <si>
    <t>Japan</t>
  </si>
  <si>
    <t>Israel</t>
  </si>
  <si>
    <t>Labels</t>
  </si>
  <si>
    <t>Male</t>
  </si>
  <si>
    <t>Female</t>
  </si>
  <si>
    <t>Czech Republic</t>
  </si>
  <si>
    <t>Other Countries</t>
  </si>
  <si>
    <t>%</t>
  </si>
  <si>
    <t>count</t>
  </si>
  <si>
    <t>Netherl...</t>
  </si>
  <si>
    <t>Switzer…</t>
  </si>
  <si>
    <t>Average time decimal</t>
  </si>
  <si>
    <t xml:space="preserve">Male </t>
  </si>
  <si>
    <t>year 1</t>
  </si>
  <si>
    <t>year 2</t>
  </si>
  <si>
    <t>year 3</t>
  </si>
  <si>
    <t>year 4</t>
  </si>
  <si>
    <t>label</t>
  </si>
  <si>
    <t>Year 1</t>
  </si>
  <si>
    <t>Year 2</t>
  </si>
  <si>
    <t>Year 3</t>
  </si>
  <si>
    <t>Year 4</t>
  </si>
  <si>
    <t>Year 5</t>
  </si>
  <si>
    <t>average time hhmmss</t>
  </si>
  <si>
    <t>%female (without 2022 and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</si>
</sst>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21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Total Number </a:t>
            </a:r>
          </a:p>
          <a:p>
            <a:pPr algn="l">
              <a:defRPr>
                <a:solidFill>
                  <a:schemeClr val="tx1"/>
                </a:solidFill>
              </a:defRPr>
            </a:pPr>
            <a:r>
              <a:rPr lang="en-GB">
                <a:solidFill>
                  <a:schemeClr val="tx1"/>
                </a:solidFill>
              </a:rPr>
              <a:t>of Runners</a:t>
            </a:r>
          </a:p>
        </c:rich>
      </c:tx>
      <c:layout>
        <c:manualLayout>
          <c:xMode val="edge"/>
          <c:yMode val="edge"/>
          <c:x val="0.19682048611111111"/>
          <c:y val="4.7037037037037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580312499999999"/>
          <c:y val="4.3058641975308641E-2"/>
          <c:w val="0.80009965277777773"/>
          <c:h val="0.79503101851851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'no of runners'!$G$1</c:f>
              <c:strCache>
                <c:ptCount val="1"/>
                <c:pt idx="0">
                  <c:v>Total runners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'no of runners'!$A$2:$A$29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D9-4968-970C-C1278208F379}"/>
            </c:ext>
          </c:extLst>
        </c:ser>
        <c:ser>
          <c:idx val="1"/>
          <c:order val="1"/>
          <c:tx>
            <c:strRef>
              <c:f>'no of runners'!$H$1</c:f>
              <c:strCache>
                <c:ptCount val="1"/>
                <c:pt idx="0">
                  <c:v>Labels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'no of runners'!$A$2:$A$29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'no of runners'!$H$2:$H$29</c:f>
              <c:numCache>
                <c:formatCode>General</c:formatCode>
                <c:ptCount val="28"/>
                <c:pt idx="0">
                  <c:v>250</c:v>
                </c:pt>
                <c:pt idx="5">
                  <c:v>250</c:v>
                </c:pt>
                <c:pt idx="10">
                  <c:v>250</c:v>
                </c:pt>
                <c:pt idx="15">
                  <c:v>250</c:v>
                </c:pt>
                <c:pt idx="20">
                  <c:v>250</c:v>
                </c:pt>
                <c:pt idx="25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9-4968-970C-C1278208F379}"/>
            </c:ext>
          </c:extLst>
        </c:ser>
        <c:ser>
          <c:idx val="2"/>
          <c:order val="2"/>
          <c:tx>
            <c:v>t1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000000000000007"/>
            <c:backward val="1"/>
            <c:dispRSqr val="0"/>
            <c:dispEq val="0"/>
          </c:trendline>
          <c:xVal>
            <c:numRef>
              <c:f>'no of runners'!$B$2:$B$29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D9-4968-970C-C1278208F379}"/>
            </c:ext>
          </c:extLst>
        </c:ser>
        <c:ser>
          <c:idx val="3"/>
          <c:order val="3"/>
          <c:tx>
            <c:v>t2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backward val="0.30000000000000004"/>
            <c:dispRSqr val="0"/>
            <c:dispEq val="0"/>
          </c:trendline>
          <c:xVal>
            <c:numRef>
              <c:f>'no of runners'!$C$2:$C$29</c:f>
              <c:numCache>
                <c:formatCode>General</c:formatCode>
                <c:ptCount val="28"/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D9-4968-970C-C1278208F379}"/>
            </c:ext>
          </c:extLst>
        </c:ser>
        <c:ser>
          <c:idx val="4"/>
          <c:order val="4"/>
          <c:tx>
            <c:v>t3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70000000000000007"/>
            <c:backward val="1"/>
            <c:dispRSqr val="0"/>
            <c:dispEq val="0"/>
          </c:trendline>
          <c:xVal>
            <c:numRef>
              <c:f>'no of runners'!$D$2:$D$30</c:f>
              <c:numCache>
                <c:formatCode>General</c:formatCode>
                <c:ptCount val="29"/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D9-4968-970C-C1278208F379}"/>
            </c:ext>
          </c:extLst>
        </c:ser>
        <c:ser>
          <c:idx val="5"/>
          <c:order val="5"/>
          <c:tx>
            <c:v>t4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4"/>
            <c:backward val="0.4"/>
            <c:dispRSqr val="0"/>
            <c:dispEq val="0"/>
          </c:trendline>
          <c:xVal>
            <c:numRef>
              <c:f>'no of runners'!$E$2:$E$29</c:f>
              <c:numCache>
                <c:formatCode>General</c:formatCode>
                <c:ptCount val="28"/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D9-4968-970C-C1278208F379}"/>
            </c:ext>
          </c:extLst>
        </c:ser>
        <c:ser>
          <c:idx val="6"/>
          <c:order val="6"/>
          <c:tx>
            <c:v>t5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"/>
            <c:backward val="1.6"/>
            <c:dispRSqr val="0"/>
            <c:dispEq val="0"/>
          </c:trendline>
          <c:xVal>
            <c:numRef>
              <c:f>'no of runners'!$F$2:$F$29</c:f>
              <c:numCache>
                <c:formatCode>General</c:formatCode>
                <c:ptCount val="28"/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</c:numCache>
            </c:numRef>
          </c:xVal>
          <c:yVal>
            <c:numRef>
              <c:f>'no of runners'!$G$2:$G$29</c:f>
              <c:numCache>
                <c:formatCode>General</c:formatCode>
                <c:ptCount val="28"/>
                <c:pt idx="0">
                  <c:v>519</c:v>
                </c:pt>
                <c:pt idx="1">
                  <c:v>1167</c:v>
                </c:pt>
                <c:pt idx="2">
                  <c:v>1639</c:v>
                </c:pt>
                <c:pt idx="3">
                  <c:v>2222</c:v>
                </c:pt>
                <c:pt idx="4">
                  <c:v>2782</c:v>
                </c:pt>
                <c:pt idx="5">
                  <c:v>2776</c:v>
                </c:pt>
                <c:pt idx="6">
                  <c:v>2641</c:v>
                </c:pt>
                <c:pt idx="7">
                  <c:v>2809</c:v>
                </c:pt>
                <c:pt idx="8">
                  <c:v>2602</c:v>
                </c:pt>
                <c:pt idx="9">
                  <c:v>3433</c:v>
                </c:pt>
                <c:pt idx="10">
                  <c:v>3402</c:v>
                </c:pt>
                <c:pt idx="11">
                  <c:v>2991</c:v>
                </c:pt>
                <c:pt idx="12">
                  <c:v>3190</c:v>
                </c:pt>
                <c:pt idx="13">
                  <c:v>3691</c:v>
                </c:pt>
                <c:pt idx="14">
                  <c:v>3976</c:v>
                </c:pt>
                <c:pt idx="15">
                  <c:v>4859</c:v>
                </c:pt>
                <c:pt idx="16">
                  <c:v>4629</c:v>
                </c:pt>
                <c:pt idx="17">
                  <c:v>5607</c:v>
                </c:pt>
                <c:pt idx="18">
                  <c:v>5766</c:v>
                </c:pt>
                <c:pt idx="19">
                  <c:v>5846</c:v>
                </c:pt>
                <c:pt idx="20">
                  <c:v>5871</c:v>
                </c:pt>
                <c:pt idx="21">
                  <c:v>5777</c:v>
                </c:pt>
                <c:pt idx="22">
                  <c:v>6510</c:v>
                </c:pt>
                <c:pt idx="23">
                  <c:v>6950</c:v>
                </c:pt>
                <c:pt idx="24">
                  <c:v>7299</c:v>
                </c:pt>
                <c:pt idx="26">
                  <c:v>4612</c:v>
                </c:pt>
                <c:pt idx="27">
                  <c:v>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D9-4968-970C-C1278208F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732383"/>
        <c:axId val="1562733823"/>
      </c:scatterChart>
      <c:valAx>
        <c:axId val="1562732383"/>
        <c:scaling>
          <c:orientation val="minMax"/>
          <c:max val="2024"/>
          <c:min val="1994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717235345581801"/>
              <c:y val="0.91666666666666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62733823"/>
        <c:crosses val="autoZero"/>
        <c:crossBetween val="midCat"/>
      </c:valAx>
      <c:valAx>
        <c:axId val="1562733823"/>
        <c:scaling>
          <c:orientation val="minMax"/>
          <c:max val="8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Number</a:t>
                </a:r>
                <a:r>
                  <a:rPr lang="en-GB" sz="1200" baseline="0">
                    <a:solidFill>
                      <a:schemeClr val="tx1"/>
                    </a:solidFill>
                  </a:rPr>
                  <a:t> of Runners</a:t>
                </a:r>
                <a:endParaRPr lang="en-GB" sz="12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732383"/>
        <c:crosses val="autoZero"/>
        <c:crossBetween val="midCat"/>
        <c:majorUnit val="3000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% of Female </a:t>
            </a:r>
          </a:p>
          <a:p>
            <a:pPr algn="l">
              <a:defRPr>
                <a:solidFill>
                  <a:schemeClr val="tx1"/>
                </a:solidFill>
              </a:defRPr>
            </a:pPr>
            <a:r>
              <a:rPr lang="en-GB">
                <a:solidFill>
                  <a:schemeClr val="tx1"/>
                </a:solidFill>
              </a:rPr>
              <a:t>Runners Over Time</a:t>
            </a:r>
          </a:p>
        </c:rich>
      </c:tx>
      <c:layout>
        <c:manualLayout>
          <c:xMode val="edge"/>
          <c:yMode val="edge"/>
          <c:x val="0.20618020833333334"/>
          <c:y val="4.7037037037037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387986111111112"/>
          <c:y val="4.3058641975308641E-2"/>
          <c:w val="0.78730069444444439"/>
          <c:h val="0.78566805555555552"/>
        </c:manualLayout>
      </c:layout>
      <c:scatterChart>
        <c:scatterStyle val="lineMarker"/>
        <c:varyColors val="0"/>
        <c:ser>
          <c:idx val="0"/>
          <c:order val="0"/>
          <c:tx>
            <c:strRef>
              <c:f>gender!$D$1</c:f>
              <c:strCache>
                <c:ptCount val="1"/>
                <c:pt idx="0">
                  <c:v>%female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gender!$B$2:$B$29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gender!$D$2:$D$29</c:f>
              <c:numCache>
                <c:formatCode>0.0%</c:formatCode>
                <c:ptCount val="28"/>
                <c:pt idx="1">
                  <c:v>8.2262210796915161E-2</c:v>
                </c:pt>
                <c:pt idx="2">
                  <c:v>0.10555216595485052</c:v>
                </c:pt>
                <c:pt idx="3">
                  <c:v>0.10486048604860486</c:v>
                </c:pt>
                <c:pt idx="4">
                  <c:v>0.10352264557872035</c:v>
                </c:pt>
                <c:pt idx="5">
                  <c:v>0.12103746397694524</c:v>
                </c:pt>
                <c:pt idx="6">
                  <c:v>0.11965164710336994</c:v>
                </c:pt>
                <c:pt idx="7">
                  <c:v>0.10715557137771449</c:v>
                </c:pt>
                <c:pt idx="8">
                  <c:v>0.11798616448885473</c:v>
                </c:pt>
                <c:pt idx="9">
                  <c:v>0.14302359452374017</c:v>
                </c:pt>
                <c:pt idx="10">
                  <c:v>0.13756613756613756</c:v>
                </c:pt>
                <c:pt idx="11">
                  <c:v>0.15513206285523237</c:v>
                </c:pt>
                <c:pt idx="12">
                  <c:v>0.14952978056426333</c:v>
                </c:pt>
                <c:pt idx="13">
                  <c:v>0.15388783527499322</c:v>
                </c:pt>
                <c:pt idx="14">
                  <c:v>0.16071428571428573</c:v>
                </c:pt>
                <c:pt idx="15">
                  <c:v>0.16649516361391234</c:v>
                </c:pt>
                <c:pt idx="16">
                  <c:v>0.16958306329660833</c:v>
                </c:pt>
                <c:pt idx="17">
                  <c:v>0.16140538612448724</c:v>
                </c:pt>
                <c:pt idx="18">
                  <c:v>0.1678806798473812</c:v>
                </c:pt>
                <c:pt idx="19">
                  <c:v>0.1840574751967157</c:v>
                </c:pt>
                <c:pt idx="20">
                  <c:v>0.18429569068301824</c:v>
                </c:pt>
                <c:pt idx="21">
                  <c:v>0.21862558421325948</c:v>
                </c:pt>
                <c:pt idx="22">
                  <c:v>0.22350230414746544</c:v>
                </c:pt>
                <c:pt idx="23">
                  <c:v>0.22805755395683452</c:v>
                </c:pt>
                <c:pt idx="24">
                  <c:v>0.22427729826003562</c:v>
                </c:pt>
                <c:pt idx="26">
                  <c:v>0.20793581960104077</c:v>
                </c:pt>
                <c:pt idx="27">
                  <c:v>0.22228371149234458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3-41B0-A5D2-970DF21ED687}"/>
            </c:ext>
          </c:extLst>
        </c:ser>
        <c:ser>
          <c:idx val="1"/>
          <c:order val="1"/>
          <c:tx>
            <c:strRef>
              <c:f>gender!$F$1</c:f>
              <c:strCache>
                <c:ptCount val="1"/>
                <c:pt idx="0">
                  <c:v>Labels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gender!$B$2:$B$29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gender!$F$2:$F$29</c:f>
              <c:numCache>
                <c:formatCode>General</c:formatCode>
                <c:ptCount val="28"/>
                <c:pt idx="0">
                  <c:v>0.01</c:v>
                </c:pt>
                <c:pt idx="5">
                  <c:v>0.01</c:v>
                </c:pt>
                <c:pt idx="10">
                  <c:v>0.01</c:v>
                </c:pt>
                <c:pt idx="15">
                  <c:v>0.01</c:v>
                </c:pt>
                <c:pt idx="20">
                  <c:v>0.01</c:v>
                </c:pt>
                <c:pt idx="25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03-41B0-A5D2-970DF21ED687}"/>
            </c:ext>
          </c:extLst>
        </c:ser>
        <c:ser>
          <c:idx val="2"/>
          <c:order val="2"/>
          <c:tx>
            <c:strRef>
              <c:f>gender!$A$2:$A$29</c:f>
              <c:strCach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4"/>
            <c:backward val="4"/>
            <c:dispRSqr val="0"/>
            <c:dispEq val="0"/>
          </c:trendline>
          <c:xVal>
            <c:numRef>
              <c:f>gender!$A$2:$A$29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gender!$C$2:$C$29</c:f>
              <c:numCache>
                <c:formatCode>0.0%</c:formatCode>
                <c:ptCount val="28"/>
                <c:pt idx="1">
                  <c:v>8.2262210796915161E-2</c:v>
                </c:pt>
                <c:pt idx="2">
                  <c:v>0.10555216595485052</c:v>
                </c:pt>
                <c:pt idx="3">
                  <c:v>0.10486048604860486</c:v>
                </c:pt>
                <c:pt idx="4">
                  <c:v>0.10352264557872035</c:v>
                </c:pt>
                <c:pt idx="5">
                  <c:v>0.12103746397694524</c:v>
                </c:pt>
                <c:pt idx="6">
                  <c:v>0.11965164710336994</c:v>
                </c:pt>
                <c:pt idx="7">
                  <c:v>0.10715557137771449</c:v>
                </c:pt>
                <c:pt idx="8">
                  <c:v>0.11798616448885473</c:v>
                </c:pt>
                <c:pt idx="9">
                  <c:v>0.14302359452374017</c:v>
                </c:pt>
                <c:pt idx="10">
                  <c:v>0.13756613756613756</c:v>
                </c:pt>
                <c:pt idx="11">
                  <c:v>0.15513206285523237</c:v>
                </c:pt>
                <c:pt idx="12">
                  <c:v>0.14952978056426333</c:v>
                </c:pt>
                <c:pt idx="13">
                  <c:v>0.15388783527499322</c:v>
                </c:pt>
                <c:pt idx="14">
                  <c:v>0.16071428571428573</c:v>
                </c:pt>
                <c:pt idx="15">
                  <c:v>0.16649516361391234</c:v>
                </c:pt>
                <c:pt idx="16">
                  <c:v>0.16958306329660833</c:v>
                </c:pt>
                <c:pt idx="17">
                  <c:v>0.16140538612448724</c:v>
                </c:pt>
                <c:pt idx="18">
                  <c:v>0.1678806798473812</c:v>
                </c:pt>
                <c:pt idx="19">
                  <c:v>0.1840574751967157</c:v>
                </c:pt>
                <c:pt idx="20">
                  <c:v>0.18429569068301824</c:v>
                </c:pt>
                <c:pt idx="21">
                  <c:v>0.21862558421325948</c:v>
                </c:pt>
                <c:pt idx="22">
                  <c:v>0.22350230414746544</c:v>
                </c:pt>
                <c:pt idx="23">
                  <c:v>0.22805755395683452</c:v>
                </c:pt>
                <c:pt idx="24">
                  <c:v>0.22427729826003562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603-41B0-A5D2-970DF21ED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021615"/>
        <c:axId val="1646016335"/>
      </c:scatterChart>
      <c:valAx>
        <c:axId val="1646021615"/>
        <c:scaling>
          <c:orientation val="minMax"/>
          <c:max val="2024"/>
          <c:min val="1994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0024062499999999"/>
              <c:y val="0.89220694444444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46016335"/>
        <c:crosses val="autoZero"/>
        <c:crossBetween val="midCat"/>
      </c:valAx>
      <c:valAx>
        <c:axId val="1646016335"/>
        <c:scaling>
          <c:orientation val="minMax"/>
          <c:max val="0.2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% of Female Runners</a:t>
                </a:r>
              </a:p>
            </c:rich>
          </c:tx>
          <c:layout>
            <c:manualLayout>
              <c:xMode val="edge"/>
              <c:yMode val="edge"/>
              <c:x val="0"/>
              <c:y val="0.117922222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21615"/>
        <c:crosses val="autoZero"/>
        <c:crossBetween val="midCat"/>
        <c:majorUnit val="0.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Gender of Runners</a:t>
            </a:r>
          </a:p>
        </c:rich>
      </c:tx>
      <c:layout>
        <c:manualLayout>
          <c:xMode val="edge"/>
          <c:yMode val="edge"/>
          <c:x val="0.2550840277777777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604618055555555"/>
          <c:y val="0.14624629629629629"/>
          <c:w val="0.58554687500000002"/>
          <c:h val="0.780729166666666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2D-4726-9748-666CF1F183A8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2D-4726-9748-666CF1F183A8}"/>
              </c:ext>
            </c:extLst>
          </c:dPt>
          <c:dLbls>
            <c:dLbl>
              <c:idx val="0"/>
              <c:layout>
                <c:manualLayout>
                  <c:x val="0"/>
                  <c:y val="-3.2407407407407406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2D-4726-9748-666CF1F183A8}"/>
                </c:ext>
              </c:extLst>
            </c:dLbl>
            <c:dLbl>
              <c:idx val="1"/>
              <c:layout>
                <c:manualLayout>
                  <c:x val="0"/>
                  <c:y val="3.7037037037036952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2D-4726-9748-666CF1F183A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gender!$D$31:$E$31</c:f>
              <c:strCache>
                <c:ptCount val="2"/>
                <c:pt idx="0">
                  <c:v>%female</c:v>
                </c:pt>
                <c:pt idx="1">
                  <c:v>%male</c:v>
                </c:pt>
              </c:strCache>
            </c:strRef>
          </c:cat>
          <c:val>
            <c:numRef>
              <c:f>gender!$D$32:$E$32</c:f>
              <c:numCache>
                <c:formatCode>General</c:formatCode>
                <c:ptCount val="2"/>
                <c:pt idx="0" formatCode="0.0">
                  <c:v>18886</c:v>
                </c:pt>
                <c:pt idx="1">
                  <c:v>89581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2D-4726-9748-666CF1F183A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62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Nationality</a:t>
            </a:r>
            <a:r>
              <a:rPr lang="en-GB" baseline="0">
                <a:solidFill>
                  <a:schemeClr val="tx1"/>
                </a:solidFill>
              </a:rPr>
              <a:t> of Runners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211621527777777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45590277777777"/>
          <c:y val="0.14820601851851853"/>
          <c:w val="0.55026909722222217"/>
          <c:h val="0.7336921296296294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1ED-4C2C-B4B8-74F742317EA8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1ED-4C2C-B4B8-74F742317EA8}"/>
              </c:ext>
            </c:extLst>
          </c:dPt>
          <c:dLbls>
            <c:dLbl>
              <c:idx val="0"/>
              <c:layout>
                <c:manualLayout>
                  <c:x val="3.2343749999999998E-3"/>
                  <c:y val="-1.28134259259259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39236111111111"/>
                      <c:h val="0.482913580246913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1ED-4C2C-B4B8-74F742317EA8}"/>
                </c:ext>
              </c:extLst>
            </c:dLbl>
            <c:dLbl>
              <c:idx val="1"/>
              <c:layout>
                <c:manualLayout>
                  <c:x val="-1.3595486111109495E-3"/>
                  <c:y val="-1.528680555555555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19201388888884"/>
                      <c:h val="0.475074074074073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1ED-4C2C-B4B8-74F742317EA8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countries!$A$2:$A$3</c:f>
              <c:strCache>
                <c:ptCount val="2"/>
                <c:pt idx="0">
                  <c:v>Czech Republic</c:v>
                </c:pt>
                <c:pt idx="1">
                  <c:v>Other Countries</c:v>
                </c:pt>
              </c:strCache>
            </c:strRef>
          </c:cat>
          <c:val>
            <c:numRef>
              <c:f>countries!$B$2:$B$3</c:f>
              <c:numCache>
                <c:formatCode>General</c:formatCode>
                <c:ptCount val="2"/>
                <c:pt idx="0">
                  <c:v>53183</c:v>
                </c:pt>
                <c:pt idx="1">
                  <c:v>54059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ED-4C2C-B4B8-74F742317EA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15 Most Represented </a:t>
            </a:r>
            <a:r>
              <a:rPr lang="en-GB" baseline="0">
                <a:solidFill>
                  <a:schemeClr val="tx1"/>
                </a:solidFill>
              </a:rPr>
              <a:t>Countries (Excluding Czechia)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3312708333333337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15972222222224E-2"/>
          <c:y val="1.5130092592592593E-2"/>
          <c:w val="0.96803958333333329"/>
          <c:h val="0.7394347222222221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countries!$A$4:$A$23</c15:sqref>
                  </c15:fullRef>
                </c:ext>
              </c:extLst>
              <c:f>countries!$A$4:$A$18</c:f>
              <c:strCache>
                <c:ptCount val="15"/>
                <c:pt idx="0">
                  <c:v>France</c:v>
                </c:pt>
                <c:pt idx="1">
                  <c:v>Italy</c:v>
                </c:pt>
                <c:pt idx="2">
                  <c:v>Germany</c:v>
                </c:pt>
                <c:pt idx="3">
                  <c:v>UK</c:v>
                </c:pt>
                <c:pt idx="4">
                  <c:v>Slovakia</c:v>
                </c:pt>
                <c:pt idx="5">
                  <c:v>Poland</c:v>
                </c:pt>
                <c:pt idx="6">
                  <c:v>USA</c:v>
                </c:pt>
                <c:pt idx="7">
                  <c:v>Spain</c:v>
                </c:pt>
                <c:pt idx="8">
                  <c:v>Finland</c:v>
                </c:pt>
                <c:pt idx="9">
                  <c:v>Netherl...</c:v>
                </c:pt>
                <c:pt idx="10">
                  <c:v>China</c:v>
                </c:pt>
                <c:pt idx="11">
                  <c:v>Hungary</c:v>
                </c:pt>
                <c:pt idx="12">
                  <c:v>Denmark</c:v>
                </c:pt>
                <c:pt idx="13">
                  <c:v>Belgium</c:v>
                </c:pt>
                <c:pt idx="14">
                  <c:v>Sweden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countries!$C$4:$C$23</c15:sqref>
                  </c15:fullRef>
                </c:ext>
              </c:extLst>
              <c:f>countries!$C$4:$C$18</c:f>
              <c:numCache>
                <c:formatCode>0.0%</c:formatCode>
                <c:ptCount val="15"/>
                <c:pt idx="0">
                  <c:v>7.1809552227671991E-2</c:v>
                </c:pt>
                <c:pt idx="1">
                  <c:v>6.9786091270211292E-2</c:v>
                </c:pt>
                <c:pt idx="2">
                  <c:v>4.8600361798549076E-2</c:v>
                </c:pt>
                <c:pt idx="3">
                  <c:v>4.4105854049719326E-2</c:v>
                </c:pt>
                <c:pt idx="4">
                  <c:v>2.9382145055109006E-2</c:v>
                </c:pt>
                <c:pt idx="5">
                  <c:v>2.8179258126480297E-2</c:v>
                </c:pt>
                <c:pt idx="6">
                  <c:v>2.5531041942522519E-2</c:v>
                </c:pt>
                <c:pt idx="7">
                  <c:v>1.8117901568415359E-2</c:v>
                </c:pt>
                <c:pt idx="8">
                  <c:v>1.4863579567706682E-2</c:v>
                </c:pt>
                <c:pt idx="9">
                  <c:v>1.07047611943082E-2</c:v>
                </c:pt>
                <c:pt idx="10">
                  <c:v>1.0499617687100204E-2</c:v>
                </c:pt>
                <c:pt idx="11">
                  <c:v>1.0275824770146024E-2</c:v>
                </c:pt>
                <c:pt idx="12">
                  <c:v>1.0126629492176572E-2</c:v>
                </c:pt>
                <c:pt idx="13">
                  <c:v>9.846888345983849E-3</c:v>
                </c:pt>
                <c:pt idx="14">
                  <c:v>8.5507543686242325E-3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E-4FC2-9E18-4B3DE5F07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100"/>
        <c:axId val="803861631"/>
        <c:axId val="803855391"/>
      </c:barChart>
      <c:catAx>
        <c:axId val="80386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5391"/>
        <c:crosses val="autoZero"/>
        <c:auto val="1"/>
        <c:lblAlgn val="ctr"/>
        <c:lblOffset val="100"/>
        <c:noMultiLvlLbl val="0"/>
      </c:catAx>
      <c:valAx>
        <c:axId val="803855391"/>
        <c:scaling>
          <c:orientation val="minMax"/>
          <c:max val="9.5000000000000029E-2"/>
          <c:min val="0"/>
        </c:scaling>
        <c:delete val="1"/>
        <c:axPos val="l"/>
        <c:numFmt formatCode="0.0%" sourceLinked="1"/>
        <c:majorTickMark val="out"/>
        <c:minorTickMark val="none"/>
        <c:tickLblPos val="nextTo"/>
        <c:crossAx val="803861631"/>
        <c:crosses val="autoZero"/>
        <c:crossBetween val="between"/>
      </c:valAx>
      <c:spPr>
        <a:noFill/>
        <a:ln>
          <a:solidFill>
            <a:srgbClr val="C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% of Czech Runners</a:t>
            </a:r>
          </a:p>
        </c:rich>
      </c:tx>
      <c:layout>
        <c:manualLayout>
          <c:xMode val="edge"/>
          <c:yMode val="edge"/>
          <c:x val="0.17370243055555554"/>
          <c:y val="4.7037037037037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744340277777776"/>
          <c:y val="3.5806944444444468E-2"/>
          <c:w val="0.81320798611111111"/>
          <c:h val="0.78663842592592592"/>
        </c:manualLayout>
      </c:layout>
      <c:scatterChart>
        <c:scatterStyle val="lineMarker"/>
        <c:varyColors val="0"/>
        <c:ser>
          <c:idx val="0"/>
          <c:order val="0"/>
          <c:tx>
            <c:strRef>
              <c:f>countries!$F$1</c:f>
              <c:strCache>
                <c:ptCount val="1"/>
                <c:pt idx="0">
                  <c:v>CZE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3"/>
            <c:backward val="3"/>
            <c:dispRSqr val="0"/>
            <c:dispEq val="0"/>
          </c:trendline>
          <c:xVal>
            <c:numRef>
              <c:f>countries!$E$3:$E$30</c:f>
              <c:numCache>
                <c:formatCode>General</c:formatCode>
                <c:ptCount val="28"/>
                <c:pt idx="0">
                  <c:v>1995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2020</c:v>
                </c:pt>
                <c:pt idx="25">
                  <c:v>2019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countries!$F$3:$F$30</c:f>
              <c:numCache>
                <c:formatCode>General</c:formatCode>
                <c:ptCount val="28"/>
                <c:pt idx="2" formatCode="0.0%">
                  <c:v>0.44356314826113485</c:v>
                </c:pt>
                <c:pt idx="3" formatCode="0.0%">
                  <c:v>0.4711971197119712</c:v>
                </c:pt>
                <c:pt idx="4" formatCode="0.0%">
                  <c:v>0.35395683453237409</c:v>
                </c:pt>
                <c:pt idx="5" formatCode="0.0%">
                  <c:v>0.43695965417867433</c:v>
                </c:pt>
                <c:pt idx="6" formatCode="0.0%">
                  <c:v>0.43117178612059159</c:v>
                </c:pt>
                <c:pt idx="7" formatCode="0.0%">
                  <c:v>0.44603288062902074</c:v>
                </c:pt>
                <c:pt idx="8" formatCode="0.0%">
                  <c:v>0.47368421052631576</c:v>
                </c:pt>
                <c:pt idx="9" formatCode="0.0%">
                  <c:v>0.5287255759696704</c:v>
                </c:pt>
                <c:pt idx="10" formatCode="0.0%">
                  <c:v>0.39040894380700208</c:v>
                </c:pt>
                <c:pt idx="11" formatCode="0.0%">
                  <c:v>0.36720321931589539</c:v>
                </c:pt>
                <c:pt idx="12" formatCode="0.0%">
                  <c:v>0.41569858712715857</c:v>
                </c:pt>
                <c:pt idx="13" formatCode="0.0%">
                  <c:v>0.41235437550799242</c:v>
                </c:pt>
                <c:pt idx="14" formatCode="0.0%">
                  <c:v>0.4096628082536487</c:v>
                </c:pt>
                <c:pt idx="15" formatCode="0.0%">
                  <c:v>0.40942774804446275</c:v>
                </c:pt>
                <c:pt idx="16" formatCode="0.0%">
                  <c:v>0.44372434651112552</c:v>
                </c:pt>
                <c:pt idx="17" formatCode="0.0%">
                  <c:v>0.49973247726056713</c:v>
                </c:pt>
                <c:pt idx="18" formatCode="0.0%">
                  <c:v>0.53069719042663888</c:v>
                </c:pt>
                <c:pt idx="19" formatCode="0.0%">
                  <c:v>0.58552856654122476</c:v>
                </c:pt>
                <c:pt idx="20" formatCode="0.0%">
                  <c:v>0.59563958439788789</c:v>
                </c:pt>
                <c:pt idx="21" formatCode="0.0%">
                  <c:v>0.58819456465293407</c:v>
                </c:pt>
                <c:pt idx="22" formatCode="0.0%">
                  <c:v>0.50168970814132108</c:v>
                </c:pt>
                <c:pt idx="23" formatCode="0.0%">
                  <c:v>0.51179856115107913</c:v>
                </c:pt>
                <c:pt idx="25" formatCode="0.0%">
                  <c:v>0.53171667351692009</c:v>
                </c:pt>
                <c:pt idx="26" formatCode="0.0%">
                  <c:v>0.63731019522776577</c:v>
                </c:pt>
                <c:pt idx="27" formatCode="0.0%">
                  <c:v>0.55838406198118429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51-4E8A-A56B-900C6214F56F}"/>
            </c:ext>
          </c:extLst>
        </c:ser>
        <c:ser>
          <c:idx val="1"/>
          <c:order val="1"/>
          <c:tx>
            <c:strRef>
              <c:f>countries!$G$1</c:f>
              <c:strCache>
                <c:ptCount val="1"/>
                <c:pt idx="0">
                  <c:v>Labels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countries!$E$3:$E$30</c:f>
              <c:numCache>
                <c:formatCode>General</c:formatCode>
                <c:ptCount val="28"/>
                <c:pt idx="0">
                  <c:v>1995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2020</c:v>
                </c:pt>
                <c:pt idx="25">
                  <c:v>2019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countries!$G$3:$G$30</c:f>
              <c:numCache>
                <c:formatCode>General</c:formatCode>
                <c:ptCount val="28"/>
                <c:pt idx="0">
                  <c:v>0.31</c:v>
                </c:pt>
                <c:pt idx="5">
                  <c:v>0.31</c:v>
                </c:pt>
                <c:pt idx="10">
                  <c:v>0.31</c:v>
                </c:pt>
                <c:pt idx="15">
                  <c:v>0.31</c:v>
                </c:pt>
                <c:pt idx="20">
                  <c:v>0.31</c:v>
                </c:pt>
                <c:pt idx="24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51-4E8A-A56B-900C6214F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022575"/>
        <c:axId val="1646004815"/>
      </c:scatterChart>
      <c:valAx>
        <c:axId val="1646022575"/>
        <c:scaling>
          <c:orientation val="minMax"/>
          <c:max val="2024"/>
          <c:min val="1994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557743055555553"/>
              <c:y val="0.893000925925925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46004815"/>
        <c:crosses val="autoZero"/>
        <c:crossBetween val="midCat"/>
      </c:valAx>
      <c:valAx>
        <c:axId val="1646004815"/>
        <c:scaling>
          <c:orientation val="minMax"/>
          <c:max val="0.70000000000000007"/>
          <c:min val="0.30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% of Czech Runners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22575"/>
        <c:crosses val="autoZero"/>
        <c:crossBetween val="midCat"/>
        <c:majorUnit val="0.1"/>
      </c:valAx>
      <c:spPr>
        <a:noFill/>
        <a:ln>
          <a:solidFill>
            <a:srgbClr val="C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Mean Finish Times</a:t>
            </a:r>
          </a:p>
        </c:rich>
      </c:tx>
      <c:layout>
        <c:manualLayout>
          <c:xMode val="edge"/>
          <c:yMode val="edge"/>
          <c:x val="0.17426330721722239"/>
          <c:y val="4.115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613284520899197"/>
          <c:y val="3.5806944444444468E-2"/>
          <c:w val="0.8150497981989504"/>
          <c:h val="0.765019907407407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'finish times'!$H$2</c:f>
              <c:strCache>
                <c:ptCount val="1"/>
                <c:pt idx="0">
                  <c:v>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"/>
            <c:backward val="2"/>
            <c:dispRSqr val="0"/>
            <c:dispEq val="0"/>
          </c:trendline>
          <c:xVal>
            <c:numRef>
              <c:f>'finish times'!$B$3:$B$31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</c:numCache>
            </c:numRef>
          </c:xVal>
          <c:yVal>
            <c:numRef>
              <c:f>'finish times'!$H$3:$H$31</c:f>
              <c:numCache>
                <c:formatCode>[$-F400]h:mm:ss\ AM/PM</c:formatCode>
                <c:ptCount val="29"/>
                <c:pt idx="1">
                  <c:v>0.15757658333333333</c:v>
                </c:pt>
                <c:pt idx="2">
                  <c:v>0.15324652416666668</c:v>
                </c:pt>
                <c:pt idx="3">
                  <c:v>0.15751418</c:v>
                </c:pt>
                <c:pt idx="4">
                  <c:v>0.15981431583333333</c:v>
                </c:pt>
                <c:pt idx="5">
                  <c:v>0.16217447583333333</c:v>
                </c:pt>
                <c:pt idx="6">
                  <c:v>0.16228160750000001</c:v>
                </c:pt>
                <c:pt idx="7">
                  <c:v>0.16294861958333332</c:v>
                </c:pt>
                <c:pt idx="8">
                  <c:v>0.16936052125000001</c:v>
                </c:pt>
                <c:pt idx="9">
                  <c:v>0.16257029249999999</c:v>
                </c:pt>
                <c:pt idx="10">
                  <c:v>0.17161989166666666</c:v>
                </c:pt>
                <c:pt idx="11">
                  <c:v>0.16650252125000001</c:v>
                </c:pt>
                <c:pt idx="12">
                  <c:v>0.17224417791666666</c:v>
                </c:pt>
                <c:pt idx="13">
                  <c:v>0.17054836833333334</c:v>
                </c:pt>
                <c:pt idx="14">
                  <c:v>0.17309012458333331</c:v>
                </c:pt>
                <c:pt idx="15">
                  <c:v>0.16824855250000001</c:v>
                </c:pt>
                <c:pt idx="16">
                  <c:v>0.17001262125000002</c:v>
                </c:pt>
                <c:pt idx="17">
                  <c:v>0.16407951833333334</c:v>
                </c:pt>
                <c:pt idx="18">
                  <c:v>0.17134001041666666</c:v>
                </c:pt>
                <c:pt idx="19">
                  <c:v>0.16769040083333334</c:v>
                </c:pt>
                <c:pt idx="20">
                  <c:v>0.17059832875</c:v>
                </c:pt>
                <c:pt idx="21">
                  <c:v>0.17363944458333333</c:v>
                </c:pt>
                <c:pt idx="22">
                  <c:v>0.17309856166666668</c:v>
                </c:pt>
                <c:pt idx="23">
                  <c:v>0.17340464041666667</c:v>
                </c:pt>
                <c:pt idx="24">
                  <c:v>0.16849821041666668</c:v>
                </c:pt>
                <c:pt idx="26">
                  <c:v>0.174366045</c:v>
                </c:pt>
                <c:pt idx="27">
                  <c:v>0.16692163583333333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E-413B-96D0-C310DFAD1AC3}"/>
            </c:ext>
          </c:extLst>
        </c:ser>
        <c:ser>
          <c:idx val="1"/>
          <c:order val="1"/>
          <c:tx>
            <c:strRef>
              <c:f>'finish times'!$I$2</c:f>
              <c:strCache>
                <c:ptCount val="1"/>
                <c:pt idx="0">
                  <c:v>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5"/>
            <c:backward val="2"/>
            <c:dispRSqr val="0"/>
            <c:dispEq val="0"/>
          </c:trendline>
          <c:xVal>
            <c:numRef>
              <c:f>'finish times'!$D$3:$D$31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</c:numCache>
            </c:numRef>
          </c:xVal>
          <c:yVal>
            <c:numRef>
              <c:f>'finish times'!$I$3:$I$31</c:f>
              <c:numCache>
                <c:formatCode>[$-F400]h:mm:ss\ AM/PM</c:formatCode>
                <c:ptCount val="29"/>
                <c:pt idx="1">
                  <c:v>0.16759244791666669</c:v>
                </c:pt>
                <c:pt idx="2">
                  <c:v>0.16884617041666669</c:v>
                </c:pt>
                <c:pt idx="3">
                  <c:v>0.17468782208333333</c:v>
                </c:pt>
                <c:pt idx="4">
                  <c:v>0.17583954000000002</c:v>
                </c:pt>
                <c:pt idx="5">
                  <c:v>0.18197062249999998</c:v>
                </c:pt>
                <c:pt idx="6">
                  <c:v>0.18061967291666667</c:v>
                </c:pt>
                <c:pt idx="7">
                  <c:v>0.18292811458333333</c:v>
                </c:pt>
                <c:pt idx="8">
                  <c:v>0.18352293708333334</c:v>
                </c:pt>
                <c:pt idx="9">
                  <c:v>0.17875854541666666</c:v>
                </c:pt>
                <c:pt idx="10">
                  <c:v>0.18730754999999999</c:v>
                </c:pt>
                <c:pt idx="11">
                  <c:v>0.18170144583333334</c:v>
                </c:pt>
                <c:pt idx="12">
                  <c:v>0.18625186041666666</c:v>
                </c:pt>
                <c:pt idx="13">
                  <c:v>0.18854705833333332</c:v>
                </c:pt>
                <c:pt idx="14">
                  <c:v>0.19083899958333331</c:v>
                </c:pt>
                <c:pt idx="15">
                  <c:v>0.18143342083333333</c:v>
                </c:pt>
                <c:pt idx="16">
                  <c:v>0.18633543</c:v>
                </c:pt>
                <c:pt idx="17">
                  <c:v>0.18128501374999997</c:v>
                </c:pt>
                <c:pt idx="18">
                  <c:v>0.18829978041666665</c:v>
                </c:pt>
                <c:pt idx="19">
                  <c:v>0.18583595875</c:v>
                </c:pt>
                <c:pt idx="20">
                  <c:v>0.18752257791666668</c:v>
                </c:pt>
                <c:pt idx="21">
                  <c:v>0.19574862749999999</c:v>
                </c:pt>
                <c:pt idx="22">
                  <c:v>0.19303232541666668</c:v>
                </c:pt>
                <c:pt idx="23">
                  <c:v>0.19366910375000002</c:v>
                </c:pt>
                <c:pt idx="24">
                  <c:v>0.18830405958333332</c:v>
                </c:pt>
                <c:pt idx="26">
                  <c:v>0.18900517041666667</c:v>
                </c:pt>
                <c:pt idx="27">
                  <c:v>0.18341105125000001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E-413B-96D0-C310DFAD1AC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'finish times'!$A$3:$A$30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times'!$L$3:$L$30</c:f>
              <c:numCache>
                <c:formatCode>General</c:formatCode>
                <c:ptCount val="28"/>
                <c:pt idx="0">
                  <c:v>0.14799999999999999</c:v>
                </c:pt>
                <c:pt idx="5">
                  <c:v>0.14799999999999999</c:v>
                </c:pt>
                <c:pt idx="10">
                  <c:v>0.14799999999999999</c:v>
                </c:pt>
                <c:pt idx="15">
                  <c:v>0.14799999999999999</c:v>
                </c:pt>
                <c:pt idx="20">
                  <c:v>0.14799999999999999</c:v>
                </c:pt>
                <c:pt idx="25">
                  <c:v>0.14799999999999999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CE-413B-96D0-C310DFAD1AC3}"/>
            </c:ext>
          </c:extLst>
        </c:ser>
        <c:ser>
          <c:idx val="3"/>
          <c:order val="3"/>
          <c:tx>
            <c:v>male2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0.1"/>
            <c:dispRSqr val="0"/>
            <c:dispEq val="0"/>
          </c:trendline>
          <c:xVal>
            <c:numRef>
              <c:f>'finish times'!$C$3:$C$30</c:f>
              <c:numCache>
                <c:formatCode>General</c:formatCode>
                <c:ptCount val="28"/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times'!$H$3:$H$30</c:f>
              <c:numCache>
                <c:formatCode>[$-F400]h:mm:ss\ AM/PM</c:formatCode>
                <c:ptCount val="28"/>
                <c:pt idx="1">
                  <c:v>0.15757658333333333</c:v>
                </c:pt>
                <c:pt idx="2">
                  <c:v>0.15324652416666668</c:v>
                </c:pt>
                <c:pt idx="3">
                  <c:v>0.15751418</c:v>
                </c:pt>
                <c:pt idx="4">
                  <c:v>0.15981431583333333</c:v>
                </c:pt>
                <c:pt idx="5">
                  <c:v>0.16217447583333333</c:v>
                </c:pt>
                <c:pt idx="6">
                  <c:v>0.16228160750000001</c:v>
                </c:pt>
                <c:pt idx="7">
                  <c:v>0.16294861958333332</c:v>
                </c:pt>
                <c:pt idx="8">
                  <c:v>0.16936052125000001</c:v>
                </c:pt>
                <c:pt idx="9">
                  <c:v>0.16257029249999999</c:v>
                </c:pt>
                <c:pt idx="10">
                  <c:v>0.17161989166666666</c:v>
                </c:pt>
                <c:pt idx="11">
                  <c:v>0.16650252125000001</c:v>
                </c:pt>
                <c:pt idx="12">
                  <c:v>0.17224417791666666</c:v>
                </c:pt>
                <c:pt idx="13">
                  <c:v>0.17054836833333334</c:v>
                </c:pt>
                <c:pt idx="14">
                  <c:v>0.17309012458333331</c:v>
                </c:pt>
                <c:pt idx="15">
                  <c:v>0.16824855250000001</c:v>
                </c:pt>
                <c:pt idx="16">
                  <c:v>0.17001262125000002</c:v>
                </c:pt>
                <c:pt idx="17">
                  <c:v>0.16407951833333334</c:v>
                </c:pt>
                <c:pt idx="18">
                  <c:v>0.17134001041666666</c:v>
                </c:pt>
                <c:pt idx="19">
                  <c:v>0.16769040083333334</c:v>
                </c:pt>
                <c:pt idx="20">
                  <c:v>0.17059832875</c:v>
                </c:pt>
                <c:pt idx="21">
                  <c:v>0.17363944458333333</c:v>
                </c:pt>
                <c:pt idx="22">
                  <c:v>0.17309856166666668</c:v>
                </c:pt>
                <c:pt idx="23">
                  <c:v>0.17340464041666667</c:v>
                </c:pt>
                <c:pt idx="24">
                  <c:v>0.16849821041666668</c:v>
                </c:pt>
                <c:pt idx="26">
                  <c:v>0.174366045</c:v>
                </c:pt>
                <c:pt idx="27">
                  <c:v>0.16692163583333333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CE-413B-96D0-C310DFAD1AC3}"/>
            </c:ext>
          </c:extLst>
        </c:ser>
        <c:ser>
          <c:idx val="4"/>
          <c:order val="4"/>
          <c:tx>
            <c:v>female2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0.5"/>
            <c:dispRSqr val="0"/>
            <c:dispEq val="0"/>
          </c:trendline>
          <c:xVal>
            <c:numRef>
              <c:f>'finish times'!$E$3:$E$30</c:f>
              <c:numCache>
                <c:formatCode>General</c:formatCode>
                <c:ptCount val="28"/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times'!$I$3:$I$30</c:f>
              <c:numCache>
                <c:formatCode>[$-F400]h:mm:ss\ AM/PM</c:formatCode>
                <c:ptCount val="28"/>
                <c:pt idx="1">
                  <c:v>0.16759244791666669</c:v>
                </c:pt>
                <c:pt idx="2">
                  <c:v>0.16884617041666669</c:v>
                </c:pt>
                <c:pt idx="3">
                  <c:v>0.17468782208333333</c:v>
                </c:pt>
                <c:pt idx="4">
                  <c:v>0.17583954000000002</c:v>
                </c:pt>
                <c:pt idx="5">
                  <c:v>0.18197062249999998</c:v>
                </c:pt>
                <c:pt idx="6">
                  <c:v>0.18061967291666667</c:v>
                </c:pt>
                <c:pt idx="7">
                  <c:v>0.18292811458333333</c:v>
                </c:pt>
                <c:pt idx="8">
                  <c:v>0.18352293708333334</c:v>
                </c:pt>
                <c:pt idx="9">
                  <c:v>0.17875854541666666</c:v>
                </c:pt>
                <c:pt idx="10">
                  <c:v>0.18730754999999999</c:v>
                </c:pt>
                <c:pt idx="11">
                  <c:v>0.18170144583333334</c:v>
                </c:pt>
                <c:pt idx="12">
                  <c:v>0.18625186041666666</c:v>
                </c:pt>
                <c:pt idx="13">
                  <c:v>0.18854705833333332</c:v>
                </c:pt>
                <c:pt idx="14">
                  <c:v>0.19083899958333331</c:v>
                </c:pt>
                <c:pt idx="15">
                  <c:v>0.18143342083333333</c:v>
                </c:pt>
                <c:pt idx="16">
                  <c:v>0.18633543</c:v>
                </c:pt>
                <c:pt idx="17">
                  <c:v>0.18128501374999997</c:v>
                </c:pt>
                <c:pt idx="18">
                  <c:v>0.18829978041666665</c:v>
                </c:pt>
                <c:pt idx="19">
                  <c:v>0.18583595875</c:v>
                </c:pt>
                <c:pt idx="20">
                  <c:v>0.18752257791666668</c:v>
                </c:pt>
                <c:pt idx="21">
                  <c:v>0.19574862749999999</c:v>
                </c:pt>
                <c:pt idx="22">
                  <c:v>0.19303232541666668</c:v>
                </c:pt>
                <c:pt idx="23">
                  <c:v>0.19366910375000002</c:v>
                </c:pt>
                <c:pt idx="24">
                  <c:v>0.18830405958333332</c:v>
                </c:pt>
                <c:pt idx="26">
                  <c:v>0.18900517041666667</c:v>
                </c:pt>
                <c:pt idx="27">
                  <c:v>0.18341105125000001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CE-413B-96D0-C310DFAD1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06943"/>
        <c:axId val="815308863"/>
      </c:scatterChart>
      <c:valAx>
        <c:axId val="815306943"/>
        <c:scaling>
          <c:orientation val="minMax"/>
          <c:max val="2024"/>
          <c:min val="1994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023055555555556"/>
              <c:y val="0.89490092592592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15308863"/>
        <c:crosses val="autoZero"/>
        <c:crossBetween val="midCat"/>
      </c:valAx>
      <c:valAx>
        <c:axId val="815308863"/>
        <c:scaling>
          <c:orientation val="minMax"/>
          <c:max val="0.21000000000000002"/>
          <c:min val="0.146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Mean Finish Time (h:mm)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06943"/>
        <c:crosses val="autoZero"/>
        <c:crossBetween val="midCat"/>
        <c:majorUnit val="2.0833000000000001E-2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637089245754765"/>
          <c:y val="0.69499351851851854"/>
          <c:w val="0.34395053556029354"/>
          <c:h val="9.92194444444444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Winner Finish Times</a:t>
            </a:r>
          </a:p>
        </c:rich>
      </c:tx>
      <c:layout>
        <c:manualLayout>
          <c:xMode val="edge"/>
          <c:yMode val="edge"/>
          <c:x val="0.4564357638888889"/>
          <c:y val="4.70370370370370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53020833333333"/>
          <c:y val="3.5806944444444468E-2"/>
          <c:w val="0.81065034722222218"/>
          <c:h val="0.765019907407407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'finish times'!$P$2</c:f>
              <c:strCache>
                <c:ptCount val="1"/>
                <c:pt idx="0">
                  <c:v>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'finish times'!$A$3:$A$31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times'!$P$3:$P$31</c:f>
              <c:numCache>
                <c:formatCode>[$-F400]h:mm:ss\ AM/PM</c:formatCode>
                <c:ptCount val="29"/>
                <c:pt idx="1">
                  <c:v>9.1908333333333328E-2</c:v>
                </c:pt>
                <c:pt idx="2">
                  <c:v>8.9662499999999992E-2</c:v>
                </c:pt>
                <c:pt idx="3">
                  <c:v>8.9491666666666678E-2</c:v>
                </c:pt>
                <c:pt idx="4">
                  <c:v>9.1191666666666671E-2</c:v>
                </c:pt>
                <c:pt idx="5">
                  <c:v>9.0683333333333338E-2</c:v>
                </c:pt>
                <c:pt idx="6">
                  <c:v>9.0441666666666656E-2</c:v>
                </c:pt>
                <c:pt idx="7">
                  <c:v>9.1445833333333337E-2</c:v>
                </c:pt>
                <c:pt idx="8">
                  <c:v>9.1620833333333332E-2</c:v>
                </c:pt>
                <c:pt idx="9">
                  <c:v>9.1841666666666669E-2</c:v>
                </c:pt>
                <c:pt idx="10">
                  <c:v>9.076250000000001E-2</c:v>
                </c:pt>
                <c:pt idx="11">
                  <c:v>9.1066666666666671E-2</c:v>
                </c:pt>
                <c:pt idx="12">
                  <c:v>9.1537499999999994E-2</c:v>
                </c:pt>
                <c:pt idx="13">
                  <c:v>9.1041666666666674E-2</c:v>
                </c:pt>
                <c:pt idx="14">
                  <c:v>8.8749999999999996E-2</c:v>
                </c:pt>
                <c:pt idx="15">
                  <c:v>8.7258333333333327E-2</c:v>
                </c:pt>
                <c:pt idx="16">
                  <c:v>8.8274999999999992E-2</c:v>
                </c:pt>
                <c:pt idx="17">
                  <c:v>8.7787500000000004E-2</c:v>
                </c:pt>
                <c:pt idx="18">
                  <c:v>8.9479166666666665E-2</c:v>
                </c:pt>
                <c:pt idx="19">
                  <c:v>8.8970833333333332E-2</c:v>
                </c:pt>
                <c:pt idx="20">
                  <c:v>8.9258333333333328E-2</c:v>
                </c:pt>
                <c:pt idx="21">
                  <c:v>8.8470833333333332E-2</c:v>
                </c:pt>
                <c:pt idx="22">
                  <c:v>8.9433333333333323E-2</c:v>
                </c:pt>
                <c:pt idx="23">
                  <c:v>8.7579166666666666E-2</c:v>
                </c:pt>
                <c:pt idx="24">
                  <c:v>8.7708333333333333E-2</c:v>
                </c:pt>
                <c:pt idx="26">
                  <c:v>8.8820833333333335E-2</c:v>
                </c:pt>
                <c:pt idx="27">
                  <c:v>8.6908333333333324E-2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7-452B-88CB-56B63B3616DC}"/>
            </c:ext>
          </c:extLst>
        </c:ser>
        <c:ser>
          <c:idx val="1"/>
          <c:order val="1"/>
          <c:tx>
            <c:strRef>
              <c:f>'finish times'!$Q$2</c:f>
              <c:strCache>
                <c:ptCount val="1"/>
                <c:pt idx="0">
                  <c:v>Female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'finish times'!$A$3:$A$31</c:f>
              <c:numCache>
                <c:formatCode>General</c:formatCode>
                <c:ptCount val="29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times'!$Q$3:$Q$31</c:f>
              <c:numCache>
                <c:formatCode>[$-F400]h:mm:ss\ AM/PM</c:formatCode>
                <c:ptCount val="29"/>
                <c:pt idx="1">
                  <c:v>0.10940833333333333</c:v>
                </c:pt>
                <c:pt idx="2">
                  <c:v>0.106225</c:v>
                </c:pt>
                <c:pt idx="3">
                  <c:v>0.10723333333333333</c:v>
                </c:pt>
                <c:pt idx="4">
                  <c:v>0.10315833333333334</c:v>
                </c:pt>
                <c:pt idx="5">
                  <c:v>0.10257083333333333</c:v>
                </c:pt>
                <c:pt idx="6">
                  <c:v>0.10177083333333332</c:v>
                </c:pt>
                <c:pt idx="7">
                  <c:v>0.10583333333333333</c:v>
                </c:pt>
                <c:pt idx="8">
                  <c:v>0.104975</c:v>
                </c:pt>
                <c:pt idx="9">
                  <c:v>0.10541666666666666</c:v>
                </c:pt>
                <c:pt idx="10">
                  <c:v>0.10326249999999999</c:v>
                </c:pt>
                <c:pt idx="11">
                  <c:v>0.10367916666666667</c:v>
                </c:pt>
                <c:pt idx="12">
                  <c:v>0.10634166666666667</c:v>
                </c:pt>
                <c:pt idx="13">
                  <c:v>0.10535833333333333</c:v>
                </c:pt>
                <c:pt idx="14">
                  <c:v>0.10309166666666668</c:v>
                </c:pt>
                <c:pt idx="15">
                  <c:v>0.10102916666666667</c:v>
                </c:pt>
                <c:pt idx="16">
                  <c:v>9.9004166666666671E-2</c:v>
                </c:pt>
                <c:pt idx="17">
                  <c:v>0.10115833333333334</c:v>
                </c:pt>
                <c:pt idx="18">
                  <c:v>0.10208333333333335</c:v>
                </c:pt>
                <c:pt idx="19">
                  <c:v>9.9699999999999997E-2</c:v>
                </c:pt>
                <c:pt idx="20">
                  <c:v>9.9870833333333339E-2</c:v>
                </c:pt>
                <c:pt idx="21">
                  <c:v>0.10050833333333332</c:v>
                </c:pt>
                <c:pt idx="22">
                  <c:v>9.857500000000001E-2</c:v>
                </c:pt>
                <c:pt idx="23">
                  <c:v>0.10022083333333333</c:v>
                </c:pt>
                <c:pt idx="24">
                  <c:v>9.7058333333333344E-2</c:v>
                </c:pt>
                <c:pt idx="26">
                  <c:v>9.9258333333333337E-2</c:v>
                </c:pt>
                <c:pt idx="27">
                  <c:v>9.7708333333333341E-2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7-452B-88CB-56B63B3616D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'finish times'!$A$3:$A$30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2022</c:v>
                </c:pt>
                <c:pt idx="27">
                  <c:v>2023</c:v>
                </c:pt>
              </c:numCache>
            </c:numRef>
          </c:xVal>
          <c:yVal>
            <c:numRef>
              <c:f>'finish times'!$R$3:$R$30</c:f>
              <c:numCache>
                <c:formatCode>General</c:formatCode>
                <c:ptCount val="28"/>
                <c:pt idx="0">
                  <c:v>8.4000000000000005E-2</c:v>
                </c:pt>
                <c:pt idx="5">
                  <c:v>8.4000000000000005E-2</c:v>
                </c:pt>
                <c:pt idx="10">
                  <c:v>8.4000000000000005E-2</c:v>
                </c:pt>
                <c:pt idx="15">
                  <c:v>8.4000000000000005E-2</c:v>
                </c:pt>
                <c:pt idx="20">
                  <c:v>8.4000000000000005E-2</c:v>
                </c:pt>
                <c:pt idx="25">
                  <c:v>8.4000000000000005E-2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7-452B-88CB-56B63B361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306943"/>
        <c:axId val="815308863"/>
      </c:scatterChart>
      <c:valAx>
        <c:axId val="815306943"/>
        <c:scaling>
          <c:orientation val="minMax"/>
          <c:max val="2024"/>
          <c:min val="1994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9023055555555556"/>
              <c:y val="0.89490092592592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15308863"/>
        <c:crosses val="autoZero"/>
        <c:crossBetween val="midCat"/>
      </c:valAx>
      <c:valAx>
        <c:axId val="815308863"/>
        <c:scaling>
          <c:orientation val="minMax"/>
          <c:max val="0.11458300000000002"/>
          <c:min val="8.3330000000000015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Winner Finish Time (h:mm)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306943"/>
        <c:crosses val="autoZero"/>
        <c:crossBetween val="midCat"/>
        <c:majorUnit val="1.0417000000000001E-2"/>
      </c:valAx>
      <c:spPr>
        <a:noFill/>
        <a:ln>
          <a:solidFill>
            <a:srgbClr val="C00000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17758784722222223"/>
          <c:y val="0.68911388888888891"/>
          <c:w val="0.35709861111111108"/>
          <c:h val="0.1168583333333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chemeClr val="tx1"/>
                </a:solidFill>
              </a:rPr>
              <a:t>Correlation of Finish Times </a:t>
            </a:r>
            <a:br>
              <a:rPr lang="en-GB" sz="1400" b="0" i="0" u="none" strike="noStrike" kern="1200" spc="0" baseline="0">
                <a:solidFill>
                  <a:schemeClr val="tx1"/>
                </a:solidFill>
              </a:rPr>
            </a:br>
            <a:r>
              <a:rPr lang="en-GB" sz="1400" b="0" i="0" u="none" strike="noStrike" kern="1200" spc="0" baseline="0">
                <a:solidFill>
                  <a:schemeClr val="tx1"/>
                </a:solidFill>
              </a:rPr>
              <a:t>with Temperature</a:t>
            </a:r>
          </a:p>
        </c:rich>
      </c:tx>
      <c:layout>
        <c:manualLayout>
          <c:xMode val="edge"/>
          <c:yMode val="edge"/>
          <c:x val="0.20692986111111106"/>
          <c:y val="2.9398148148148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62569444444442"/>
          <c:y val="3.2293981481481479E-2"/>
          <c:w val="0.7964951388888889"/>
          <c:h val="0.794575925925925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weather!$B$12:$B$28</c:f>
              <c:numCache>
                <c:formatCode>General</c:formatCode>
                <c:ptCount val="17"/>
                <c:pt idx="0">
                  <c:v>19</c:v>
                </c:pt>
                <c:pt idx="1">
                  <c:v>15.4</c:v>
                </c:pt>
                <c:pt idx="2">
                  <c:v>18.899999999999999</c:v>
                </c:pt>
                <c:pt idx="3">
                  <c:v>16</c:v>
                </c:pt>
                <c:pt idx="4">
                  <c:v>19.5</c:v>
                </c:pt>
                <c:pt idx="5">
                  <c:v>14.2</c:v>
                </c:pt>
                <c:pt idx="6">
                  <c:v>15.1</c:v>
                </c:pt>
                <c:pt idx="7">
                  <c:v>8.6</c:v>
                </c:pt>
                <c:pt idx="8">
                  <c:v>13.9</c:v>
                </c:pt>
                <c:pt idx="9">
                  <c:v>14.4</c:v>
                </c:pt>
                <c:pt idx="10">
                  <c:v>13.5</c:v>
                </c:pt>
                <c:pt idx="11">
                  <c:v>16</c:v>
                </c:pt>
                <c:pt idx="12">
                  <c:v>13.5</c:v>
                </c:pt>
                <c:pt idx="13">
                  <c:v>15.7</c:v>
                </c:pt>
                <c:pt idx="14">
                  <c:v>6.2</c:v>
                </c:pt>
                <c:pt idx="15">
                  <c:v>17.399999999999999</c:v>
                </c:pt>
                <c:pt idx="16">
                  <c:v>11.3</c:v>
                </c:pt>
              </c:numCache>
            </c:numRef>
          </c:xVal>
          <c:yVal>
            <c:numRef>
              <c:f>weather!$H$12:$H$28</c:f>
              <c:numCache>
                <c:formatCode>[$-F400]h:mm:ss\ AM/PM</c:formatCode>
                <c:ptCount val="17"/>
                <c:pt idx="0">
                  <c:v>0.17377798249999998</c:v>
                </c:pt>
                <c:pt idx="1">
                  <c:v>0.16886036166666665</c:v>
                </c:pt>
                <c:pt idx="2">
                  <c:v>0.17433874333333332</c:v>
                </c:pt>
                <c:pt idx="3">
                  <c:v>0.17331814791666666</c:v>
                </c:pt>
                <c:pt idx="4">
                  <c:v>0.17594262250000001</c:v>
                </c:pt>
                <c:pt idx="5">
                  <c:v>0.17044376916666668</c:v>
                </c:pt>
                <c:pt idx="6">
                  <c:v>0.17278069333333335</c:v>
                </c:pt>
                <c:pt idx="7">
                  <c:v>0.16685657791666667</c:v>
                </c:pt>
                <c:pt idx="8">
                  <c:v>0.17418722833333333</c:v>
                </c:pt>
                <c:pt idx="9">
                  <c:v>0.17103022666666667</c:v>
                </c:pt>
                <c:pt idx="10">
                  <c:v>0.17371739500000002</c:v>
                </c:pt>
                <c:pt idx="11">
                  <c:v>0.17847634000000001</c:v>
                </c:pt>
                <c:pt idx="12">
                  <c:v>0.17755380374999999</c:v>
                </c:pt>
                <c:pt idx="13">
                  <c:v>0.17802610416666667</c:v>
                </c:pt>
                <c:pt idx="14">
                  <c:v>0.1729402125</c:v>
                </c:pt>
                <c:pt idx="15">
                  <c:v>0.17741004375</c:v>
                </c:pt>
                <c:pt idx="16">
                  <c:v>0.17058696416666666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69-400B-957A-0C2034D8D5BE}"/>
            </c:ext>
          </c:extLst>
        </c:ser>
        <c:ser>
          <c:idx val="1"/>
          <c:order val="1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weather!$B$30:$B$33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weather!$J$30:$J$33</c:f>
              <c:numCache>
                <c:formatCode>General</c:formatCode>
                <c:ptCount val="4"/>
                <c:pt idx="0">
                  <c:v>0.1638</c:v>
                </c:pt>
                <c:pt idx="1">
                  <c:v>0.1638</c:v>
                </c:pt>
                <c:pt idx="2">
                  <c:v>0.1638</c:v>
                </c:pt>
                <c:pt idx="3">
                  <c:v>0.1638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69-400B-957A-0C2034D8D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52991"/>
        <c:axId val="803853471"/>
      </c:scatterChart>
      <c:valAx>
        <c:axId val="803852991"/>
        <c:scaling>
          <c:orientation val="minMax"/>
          <c:max val="20"/>
          <c:min val="5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37649270833333343"/>
              <c:y val="0.89622453703703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03853471"/>
        <c:crosses val="autoZero"/>
        <c:crossBetween val="midCat"/>
      </c:valAx>
      <c:valAx>
        <c:axId val="803853471"/>
        <c:scaling>
          <c:orientation val="minMax"/>
          <c:max val="0.18402800000000002"/>
          <c:min val="0.163194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Mean Finish Time</a:t>
                </a:r>
              </a:p>
            </c:rich>
          </c:tx>
          <c:layout>
            <c:manualLayout>
              <c:xMode val="edge"/>
              <c:yMode val="edge"/>
              <c:x val="0"/>
              <c:y val="0.1592791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2991"/>
        <c:crosses val="autoZero"/>
        <c:crossBetween val="midCat"/>
        <c:majorUnit val="3.4720000000000011E-3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Correlation of Finish Times</a:t>
            </a:r>
            <a:r>
              <a:rPr lang="en-GB" baseline="0">
                <a:solidFill>
                  <a:schemeClr val="tx1"/>
                </a:solidFill>
              </a:rPr>
              <a:t> </a:t>
            </a:r>
            <a:br>
              <a:rPr lang="en-GB" baseline="0">
                <a:solidFill>
                  <a:schemeClr val="tx1"/>
                </a:solidFill>
              </a:rPr>
            </a:br>
            <a:r>
              <a:rPr lang="en-GB" baseline="0">
                <a:solidFill>
                  <a:schemeClr val="tx1"/>
                </a:solidFill>
              </a:rPr>
              <a:t>with Humidity</a:t>
            </a:r>
            <a:endParaRPr lang="en-GB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0692986111111106"/>
          <c:y val="2.9398148148148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62569444444442"/>
          <c:y val="3.2293981481481479E-2"/>
          <c:w val="0.7964951388888889"/>
          <c:h val="0.794575925925925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10"/>
            <c:backward val="10"/>
            <c:dispRSqr val="0"/>
            <c:dispEq val="0"/>
          </c:trendline>
          <c:xVal>
            <c:numRef>
              <c:f>weather!$D$12:$D$28</c:f>
              <c:numCache>
                <c:formatCode>General</c:formatCode>
                <c:ptCount val="17"/>
                <c:pt idx="0">
                  <c:v>69</c:v>
                </c:pt>
                <c:pt idx="1">
                  <c:v>74</c:v>
                </c:pt>
                <c:pt idx="2">
                  <c:v>51</c:v>
                </c:pt>
                <c:pt idx="3">
                  <c:v>57</c:v>
                </c:pt>
                <c:pt idx="4">
                  <c:v>65</c:v>
                </c:pt>
                <c:pt idx="5">
                  <c:v>69</c:v>
                </c:pt>
                <c:pt idx="6">
                  <c:v>56</c:v>
                </c:pt>
                <c:pt idx="7">
                  <c:v>59</c:v>
                </c:pt>
                <c:pt idx="8">
                  <c:v>68</c:v>
                </c:pt>
                <c:pt idx="9">
                  <c:v>62</c:v>
                </c:pt>
                <c:pt idx="10">
                  <c:v>72</c:v>
                </c:pt>
                <c:pt idx="11">
                  <c:v>59</c:v>
                </c:pt>
                <c:pt idx="12">
                  <c:v>84</c:v>
                </c:pt>
                <c:pt idx="13">
                  <c:v>48</c:v>
                </c:pt>
                <c:pt idx="14">
                  <c:v>65</c:v>
                </c:pt>
                <c:pt idx="15">
                  <c:v>58</c:v>
                </c:pt>
                <c:pt idx="16">
                  <c:v>75</c:v>
                </c:pt>
              </c:numCache>
            </c:numRef>
          </c:xVal>
          <c:yVal>
            <c:numRef>
              <c:f>weather!$H$12:$H$28</c:f>
              <c:numCache>
                <c:formatCode>[$-F400]h:mm:ss\ AM/PM</c:formatCode>
                <c:ptCount val="17"/>
                <c:pt idx="0">
                  <c:v>0.17377798249999998</c:v>
                </c:pt>
                <c:pt idx="1">
                  <c:v>0.16886036166666665</c:v>
                </c:pt>
                <c:pt idx="2">
                  <c:v>0.17433874333333332</c:v>
                </c:pt>
                <c:pt idx="3">
                  <c:v>0.17331814791666666</c:v>
                </c:pt>
                <c:pt idx="4">
                  <c:v>0.17594262250000001</c:v>
                </c:pt>
                <c:pt idx="5">
                  <c:v>0.17044376916666668</c:v>
                </c:pt>
                <c:pt idx="6">
                  <c:v>0.17278069333333335</c:v>
                </c:pt>
                <c:pt idx="7">
                  <c:v>0.16685657791666667</c:v>
                </c:pt>
                <c:pt idx="8">
                  <c:v>0.17418722833333333</c:v>
                </c:pt>
                <c:pt idx="9">
                  <c:v>0.17103022666666667</c:v>
                </c:pt>
                <c:pt idx="10">
                  <c:v>0.17371739500000002</c:v>
                </c:pt>
                <c:pt idx="11">
                  <c:v>0.17847634000000001</c:v>
                </c:pt>
                <c:pt idx="12">
                  <c:v>0.17755380374999999</c:v>
                </c:pt>
                <c:pt idx="13">
                  <c:v>0.17802610416666667</c:v>
                </c:pt>
                <c:pt idx="14">
                  <c:v>0.1729402125</c:v>
                </c:pt>
                <c:pt idx="15">
                  <c:v>0.17741004375</c:v>
                </c:pt>
                <c:pt idx="16">
                  <c:v>0.17058696416666666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23-4A1F-9A21-9AAA90BBD4EB}"/>
            </c:ext>
          </c:extLst>
        </c:ser>
        <c:ser>
          <c:idx val="1"/>
          <c:order val="1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weather!$D$30:$D$33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xVal>
          <c:yVal>
            <c:numRef>
              <c:f>weather!$J$30:$J$33</c:f>
              <c:numCache>
                <c:formatCode>General</c:formatCode>
                <c:ptCount val="4"/>
                <c:pt idx="0">
                  <c:v>0.1638</c:v>
                </c:pt>
                <c:pt idx="1">
                  <c:v>0.1638</c:v>
                </c:pt>
                <c:pt idx="2">
                  <c:v>0.1638</c:v>
                </c:pt>
                <c:pt idx="3">
                  <c:v>0.1638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23-4A1F-9A21-9AAA90BB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52991"/>
        <c:axId val="803853471"/>
      </c:scatterChart>
      <c:valAx>
        <c:axId val="803852991"/>
        <c:scaling>
          <c:orientation val="minMax"/>
          <c:max val="88"/>
          <c:min val="45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Humidity (%)</a:t>
                </a:r>
              </a:p>
            </c:rich>
          </c:tx>
          <c:layout>
            <c:manualLayout>
              <c:xMode val="edge"/>
              <c:yMode val="edge"/>
              <c:x val="0.37649270833333343"/>
              <c:y val="0.89622453703703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03853471"/>
        <c:crosses val="autoZero"/>
        <c:crossBetween val="midCat"/>
      </c:valAx>
      <c:valAx>
        <c:axId val="803853471"/>
        <c:scaling>
          <c:orientation val="minMax"/>
          <c:max val="0.18402800000000002"/>
          <c:min val="0.163194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Mean Finish Time</a:t>
                </a:r>
              </a:p>
            </c:rich>
          </c:tx>
          <c:layout>
            <c:manualLayout>
              <c:xMode val="edge"/>
              <c:yMode val="edge"/>
              <c:x val="0"/>
              <c:y val="0.1592791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2991"/>
        <c:crosses val="autoZero"/>
        <c:crossBetween val="midCat"/>
        <c:majorUnit val="3.4720000000000011E-3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Correlation of Finish Times </a:t>
            </a:r>
            <a:b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</a:b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with Cloud Cover</a:t>
            </a:r>
          </a:p>
        </c:rich>
      </c:tx>
      <c:layout>
        <c:manualLayout>
          <c:xMode val="edge"/>
          <c:yMode val="edge"/>
          <c:x val="0.20692986111111106"/>
          <c:y val="2.9398148148148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62569444444442"/>
          <c:y val="3.2293981481481479E-2"/>
          <c:w val="0.80090486111111114"/>
          <c:h val="0.794575925925925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weather!$C$12:$C$28</c:f>
              <c:numCache>
                <c:formatCode>General</c:formatCode>
                <c:ptCount val="17"/>
                <c:pt idx="0">
                  <c:v>68</c:v>
                </c:pt>
                <c:pt idx="1">
                  <c:v>97</c:v>
                </c:pt>
                <c:pt idx="2">
                  <c:v>27</c:v>
                </c:pt>
                <c:pt idx="3">
                  <c:v>0</c:v>
                </c:pt>
                <c:pt idx="4">
                  <c:v>25</c:v>
                </c:pt>
                <c:pt idx="5">
                  <c:v>11</c:v>
                </c:pt>
                <c:pt idx="6">
                  <c:v>14</c:v>
                </c:pt>
                <c:pt idx="7">
                  <c:v>74</c:v>
                </c:pt>
                <c:pt idx="8">
                  <c:v>62</c:v>
                </c:pt>
                <c:pt idx="9">
                  <c:v>54</c:v>
                </c:pt>
                <c:pt idx="10">
                  <c:v>31</c:v>
                </c:pt>
                <c:pt idx="11">
                  <c:v>0</c:v>
                </c:pt>
                <c:pt idx="12">
                  <c:v>55</c:v>
                </c:pt>
                <c:pt idx="13">
                  <c:v>0</c:v>
                </c:pt>
                <c:pt idx="14">
                  <c:v>100</c:v>
                </c:pt>
                <c:pt idx="15">
                  <c:v>5</c:v>
                </c:pt>
                <c:pt idx="16">
                  <c:v>100</c:v>
                </c:pt>
              </c:numCache>
            </c:numRef>
          </c:xVal>
          <c:yVal>
            <c:numRef>
              <c:f>weather!$H$12:$H$28</c:f>
              <c:numCache>
                <c:formatCode>[$-F400]h:mm:ss\ AM/PM</c:formatCode>
                <c:ptCount val="17"/>
                <c:pt idx="0">
                  <c:v>0.17377798249999998</c:v>
                </c:pt>
                <c:pt idx="1">
                  <c:v>0.16886036166666665</c:v>
                </c:pt>
                <c:pt idx="2">
                  <c:v>0.17433874333333332</c:v>
                </c:pt>
                <c:pt idx="3">
                  <c:v>0.17331814791666666</c:v>
                </c:pt>
                <c:pt idx="4">
                  <c:v>0.17594262250000001</c:v>
                </c:pt>
                <c:pt idx="5">
                  <c:v>0.17044376916666668</c:v>
                </c:pt>
                <c:pt idx="6">
                  <c:v>0.17278069333333335</c:v>
                </c:pt>
                <c:pt idx="7">
                  <c:v>0.16685657791666667</c:v>
                </c:pt>
                <c:pt idx="8">
                  <c:v>0.17418722833333333</c:v>
                </c:pt>
                <c:pt idx="9">
                  <c:v>0.17103022666666667</c:v>
                </c:pt>
                <c:pt idx="10">
                  <c:v>0.17371739500000002</c:v>
                </c:pt>
                <c:pt idx="11">
                  <c:v>0.17847634000000001</c:v>
                </c:pt>
                <c:pt idx="12">
                  <c:v>0.17755380374999999</c:v>
                </c:pt>
                <c:pt idx="13">
                  <c:v>0.17802610416666667</c:v>
                </c:pt>
                <c:pt idx="14">
                  <c:v>0.1729402125</c:v>
                </c:pt>
                <c:pt idx="15">
                  <c:v>0.17741004375</c:v>
                </c:pt>
                <c:pt idx="16">
                  <c:v>0.17058696416666666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79-46B4-90AD-99A3076D7C5E}"/>
            </c:ext>
          </c:extLst>
        </c:ser>
        <c:ser>
          <c:idx val="1"/>
          <c:order val="1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weather!$C$30:$C$34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weather!$J$30:$J$34</c:f>
              <c:numCache>
                <c:formatCode>General</c:formatCode>
                <c:ptCount val="5"/>
                <c:pt idx="0">
                  <c:v>0.1638</c:v>
                </c:pt>
                <c:pt idx="1">
                  <c:v>0.1638</c:v>
                </c:pt>
                <c:pt idx="2">
                  <c:v>0.1638</c:v>
                </c:pt>
                <c:pt idx="3">
                  <c:v>0.1638</c:v>
                </c:pt>
                <c:pt idx="4">
                  <c:v>0.1638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79-46B4-90AD-99A3076D7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52991"/>
        <c:axId val="803853471"/>
      </c:scatterChart>
      <c:valAx>
        <c:axId val="803852991"/>
        <c:scaling>
          <c:orientation val="minMax"/>
          <c:max val="100"/>
          <c:min val="0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Cloud Cover (%)</a:t>
                </a:r>
              </a:p>
            </c:rich>
          </c:tx>
          <c:layout>
            <c:manualLayout>
              <c:xMode val="edge"/>
              <c:yMode val="edge"/>
              <c:x val="0.37649270833333343"/>
              <c:y val="0.89622453703703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03853471"/>
        <c:crosses val="autoZero"/>
        <c:crossBetween val="midCat"/>
      </c:valAx>
      <c:valAx>
        <c:axId val="803853471"/>
        <c:scaling>
          <c:orientation val="minMax"/>
          <c:max val="0.18402800000000002"/>
          <c:min val="0.163194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Mean Finish Time</a:t>
                </a:r>
              </a:p>
            </c:rich>
          </c:tx>
          <c:layout>
            <c:manualLayout>
              <c:xMode val="edge"/>
              <c:yMode val="edge"/>
              <c:x val="0"/>
              <c:y val="0.1592791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2991"/>
        <c:crosses val="autoZero"/>
        <c:crossBetween val="midCat"/>
        <c:majorUnit val="3.4720000000000011E-3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chemeClr val="tx1"/>
                </a:solidFill>
              </a:rPr>
              <a:t>Correlation of Finish Times </a:t>
            </a:r>
            <a:br>
              <a:rPr lang="en-GB" sz="1400" b="0" i="0" u="none" strike="noStrike" kern="1200" spc="0" baseline="0">
                <a:solidFill>
                  <a:schemeClr val="tx1"/>
                </a:solidFill>
              </a:rPr>
            </a:br>
            <a:r>
              <a:rPr lang="en-GB" sz="1400" b="0" i="0" u="none" strike="noStrike" kern="1200" spc="0" baseline="0">
                <a:solidFill>
                  <a:schemeClr val="tx1"/>
                </a:solidFill>
              </a:rPr>
              <a:t>with Wind Speed</a:t>
            </a:r>
          </a:p>
        </c:rich>
      </c:tx>
      <c:layout>
        <c:manualLayout>
          <c:xMode val="edge"/>
          <c:yMode val="edge"/>
          <c:x val="0.20692986111111106"/>
          <c:y val="2.9398148148148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62569444444442"/>
          <c:y val="3.2293981481481479E-2"/>
          <c:w val="0.7964951388888889"/>
          <c:h val="0.794575925925925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0"/>
            <c:dispEq val="0"/>
          </c:trendline>
          <c:xVal>
            <c:numRef>
              <c:f>weather!$F$12:$F$28</c:f>
              <c:numCache>
                <c:formatCode>General</c:formatCode>
                <c:ptCount val="17"/>
                <c:pt idx="0">
                  <c:v>1.6</c:v>
                </c:pt>
                <c:pt idx="1">
                  <c:v>10.9</c:v>
                </c:pt>
                <c:pt idx="2">
                  <c:v>6.9</c:v>
                </c:pt>
                <c:pt idx="3">
                  <c:v>13</c:v>
                </c:pt>
                <c:pt idx="4">
                  <c:v>13.1</c:v>
                </c:pt>
                <c:pt idx="5">
                  <c:v>2.2999999999999998</c:v>
                </c:pt>
                <c:pt idx="6">
                  <c:v>7.6</c:v>
                </c:pt>
                <c:pt idx="7">
                  <c:v>16.3</c:v>
                </c:pt>
                <c:pt idx="8">
                  <c:v>8.1</c:v>
                </c:pt>
                <c:pt idx="9">
                  <c:v>21</c:v>
                </c:pt>
                <c:pt idx="10">
                  <c:v>10.8</c:v>
                </c:pt>
                <c:pt idx="11">
                  <c:v>17.3</c:v>
                </c:pt>
                <c:pt idx="12">
                  <c:v>9.5</c:v>
                </c:pt>
                <c:pt idx="13">
                  <c:v>10.4</c:v>
                </c:pt>
                <c:pt idx="14">
                  <c:v>18.7</c:v>
                </c:pt>
                <c:pt idx="15">
                  <c:v>3.6</c:v>
                </c:pt>
                <c:pt idx="16">
                  <c:v>10</c:v>
                </c:pt>
              </c:numCache>
            </c:numRef>
          </c:xVal>
          <c:yVal>
            <c:numRef>
              <c:f>weather!$H$12:$H$28</c:f>
              <c:numCache>
                <c:formatCode>[$-F400]h:mm:ss\ AM/PM</c:formatCode>
                <c:ptCount val="17"/>
                <c:pt idx="0">
                  <c:v>0.17377798249999998</c:v>
                </c:pt>
                <c:pt idx="1">
                  <c:v>0.16886036166666665</c:v>
                </c:pt>
                <c:pt idx="2">
                  <c:v>0.17433874333333332</c:v>
                </c:pt>
                <c:pt idx="3">
                  <c:v>0.17331814791666666</c:v>
                </c:pt>
                <c:pt idx="4">
                  <c:v>0.17594262250000001</c:v>
                </c:pt>
                <c:pt idx="5">
                  <c:v>0.17044376916666668</c:v>
                </c:pt>
                <c:pt idx="6">
                  <c:v>0.17278069333333335</c:v>
                </c:pt>
                <c:pt idx="7">
                  <c:v>0.16685657791666667</c:v>
                </c:pt>
                <c:pt idx="8">
                  <c:v>0.17418722833333333</c:v>
                </c:pt>
                <c:pt idx="9">
                  <c:v>0.17103022666666667</c:v>
                </c:pt>
                <c:pt idx="10">
                  <c:v>0.17371739500000002</c:v>
                </c:pt>
                <c:pt idx="11">
                  <c:v>0.17847634000000001</c:v>
                </c:pt>
                <c:pt idx="12">
                  <c:v>0.17755380374999999</c:v>
                </c:pt>
                <c:pt idx="13">
                  <c:v>0.17802610416666667</c:v>
                </c:pt>
                <c:pt idx="14">
                  <c:v>0.1729402125</c:v>
                </c:pt>
                <c:pt idx="15">
                  <c:v>0.17741004375</c:v>
                </c:pt>
                <c:pt idx="16">
                  <c:v>0.17058696416666666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E-462C-8834-03C3D6C3B7AB}"/>
            </c:ext>
          </c:extLst>
        </c:ser>
        <c:ser>
          <c:idx val="1"/>
          <c:order val="1"/>
          <c:tx>
            <c:v>labels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weather!$F$30:$F$35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weather!$J$30:$J$35</c:f>
              <c:numCache>
                <c:formatCode>General</c:formatCode>
                <c:ptCount val="6"/>
                <c:pt idx="0">
                  <c:v>0.1638</c:v>
                </c:pt>
                <c:pt idx="1">
                  <c:v>0.1638</c:v>
                </c:pt>
                <c:pt idx="2">
                  <c:v>0.1638</c:v>
                </c:pt>
                <c:pt idx="3">
                  <c:v>0.1638</c:v>
                </c:pt>
                <c:pt idx="4">
                  <c:v>0.1638</c:v>
                </c:pt>
                <c:pt idx="5">
                  <c:v>0.1638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AE-462C-8834-03C3D6C3B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852991"/>
        <c:axId val="803853471"/>
      </c:scatterChart>
      <c:valAx>
        <c:axId val="803852991"/>
        <c:scaling>
          <c:orientation val="minMax"/>
          <c:max val="22"/>
          <c:min val="5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37649270833333343"/>
              <c:y val="0.89622453703703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803853471"/>
        <c:crosses val="autoZero"/>
        <c:crossBetween val="midCat"/>
      </c:valAx>
      <c:valAx>
        <c:axId val="803853471"/>
        <c:scaling>
          <c:orientation val="minMax"/>
          <c:max val="0.18402800000000002"/>
          <c:min val="0.1631940000000000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Mean Finish Time</a:t>
                </a:r>
              </a:p>
            </c:rich>
          </c:tx>
          <c:layout>
            <c:manualLayout>
              <c:xMode val="edge"/>
              <c:yMode val="edge"/>
              <c:x val="0"/>
              <c:y val="0.1592791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852991"/>
        <c:crosses val="autoZero"/>
        <c:crossBetween val="midCat"/>
        <c:majorUnit val="3.4720000000000011E-3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441798</xdr:colOff>
      <xdr:row>7</xdr:row>
      <xdr:rowOff>160304</xdr:rowOff>
    </xdr:from>
    <xdr:to>
      <xdr:col>13</xdr:col>
      <xdr:colOff>273798</xdr:colOff>
      <xdr:row>19</xdr:row>
      <xdr:rowOff>34304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B7A731-7F87-4564-B906-56B8AFB2B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11</xdr:row>
      <xdr:rowOff>161925</xdr:rowOff>
    </xdr:from>
    <xdr:to>
      <xdr:col>16</xdr:col>
      <xdr:colOff>603525</xdr:colOff>
      <xdr:row>23</xdr:row>
      <xdr:rowOff>35925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19F658-5F30-48A7-938D-46128B5D5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12</xdr:row>
      <xdr:rowOff>9525</xdr:rowOff>
    </xdr:from>
    <xdr:to>
      <xdr:col>12</xdr:col>
      <xdr:colOff>79650</xdr:colOff>
      <xdr:row>23</xdr:row>
      <xdr:rowOff>74025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8ED0BEE-B687-4E1F-A8EE-CB247969F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8</xdr:row>
      <xdr:rowOff>71437</xdr:rowOff>
    </xdr:from>
    <xdr:to>
      <xdr:col>14</xdr:col>
      <xdr:colOff>217762</xdr:colOff>
      <xdr:row>19</xdr:row>
      <xdr:rowOff>135937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0D018D-F517-88E4-C6A4-9B6654608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381000</xdr:colOff>
      <xdr:row>8</xdr:row>
      <xdr:rowOff>66675</xdr:rowOff>
    </xdr:from>
    <xdr:to>
      <xdr:col>19</xdr:col>
      <xdr:colOff>213000</xdr:colOff>
      <xdr:row>19</xdr:row>
      <xdr:rowOff>131175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D120DF-1AA4-41C8-873B-1501FDF48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333375</xdr:colOff>
      <xdr:row>20</xdr:row>
      <xdr:rowOff>19050</xdr:rowOff>
    </xdr:from>
    <xdr:to>
      <xdr:col>17</xdr:col>
      <xdr:colOff>165375</xdr:colOff>
      <xdr:row>31</xdr:row>
      <xdr:rowOff>83550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0C073E-01E6-40CC-8180-D401BBC08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211887</xdr:colOff>
      <xdr:row>9</xdr:row>
      <xdr:rowOff>131327</xdr:rowOff>
    </xdr:from>
    <xdr:to>
      <xdr:col>23</xdr:col>
      <xdr:colOff>43208</xdr:colOff>
      <xdr:row>21</xdr:row>
      <xdr:rowOff>5327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E622D1-FDC2-41FC-B55E-C223C4611A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57150</xdr:colOff>
      <xdr:row>9</xdr:row>
      <xdr:rowOff>104775</xdr:rowOff>
    </xdr:from>
    <xdr:to>
      <xdr:col>27</xdr:col>
      <xdr:colOff>498750</xdr:colOff>
      <xdr:row>20</xdr:row>
      <xdr:rowOff>169275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245081-1D83-4B1F-B021-45C7F018A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1</xdr:row>
      <xdr:rowOff>133350</xdr:rowOff>
    </xdr:from>
    <xdr:to>
      <xdr:col>18</xdr:col>
      <xdr:colOff>413025</xdr:colOff>
      <xdr:row>13</xdr:row>
      <xdr:rowOff>7350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C9A19C-0D5E-4A92-96D1-C78A30B9B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438150</xdr:colOff>
      <xdr:row>1</xdr:row>
      <xdr:rowOff>171450</xdr:rowOff>
    </xdr:from>
    <xdr:to>
      <xdr:col>23</xdr:col>
      <xdr:colOff>270150</xdr:colOff>
      <xdr:row>13</xdr:row>
      <xdr:rowOff>45450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F748C3-90CC-4E8F-A27B-1C0EDE23A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571500</xdr:colOff>
      <xdr:row>13</xdr:row>
      <xdr:rowOff>47625</xdr:rowOff>
    </xdr:from>
    <xdr:to>
      <xdr:col>23</xdr:col>
      <xdr:colOff>403500</xdr:colOff>
      <xdr:row>24</xdr:row>
      <xdr:rowOff>112125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5C16C8-79A9-4E49-9AEF-95A8BF6F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190500</xdr:colOff>
      <xdr:row>13</xdr:row>
      <xdr:rowOff>9525</xdr:rowOff>
    </xdr:from>
    <xdr:to>
      <xdr:col>19</xdr:col>
      <xdr:colOff>22500</xdr:colOff>
      <xdr:row>24</xdr:row>
      <xdr:rowOff>74025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0CB4448-7E5E-4FF2-8BA5-9D11DBC64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1995</v>
      </c>
      <c r="B2">
        <v>519</v>
      </c>
      <c r="E2">
        <v>3.6645514499999998</v>
      </c>
      <c r="H2">
        <v>2.2122000000000002</v>
      </c>
      <c r="K2">
        <v>16.399999999999999</v>
      </c>
      <c r="L2">
        <v>70</v>
      </c>
      <c r="M2">
        <v>993</v>
      </c>
      <c r="N2">
        <v>0</v>
      </c>
      <c r="O2">
        <v>15</v>
      </c>
      <c r="P2">
        <v>8.5</v>
      </c>
      <c r="Q2">
        <v>126</v>
      </c>
    </row>
    <row r="3" spans="1:17" x14ac:dyDescent="0.25">
      <c r="A3">
        <v>1996</v>
      </c>
      <c r="B3">
        <v>1167</v>
      </c>
      <c r="C3">
        <v>1071</v>
      </c>
      <c r="D3">
        <v>96</v>
      </c>
      <c r="E3">
        <v>3.8016122499999998</v>
      </c>
      <c r="F3">
        <v>3.781838</v>
      </c>
      <c r="G3">
        <v>4.0222187500000004</v>
      </c>
      <c r="H3">
        <v>2.2058</v>
      </c>
      <c r="I3">
        <v>2.2058</v>
      </c>
      <c r="J3">
        <v>2.6257999999999999</v>
      </c>
      <c r="K3">
        <v>16.600000000000001</v>
      </c>
      <c r="L3">
        <v>86</v>
      </c>
      <c r="M3">
        <v>982</v>
      </c>
      <c r="N3">
        <v>0</v>
      </c>
      <c r="O3">
        <v>100</v>
      </c>
      <c r="P3">
        <v>1.1000000000000001</v>
      </c>
      <c r="Q3">
        <v>288</v>
      </c>
    </row>
    <row r="4" spans="1:17" x14ac:dyDescent="0.25">
      <c r="A4">
        <v>1997</v>
      </c>
      <c r="B4">
        <v>1639</v>
      </c>
      <c r="C4">
        <v>1466</v>
      </c>
      <c r="D4">
        <v>173</v>
      </c>
      <c r="E4">
        <v>3.7174344100000001</v>
      </c>
      <c r="F4">
        <v>3.6779165800000002</v>
      </c>
      <c r="G4">
        <v>4.0523080900000004</v>
      </c>
      <c r="H4">
        <v>2.1518999999999999</v>
      </c>
      <c r="I4">
        <v>2.1518999999999999</v>
      </c>
      <c r="J4">
        <v>2.5493999999999999</v>
      </c>
      <c r="K4">
        <v>11.1</v>
      </c>
      <c r="L4">
        <v>57</v>
      </c>
      <c r="M4">
        <v>1006</v>
      </c>
      <c r="N4">
        <v>0</v>
      </c>
      <c r="O4">
        <v>5</v>
      </c>
      <c r="P4">
        <v>5</v>
      </c>
      <c r="Q4">
        <v>60</v>
      </c>
    </row>
    <row r="5" spans="1:17" x14ac:dyDescent="0.25">
      <c r="A5">
        <v>1998</v>
      </c>
      <c r="B5">
        <v>2222</v>
      </c>
      <c r="C5">
        <v>1989</v>
      </c>
      <c r="D5">
        <v>233</v>
      </c>
      <c r="E5">
        <v>3.8235603999999999</v>
      </c>
      <c r="F5">
        <v>3.7803403200000001</v>
      </c>
      <c r="G5">
        <v>4.19250773</v>
      </c>
      <c r="H5">
        <v>2.1478000000000002</v>
      </c>
      <c r="I5">
        <v>2.1478000000000002</v>
      </c>
      <c r="J5">
        <v>2.5735999999999999</v>
      </c>
      <c r="K5">
        <v>13.1</v>
      </c>
      <c r="L5">
        <v>49</v>
      </c>
      <c r="M5">
        <v>989</v>
      </c>
      <c r="N5">
        <v>0</v>
      </c>
      <c r="O5">
        <v>100</v>
      </c>
      <c r="P5">
        <v>14.1</v>
      </c>
      <c r="Q5">
        <v>273</v>
      </c>
    </row>
    <row r="6" spans="1:17" x14ac:dyDescent="0.25">
      <c r="A6">
        <v>1999</v>
      </c>
      <c r="B6">
        <v>2782</v>
      </c>
      <c r="C6">
        <v>2494</v>
      </c>
      <c r="D6">
        <v>288</v>
      </c>
      <c r="E6">
        <v>3.8753589499999999</v>
      </c>
      <c r="F6">
        <v>3.83554358</v>
      </c>
      <c r="G6">
        <v>4.2201489600000004</v>
      </c>
      <c r="H6">
        <v>2.1886000000000001</v>
      </c>
      <c r="I6">
        <v>2.1886000000000001</v>
      </c>
      <c r="J6">
        <v>2.4758</v>
      </c>
      <c r="K6">
        <v>13.5</v>
      </c>
      <c r="L6">
        <v>68</v>
      </c>
      <c r="M6">
        <v>998</v>
      </c>
      <c r="N6">
        <v>0</v>
      </c>
      <c r="O6">
        <v>31</v>
      </c>
      <c r="P6">
        <v>9.6999999999999993</v>
      </c>
      <c r="Q6">
        <v>315</v>
      </c>
    </row>
    <row r="7" spans="1:17" x14ac:dyDescent="0.25">
      <c r="A7">
        <v>2000</v>
      </c>
      <c r="B7">
        <v>2776</v>
      </c>
      <c r="C7">
        <v>2440</v>
      </c>
      <c r="D7">
        <v>336</v>
      </c>
      <c r="E7">
        <v>3.9496932299999998</v>
      </c>
      <c r="F7">
        <v>3.89218742</v>
      </c>
      <c r="G7">
        <v>4.3672949399999998</v>
      </c>
      <c r="H7">
        <v>2.1764000000000001</v>
      </c>
      <c r="I7">
        <v>2.1764000000000001</v>
      </c>
      <c r="J7">
        <v>2.4617</v>
      </c>
      <c r="K7">
        <v>12.4</v>
      </c>
      <c r="L7">
        <v>65</v>
      </c>
      <c r="M7">
        <v>988</v>
      </c>
      <c r="N7">
        <v>0</v>
      </c>
      <c r="O7">
        <v>65</v>
      </c>
      <c r="P7">
        <v>11.2</v>
      </c>
      <c r="Q7">
        <v>285</v>
      </c>
    </row>
    <row r="8" spans="1:17" x14ac:dyDescent="0.25">
      <c r="A8">
        <v>2001</v>
      </c>
      <c r="B8">
        <v>2641</v>
      </c>
      <c r="C8">
        <v>2325</v>
      </c>
      <c r="D8">
        <v>316</v>
      </c>
      <c r="E8">
        <v>3.9474188899999998</v>
      </c>
      <c r="F8">
        <v>3.89475858</v>
      </c>
      <c r="G8">
        <v>4.3348721499999998</v>
      </c>
      <c r="H8">
        <v>2.1705999999999999</v>
      </c>
      <c r="I8">
        <v>2.1705999999999999</v>
      </c>
      <c r="J8">
        <v>2.4424999999999999</v>
      </c>
      <c r="K8">
        <v>13.9</v>
      </c>
      <c r="L8">
        <v>67</v>
      </c>
      <c r="M8">
        <v>1001</v>
      </c>
      <c r="N8">
        <v>0</v>
      </c>
      <c r="O8">
        <v>57</v>
      </c>
      <c r="P8">
        <v>7.4</v>
      </c>
      <c r="Q8">
        <v>313</v>
      </c>
    </row>
    <row r="9" spans="1:17" x14ac:dyDescent="0.25">
      <c r="A9">
        <v>2002</v>
      </c>
      <c r="B9">
        <v>2809</v>
      </c>
      <c r="C9">
        <v>2508</v>
      </c>
      <c r="D9">
        <v>301</v>
      </c>
      <c r="E9">
        <v>3.96214881</v>
      </c>
      <c r="F9">
        <v>3.9107668699999998</v>
      </c>
      <c r="G9">
        <v>4.3902747499999997</v>
      </c>
      <c r="H9">
        <v>2.1947000000000001</v>
      </c>
      <c r="I9">
        <v>2.1947000000000001</v>
      </c>
      <c r="J9">
        <v>2.54</v>
      </c>
      <c r="K9">
        <v>17</v>
      </c>
      <c r="L9">
        <v>69</v>
      </c>
      <c r="M9">
        <v>993</v>
      </c>
      <c r="N9">
        <v>0</v>
      </c>
      <c r="O9">
        <v>50</v>
      </c>
      <c r="P9">
        <v>2.2000000000000002</v>
      </c>
      <c r="Q9">
        <v>351</v>
      </c>
    </row>
    <row r="10" spans="1:17" x14ac:dyDescent="0.25">
      <c r="A10">
        <v>2003</v>
      </c>
      <c r="B10">
        <v>2602</v>
      </c>
      <c r="C10">
        <v>2295</v>
      </c>
      <c r="D10">
        <v>307</v>
      </c>
      <c r="E10">
        <v>4.1047557599999998</v>
      </c>
      <c r="F10">
        <v>4.0646525100000002</v>
      </c>
      <c r="G10">
        <v>4.4045504900000001</v>
      </c>
      <c r="H10">
        <v>2.1989000000000001</v>
      </c>
      <c r="I10">
        <v>2.1989000000000001</v>
      </c>
      <c r="J10">
        <v>2.5194000000000001</v>
      </c>
      <c r="K10">
        <v>17</v>
      </c>
      <c r="L10">
        <v>66</v>
      </c>
      <c r="M10">
        <v>991</v>
      </c>
      <c r="N10">
        <v>0</v>
      </c>
      <c r="O10">
        <v>23</v>
      </c>
      <c r="P10">
        <v>11.1</v>
      </c>
      <c r="Q10">
        <v>241</v>
      </c>
    </row>
    <row r="11" spans="1:17" x14ac:dyDescent="0.25">
      <c r="A11">
        <v>2004</v>
      </c>
      <c r="B11">
        <v>3433</v>
      </c>
      <c r="C11">
        <v>2942</v>
      </c>
      <c r="D11">
        <v>491</v>
      </c>
      <c r="E11">
        <v>3.95725427</v>
      </c>
      <c r="F11">
        <v>3.9016870199999998</v>
      </c>
      <c r="G11">
        <v>4.2902050899999997</v>
      </c>
      <c r="H11">
        <v>2.2042000000000002</v>
      </c>
      <c r="I11">
        <v>2.2042000000000002</v>
      </c>
      <c r="J11">
        <v>2.5299999999999998</v>
      </c>
      <c r="K11">
        <v>7.6</v>
      </c>
      <c r="L11">
        <v>66</v>
      </c>
      <c r="M11">
        <v>992</v>
      </c>
      <c r="N11">
        <v>0.2</v>
      </c>
      <c r="O11">
        <v>69</v>
      </c>
      <c r="P11">
        <v>20.3</v>
      </c>
      <c r="Q11">
        <v>290</v>
      </c>
    </row>
    <row r="12" spans="1:17" x14ac:dyDescent="0.25">
      <c r="A12">
        <v>2005</v>
      </c>
      <c r="B12">
        <v>3402</v>
      </c>
      <c r="C12">
        <v>2934</v>
      </c>
      <c r="D12">
        <v>468</v>
      </c>
      <c r="E12">
        <v>4.1706715799999996</v>
      </c>
      <c r="F12">
        <v>4.1188773999999997</v>
      </c>
      <c r="G12">
        <v>4.4953811999999997</v>
      </c>
      <c r="H12">
        <v>2.1783000000000001</v>
      </c>
      <c r="I12">
        <v>2.1783000000000001</v>
      </c>
      <c r="J12">
        <v>2.4782999999999999</v>
      </c>
      <c r="K12">
        <v>19</v>
      </c>
      <c r="L12">
        <v>69</v>
      </c>
      <c r="M12">
        <v>991</v>
      </c>
      <c r="N12">
        <v>0</v>
      </c>
      <c r="O12">
        <v>68</v>
      </c>
      <c r="P12">
        <v>1.6</v>
      </c>
      <c r="Q12">
        <v>153</v>
      </c>
    </row>
    <row r="13" spans="1:17" x14ac:dyDescent="0.25">
      <c r="A13">
        <v>2006</v>
      </c>
      <c r="B13">
        <v>2991</v>
      </c>
      <c r="C13">
        <v>2527</v>
      </c>
      <c r="D13">
        <v>464</v>
      </c>
      <c r="E13">
        <v>4.0526486799999999</v>
      </c>
      <c r="F13">
        <v>3.99606051</v>
      </c>
      <c r="G13">
        <v>4.3608346999999998</v>
      </c>
      <c r="H13">
        <v>2.1856</v>
      </c>
      <c r="I13">
        <v>2.1856</v>
      </c>
      <c r="J13">
        <v>2.4883000000000002</v>
      </c>
      <c r="K13">
        <v>15.4</v>
      </c>
      <c r="L13">
        <v>74</v>
      </c>
      <c r="M13">
        <v>994</v>
      </c>
      <c r="N13">
        <v>0</v>
      </c>
      <c r="O13">
        <v>97</v>
      </c>
      <c r="P13">
        <v>10.9</v>
      </c>
      <c r="Q13">
        <v>304</v>
      </c>
    </row>
    <row r="14" spans="1:17" x14ac:dyDescent="0.25">
      <c r="A14">
        <v>2007</v>
      </c>
      <c r="B14">
        <v>3190</v>
      </c>
      <c r="C14">
        <v>2713</v>
      </c>
      <c r="D14">
        <v>477</v>
      </c>
      <c r="E14">
        <v>4.1841298399999998</v>
      </c>
      <c r="F14">
        <v>4.1338602699999996</v>
      </c>
      <c r="G14">
        <v>4.4700446500000002</v>
      </c>
      <c r="H14">
        <v>2.1968999999999999</v>
      </c>
      <c r="I14">
        <v>2.1968999999999999</v>
      </c>
      <c r="J14">
        <v>2.5522</v>
      </c>
      <c r="K14">
        <v>18.899999999999999</v>
      </c>
      <c r="L14">
        <v>51</v>
      </c>
      <c r="M14">
        <v>991</v>
      </c>
      <c r="N14">
        <v>0</v>
      </c>
      <c r="O14">
        <v>27</v>
      </c>
      <c r="P14">
        <v>6.9</v>
      </c>
      <c r="Q14">
        <v>137</v>
      </c>
    </row>
    <row r="15" spans="1:17" x14ac:dyDescent="0.25">
      <c r="A15">
        <v>2008</v>
      </c>
      <c r="B15">
        <v>3691</v>
      </c>
      <c r="C15">
        <v>3123</v>
      </c>
      <c r="D15">
        <v>568</v>
      </c>
      <c r="E15">
        <v>4.15963555</v>
      </c>
      <c r="F15">
        <v>4.0931608400000004</v>
      </c>
      <c r="G15">
        <v>4.5251294</v>
      </c>
      <c r="H15">
        <v>2.1850000000000001</v>
      </c>
      <c r="I15">
        <v>2.1850000000000001</v>
      </c>
      <c r="J15">
        <v>2.5286</v>
      </c>
      <c r="K15">
        <v>16</v>
      </c>
      <c r="L15">
        <v>57</v>
      </c>
      <c r="M15">
        <v>999</v>
      </c>
      <c r="N15">
        <v>0</v>
      </c>
      <c r="O15">
        <v>0</v>
      </c>
      <c r="P15">
        <v>13</v>
      </c>
      <c r="Q15">
        <v>104</v>
      </c>
    </row>
    <row r="16" spans="1:17" x14ac:dyDescent="0.25">
      <c r="A16">
        <v>2009</v>
      </c>
      <c r="B16">
        <v>3976</v>
      </c>
      <c r="C16">
        <v>3337</v>
      </c>
      <c r="D16">
        <v>639</v>
      </c>
      <c r="E16">
        <v>4.2226229399999999</v>
      </c>
      <c r="F16">
        <v>4.1541629899999997</v>
      </c>
      <c r="G16">
        <v>4.5801359899999996</v>
      </c>
      <c r="H16">
        <v>2.13</v>
      </c>
      <c r="I16">
        <v>2.13</v>
      </c>
      <c r="J16">
        <v>2.4742000000000002</v>
      </c>
      <c r="K16">
        <v>19.5</v>
      </c>
      <c r="L16">
        <v>65</v>
      </c>
      <c r="M16">
        <v>994</v>
      </c>
      <c r="N16">
        <v>0</v>
      </c>
      <c r="O16">
        <v>25</v>
      </c>
      <c r="P16">
        <v>13.1</v>
      </c>
      <c r="Q16">
        <v>278</v>
      </c>
    </row>
    <row r="17" spans="1:17" x14ac:dyDescent="0.25">
      <c r="A17">
        <v>2010</v>
      </c>
      <c r="B17">
        <v>4859</v>
      </c>
      <c r="C17">
        <v>4050</v>
      </c>
      <c r="D17">
        <v>809</v>
      </c>
      <c r="E17">
        <v>4.09065046</v>
      </c>
      <c r="F17">
        <v>4.03796526</v>
      </c>
      <c r="G17">
        <v>4.3544020999999997</v>
      </c>
      <c r="H17">
        <v>2.0941999999999998</v>
      </c>
      <c r="I17">
        <v>2.0941999999999998</v>
      </c>
      <c r="J17">
        <v>2.4247000000000001</v>
      </c>
      <c r="K17">
        <v>14.2</v>
      </c>
      <c r="L17">
        <v>69</v>
      </c>
      <c r="M17">
        <v>987</v>
      </c>
      <c r="N17">
        <v>0</v>
      </c>
      <c r="O17">
        <v>11</v>
      </c>
      <c r="P17">
        <v>2.2999999999999998</v>
      </c>
      <c r="Q17">
        <v>141</v>
      </c>
    </row>
    <row r="18" spans="1:17" x14ac:dyDescent="0.25">
      <c r="A18">
        <v>2011</v>
      </c>
      <c r="B18">
        <v>4629</v>
      </c>
      <c r="C18">
        <v>3844</v>
      </c>
      <c r="D18">
        <v>785</v>
      </c>
      <c r="E18">
        <v>4.1467366400000003</v>
      </c>
      <c r="F18">
        <v>4.0803029100000003</v>
      </c>
      <c r="G18">
        <v>4.4720503200000001</v>
      </c>
      <c r="H18">
        <v>2.1185999999999998</v>
      </c>
      <c r="I18">
        <v>2.1185999999999998</v>
      </c>
      <c r="J18">
        <v>2.3761000000000001</v>
      </c>
      <c r="K18">
        <v>15.1</v>
      </c>
      <c r="L18">
        <v>56</v>
      </c>
      <c r="M18">
        <v>998</v>
      </c>
      <c r="N18">
        <v>0</v>
      </c>
      <c r="O18">
        <v>14</v>
      </c>
      <c r="P18">
        <v>7.6</v>
      </c>
      <c r="Q18">
        <v>5</v>
      </c>
    </row>
    <row r="19" spans="1:17" x14ac:dyDescent="0.25">
      <c r="A19">
        <v>2012</v>
      </c>
      <c r="B19">
        <v>5607</v>
      </c>
      <c r="C19">
        <v>4702</v>
      </c>
      <c r="D19">
        <v>905</v>
      </c>
      <c r="E19">
        <v>4.0045578700000002</v>
      </c>
      <c r="F19">
        <v>3.9379084400000002</v>
      </c>
      <c r="G19">
        <v>4.3508403299999996</v>
      </c>
      <c r="H19">
        <v>2.1069</v>
      </c>
      <c r="I19">
        <v>2.1069</v>
      </c>
      <c r="J19">
        <v>2.4278</v>
      </c>
      <c r="K19">
        <v>8.6</v>
      </c>
      <c r="L19">
        <v>59</v>
      </c>
      <c r="M19">
        <v>1005</v>
      </c>
      <c r="N19">
        <v>0</v>
      </c>
      <c r="O19">
        <v>74</v>
      </c>
      <c r="P19">
        <v>16.3</v>
      </c>
      <c r="Q19">
        <v>325</v>
      </c>
    </row>
    <row r="20" spans="1:17" x14ac:dyDescent="0.25">
      <c r="A20">
        <v>2013</v>
      </c>
      <c r="B20">
        <v>5766</v>
      </c>
      <c r="C20">
        <v>4798</v>
      </c>
      <c r="D20">
        <v>968</v>
      </c>
      <c r="E20">
        <v>4.18049348</v>
      </c>
      <c r="F20">
        <v>4.1121602499999996</v>
      </c>
      <c r="G20">
        <v>4.5191947299999997</v>
      </c>
      <c r="H20">
        <v>2.1475</v>
      </c>
      <c r="I20">
        <v>2.1475</v>
      </c>
      <c r="J20">
        <v>2.4500000000000002</v>
      </c>
      <c r="K20">
        <v>13.9</v>
      </c>
      <c r="L20">
        <v>68</v>
      </c>
      <c r="M20">
        <v>989</v>
      </c>
      <c r="N20">
        <v>0</v>
      </c>
      <c r="O20">
        <v>62</v>
      </c>
      <c r="P20">
        <v>8.1</v>
      </c>
      <c r="Q20">
        <v>291</v>
      </c>
    </row>
    <row r="21" spans="1:17" x14ac:dyDescent="0.25">
      <c r="A21">
        <v>2014</v>
      </c>
      <c r="B21">
        <v>5846</v>
      </c>
      <c r="C21">
        <v>4770</v>
      </c>
      <c r="D21">
        <v>1076</v>
      </c>
      <c r="E21">
        <v>4.1047254400000002</v>
      </c>
      <c r="F21">
        <v>4.0245696200000003</v>
      </c>
      <c r="G21">
        <v>4.4600630099999998</v>
      </c>
      <c r="H21">
        <v>2.1353</v>
      </c>
      <c r="I21">
        <v>2.1353</v>
      </c>
      <c r="J21">
        <v>2.3927999999999998</v>
      </c>
      <c r="K21">
        <v>14.4</v>
      </c>
      <c r="L21">
        <v>62</v>
      </c>
      <c r="M21">
        <v>982</v>
      </c>
      <c r="N21">
        <v>0</v>
      </c>
      <c r="O21">
        <v>54</v>
      </c>
      <c r="P21">
        <v>21</v>
      </c>
      <c r="Q21">
        <v>248</v>
      </c>
    </row>
    <row r="22" spans="1:17" x14ac:dyDescent="0.25">
      <c r="A22">
        <v>2015</v>
      </c>
      <c r="B22">
        <v>5871</v>
      </c>
      <c r="C22">
        <v>4789</v>
      </c>
      <c r="D22">
        <v>1082</v>
      </c>
      <c r="E22">
        <v>4.1692174800000004</v>
      </c>
      <c r="F22">
        <v>4.0943598899999998</v>
      </c>
      <c r="G22">
        <v>4.5005418700000002</v>
      </c>
      <c r="H22">
        <v>2.1421999999999999</v>
      </c>
      <c r="I22">
        <v>2.1421999999999999</v>
      </c>
      <c r="J22">
        <v>2.3969</v>
      </c>
      <c r="K22">
        <v>13.5</v>
      </c>
      <c r="L22">
        <v>72</v>
      </c>
      <c r="M22">
        <v>987</v>
      </c>
      <c r="N22">
        <v>0</v>
      </c>
      <c r="O22">
        <v>31</v>
      </c>
      <c r="P22">
        <v>10.8</v>
      </c>
      <c r="Q22">
        <v>127</v>
      </c>
    </row>
    <row r="23" spans="1:17" x14ac:dyDescent="0.25">
      <c r="A23">
        <v>2016</v>
      </c>
      <c r="B23">
        <v>5777</v>
      </c>
      <c r="C23">
        <v>4513</v>
      </c>
      <c r="D23">
        <v>1263</v>
      </c>
      <c r="E23">
        <v>4.2834321600000003</v>
      </c>
      <c r="F23">
        <v>4.1673466699999997</v>
      </c>
      <c r="G23">
        <v>4.6979670599999999</v>
      </c>
      <c r="H23">
        <v>2.1233</v>
      </c>
      <c r="I23">
        <v>2.1233</v>
      </c>
      <c r="J23">
        <v>2.4121999999999999</v>
      </c>
      <c r="K23">
        <v>16</v>
      </c>
      <c r="L23">
        <v>59</v>
      </c>
      <c r="M23">
        <v>994</v>
      </c>
      <c r="N23">
        <v>0</v>
      </c>
      <c r="O23">
        <v>0</v>
      </c>
      <c r="P23">
        <v>17.3</v>
      </c>
      <c r="Q23">
        <v>92</v>
      </c>
    </row>
    <row r="24" spans="1:17" x14ac:dyDescent="0.25">
      <c r="A24">
        <v>2017</v>
      </c>
      <c r="B24">
        <v>6510</v>
      </c>
      <c r="C24">
        <v>5055</v>
      </c>
      <c r="D24">
        <v>1455</v>
      </c>
      <c r="E24">
        <v>4.26129129</v>
      </c>
      <c r="F24">
        <v>4.1543654800000001</v>
      </c>
      <c r="G24">
        <v>4.63277581</v>
      </c>
      <c r="H24">
        <v>2.1463999999999999</v>
      </c>
      <c r="I24">
        <v>2.1463999999999999</v>
      </c>
      <c r="J24">
        <v>2.3658000000000001</v>
      </c>
      <c r="K24">
        <v>13.5</v>
      </c>
      <c r="L24">
        <v>84</v>
      </c>
      <c r="M24">
        <v>987</v>
      </c>
      <c r="N24">
        <v>0</v>
      </c>
      <c r="O24">
        <v>55</v>
      </c>
      <c r="P24">
        <v>9.5</v>
      </c>
      <c r="Q24">
        <v>331</v>
      </c>
    </row>
    <row r="25" spans="1:17" x14ac:dyDescent="0.25">
      <c r="A25">
        <v>2018</v>
      </c>
      <c r="B25">
        <v>6950</v>
      </c>
      <c r="C25">
        <v>5365</v>
      </c>
      <c r="D25">
        <v>1585</v>
      </c>
      <c r="E25">
        <v>4.2726265000000003</v>
      </c>
      <c r="F25">
        <v>4.1617113699999999</v>
      </c>
      <c r="G25">
        <v>4.6480584900000004</v>
      </c>
      <c r="H25">
        <v>2.1019000000000001</v>
      </c>
      <c r="I25">
        <v>2.1019000000000001</v>
      </c>
      <c r="J25">
        <v>2.4053</v>
      </c>
      <c r="K25">
        <v>15.7</v>
      </c>
      <c r="L25">
        <v>48</v>
      </c>
      <c r="M25">
        <v>1001</v>
      </c>
      <c r="N25">
        <v>0</v>
      </c>
      <c r="O25">
        <v>0</v>
      </c>
      <c r="P25">
        <v>10.4</v>
      </c>
      <c r="Q25">
        <v>44</v>
      </c>
    </row>
    <row r="26" spans="1:17" x14ac:dyDescent="0.25">
      <c r="A26">
        <v>2019</v>
      </c>
      <c r="B26">
        <v>7299</v>
      </c>
      <c r="C26">
        <v>5662</v>
      </c>
      <c r="D26">
        <v>1637</v>
      </c>
      <c r="E26">
        <v>4.1505650999999997</v>
      </c>
      <c r="F26">
        <v>4.0439570500000004</v>
      </c>
      <c r="G26">
        <v>4.5192974299999999</v>
      </c>
      <c r="H26">
        <v>2.105</v>
      </c>
      <c r="I26">
        <v>2.105</v>
      </c>
      <c r="J26">
        <v>2.3294000000000001</v>
      </c>
      <c r="K26">
        <v>6.2</v>
      </c>
      <c r="L26">
        <v>65</v>
      </c>
      <c r="M26">
        <v>990</v>
      </c>
      <c r="N26">
        <v>0</v>
      </c>
      <c r="O26">
        <v>100</v>
      </c>
      <c r="P26">
        <v>18.7</v>
      </c>
      <c r="Q26">
        <v>359</v>
      </c>
    </row>
    <row r="27" spans="1:17" x14ac:dyDescent="0.25">
      <c r="A27">
        <v>2022</v>
      </c>
      <c r="B27">
        <v>4612</v>
      </c>
      <c r="C27">
        <v>3653</v>
      </c>
      <c r="D27">
        <v>959</v>
      </c>
      <c r="E27">
        <v>4.2578410499999997</v>
      </c>
      <c r="F27">
        <v>4.1847850800000002</v>
      </c>
      <c r="G27">
        <v>4.5361240900000004</v>
      </c>
      <c r="H27">
        <v>2.1316999999999999</v>
      </c>
      <c r="I27">
        <v>2.1316999999999999</v>
      </c>
      <c r="J27">
        <v>2.3822000000000001</v>
      </c>
      <c r="K27">
        <v>17.399999999999999</v>
      </c>
      <c r="L27">
        <v>58</v>
      </c>
      <c r="M27">
        <v>999</v>
      </c>
      <c r="N27">
        <v>0</v>
      </c>
      <c r="O27">
        <v>5</v>
      </c>
      <c r="P27">
        <v>3.6</v>
      </c>
      <c r="Q27">
        <v>84</v>
      </c>
    </row>
    <row r="28" spans="1:17" x14ac:dyDescent="0.25">
      <c r="A28">
        <v>2023</v>
      </c>
      <c r="B28">
        <v>5421</v>
      </c>
      <c r="C28">
        <v>4216</v>
      </c>
      <c r="D28">
        <v>1205</v>
      </c>
      <c r="E28">
        <v>4.0940871400000001</v>
      </c>
      <c r="F28">
        <v>4.0061192600000002</v>
      </c>
      <c r="G28">
        <v>4.4018652300000003</v>
      </c>
      <c r="H28">
        <v>2.0857999999999999</v>
      </c>
      <c r="I28">
        <v>2.0857999999999999</v>
      </c>
      <c r="J28">
        <v>2.3450000000000002</v>
      </c>
      <c r="K28">
        <v>11.3</v>
      </c>
      <c r="L28">
        <v>75</v>
      </c>
      <c r="M28">
        <v>997</v>
      </c>
      <c r="N28">
        <v>0</v>
      </c>
      <c r="O28">
        <v>100</v>
      </c>
      <c r="P28">
        <v>10</v>
      </c>
      <c r="Q28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29"/>
  <sheetViews>
    <sheetView workbookViewId="0">
      <selection activeCell="A5" sqref="A5"/>
    </sheetView>
  </sheetViews>
  <sheetFormatPr defaultRowHeight="15" x14ac:dyDescent="0.25"/>
  <sheetData>
    <row r="1" spans="1:184" x14ac:dyDescent="0.25">
      <c r="A1" t="s">
        <v>25</v>
      </c>
      <c r="B1" t="s">
        <v>208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</row>
    <row r="2" spans="1:184" x14ac:dyDescent="0.25">
      <c r="A2" t="s">
        <v>209</v>
      </c>
      <c r="B2">
        <f t="shared" ref="B2:B29" si="0">SUM(C2:GB2)</f>
        <v>107242</v>
      </c>
      <c r="C2">
        <v>53183</v>
      </c>
      <c r="D2">
        <v>7701</v>
      </c>
      <c r="E2">
        <v>7484</v>
      </c>
      <c r="F2">
        <v>5212</v>
      </c>
      <c r="G2">
        <v>4730</v>
      </c>
      <c r="H2">
        <v>3151</v>
      </c>
      <c r="I2">
        <v>3022</v>
      </c>
      <c r="J2">
        <v>2738</v>
      </c>
      <c r="K2">
        <v>1943</v>
      </c>
      <c r="L2">
        <v>1594</v>
      </c>
      <c r="M2">
        <v>1148</v>
      </c>
      <c r="N2">
        <v>1126</v>
      </c>
      <c r="O2">
        <v>1102</v>
      </c>
      <c r="P2">
        <v>1086</v>
      </c>
      <c r="Q2">
        <v>1056</v>
      </c>
      <c r="R2">
        <v>917</v>
      </c>
      <c r="S2">
        <v>838</v>
      </c>
      <c r="T2">
        <v>722</v>
      </c>
      <c r="U2">
        <v>644</v>
      </c>
      <c r="V2">
        <v>631</v>
      </c>
      <c r="W2">
        <v>613</v>
      </c>
      <c r="X2">
        <v>581</v>
      </c>
      <c r="Y2">
        <v>525</v>
      </c>
      <c r="Z2">
        <v>473</v>
      </c>
      <c r="AA2">
        <v>364</v>
      </c>
      <c r="AB2">
        <v>325</v>
      </c>
      <c r="AC2">
        <v>320</v>
      </c>
      <c r="AD2">
        <v>253</v>
      </c>
      <c r="AE2">
        <v>231</v>
      </c>
      <c r="AF2">
        <v>228</v>
      </c>
      <c r="AG2">
        <v>215</v>
      </c>
      <c r="AH2">
        <v>207</v>
      </c>
      <c r="AI2">
        <v>197</v>
      </c>
      <c r="AJ2">
        <v>191</v>
      </c>
      <c r="AK2">
        <v>185</v>
      </c>
      <c r="AL2">
        <v>174</v>
      </c>
      <c r="AM2">
        <v>134</v>
      </c>
      <c r="AN2">
        <v>133</v>
      </c>
      <c r="AO2">
        <v>119</v>
      </c>
      <c r="AP2">
        <v>98</v>
      </c>
      <c r="AQ2">
        <v>98</v>
      </c>
      <c r="AR2">
        <v>97</v>
      </c>
      <c r="AS2">
        <v>89</v>
      </c>
      <c r="AT2">
        <v>89</v>
      </c>
      <c r="AU2">
        <v>80</v>
      </c>
      <c r="AV2">
        <v>77</v>
      </c>
      <c r="AW2">
        <v>66</v>
      </c>
      <c r="AX2">
        <v>58</v>
      </c>
      <c r="AY2">
        <v>46</v>
      </c>
      <c r="AZ2">
        <v>44</v>
      </c>
      <c r="BA2">
        <v>38</v>
      </c>
      <c r="BB2">
        <v>38</v>
      </c>
      <c r="BC2">
        <v>37</v>
      </c>
      <c r="BD2">
        <v>35</v>
      </c>
      <c r="BE2">
        <v>35</v>
      </c>
      <c r="BF2">
        <v>31</v>
      </c>
      <c r="BG2">
        <v>28</v>
      </c>
      <c r="BH2">
        <v>25</v>
      </c>
      <c r="BI2">
        <v>24</v>
      </c>
      <c r="BJ2">
        <v>23</v>
      </c>
      <c r="BK2">
        <v>23</v>
      </c>
      <c r="BL2">
        <v>23</v>
      </c>
      <c r="BM2">
        <v>20</v>
      </c>
      <c r="BN2">
        <v>19</v>
      </c>
      <c r="BO2">
        <v>18</v>
      </c>
      <c r="BP2">
        <v>16</v>
      </c>
      <c r="BQ2">
        <v>16</v>
      </c>
      <c r="BR2">
        <v>15</v>
      </c>
      <c r="BS2">
        <v>15</v>
      </c>
      <c r="BT2">
        <v>14</v>
      </c>
      <c r="BU2">
        <v>13</v>
      </c>
      <c r="BV2">
        <v>12</v>
      </c>
      <c r="BW2">
        <v>12</v>
      </c>
      <c r="BX2">
        <v>12</v>
      </c>
      <c r="BY2">
        <v>11</v>
      </c>
      <c r="BZ2">
        <v>11</v>
      </c>
      <c r="CA2">
        <v>11</v>
      </c>
      <c r="CB2">
        <v>10</v>
      </c>
      <c r="CC2">
        <v>9</v>
      </c>
      <c r="CD2">
        <v>9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7</v>
      </c>
      <c r="CL2">
        <v>7</v>
      </c>
      <c r="CM2">
        <v>7</v>
      </c>
      <c r="CN2">
        <v>7</v>
      </c>
      <c r="CO2">
        <v>7</v>
      </c>
      <c r="CP2">
        <v>6</v>
      </c>
      <c r="CQ2">
        <v>6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</row>
    <row r="3" spans="1:184" x14ac:dyDescent="0.25">
      <c r="A3">
        <v>1995</v>
      </c>
    </row>
    <row r="4" spans="1:184" x14ac:dyDescent="0.25">
      <c r="A4">
        <v>1996</v>
      </c>
    </row>
    <row r="5" spans="1:184" x14ac:dyDescent="0.25">
      <c r="A5">
        <v>1997</v>
      </c>
      <c r="B5">
        <f t="shared" si="0"/>
        <v>1639</v>
      </c>
      <c r="C5">
        <v>727</v>
      </c>
      <c r="D5">
        <v>150</v>
      </c>
      <c r="E5">
        <v>163</v>
      </c>
      <c r="F5">
        <v>110</v>
      </c>
      <c r="G5">
        <v>57</v>
      </c>
      <c r="H5">
        <v>40</v>
      </c>
      <c r="I5">
        <v>47</v>
      </c>
      <c r="J5">
        <v>62</v>
      </c>
      <c r="K5">
        <v>12</v>
      </c>
      <c r="L5">
        <v>28</v>
      </c>
      <c r="M5">
        <v>9</v>
      </c>
      <c r="N5">
        <v>0</v>
      </c>
      <c r="O5">
        <v>7</v>
      </c>
      <c r="P5">
        <v>44</v>
      </c>
      <c r="Q5">
        <v>41</v>
      </c>
      <c r="R5">
        <v>8</v>
      </c>
      <c r="S5">
        <v>11</v>
      </c>
      <c r="T5">
        <v>4</v>
      </c>
      <c r="U5">
        <v>8</v>
      </c>
      <c r="V5">
        <v>2</v>
      </c>
      <c r="W5">
        <v>0</v>
      </c>
      <c r="X5">
        <v>7</v>
      </c>
      <c r="Y5">
        <v>2</v>
      </c>
      <c r="Z5">
        <v>52</v>
      </c>
      <c r="AA5">
        <v>0</v>
      </c>
      <c r="AB5">
        <v>5</v>
      </c>
      <c r="AC5">
        <v>0</v>
      </c>
      <c r="AD5">
        <v>1</v>
      </c>
      <c r="AE5">
        <v>0</v>
      </c>
      <c r="AF5">
        <v>6</v>
      </c>
      <c r="AG5">
        <v>1</v>
      </c>
      <c r="AH5">
        <v>1</v>
      </c>
      <c r="AI5">
        <v>2</v>
      </c>
      <c r="AJ5">
        <v>0</v>
      </c>
      <c r="AK5">
        <v>12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5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 x14ac:dyDescent="0.25">
      <c r="A6">
        <v>1998</v>
      </c>
      <c r="B6">
        <f t="shared" si="0"/>
        <v>2222</v>
      </c>
      <c r="C6">
        <v>1047</v>
      </c>
      <c r="D6">
        <v>179</v>
      </c>
      <c r="E6">
        <v>191</v>
      </c>
      <c r="F6">
        <v>190</v>
      </c>
      <c r="G6">
        <v>85</v>
      </c>
      <c r="H6">
        <v>56</v>
      </c>
      <c r="I6">
        <v>33</v>
      </c>
      <c r="J6">
        <v>36</v>
      </c>
      <c r="K6">
        <v>14</v>
      </c>
      <c r="L6">
        <v>34</v>
      </c>
      <c r="M6">
        <v>19</v>
      </c>
      <c r="N6">
        <v>0</v>
      </c>
      <c r="O6">
        <v>9</v>
      </c>
      <c r="P6">
        <v>32</v>
      </c>
      <c r="Q6">
        <v>20</v>
      </c>
      <c r="R6">
        <v>25</v>
      </c>
      <c r="S6">
        <v>76</v>
      </c>
      <c r="T6">
        <v>23</v>
      </c>
      <c r="U6">
        <v>14</v>
      </c>
      <c r="V6">
        <v>6</v>
      </c>
      <c r="W6">
        <v>0</v>
      </c>
      <c r="X6">
        <v>10</v>
      </c>
      <c r="Y6">
        <v>4</v>
      </c>
      <c r="Z6">
        <v>49</v>
      </c>
      <c r="AA6">
        <v>6</v>
      </c>
      <c r="AB6">
        <v>0</v>
      </c>
      <c r="AC6">
        <v>9</v>
      </c>
      <c r="AD6">
        <v>1</v>
      </c>
      <c r="AE6">
        <v>0</v>
      </c>
      <c r="AF6">
        <v>10</v>
      </c>
      <c r="AG6">
        <v>3</v>
      </c>
      <c r="AH6">
        <v>1</v>
      </c>
      <c r="AI6">
        <v>1</v>
      </c>
      <c r="AJ6">
        <v>0</v>
      </c>
      <c r="AK6">
        <v>4</v>
      </c>
      <c r="AL6">
        <v>1</v>
      </c>
      <c r="AM6">
        <v>21</v>
      </c>
      <c r="AN6">
        <v>3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</row>
    <row r="7" spans="1:184" x14ac:dyDescent="0.25">
      <c r="A7">
        <v>1999</v>
      </c>
      <c r="B7">
        <f t="shared" si="0"/>
        <v>2780</v>
      </c>
      <c r="C7">
        <v>984</v>
      </c>
      <c r="D7">
        <v>302</v>
      </c>
      <c r="E7">
        <v>399</v>
      </c>
      <c r="F7">
        <v>306</v>
      </c>
      <c r="G7">
        <v>73</v>
      </c>
      <c r="H7">
        <v>51</v>
      </c>
      <c r="I7">
        <v>41</v>
      </c>
      <c r="J7">
        <v>88</v>
      </c>
      <c r="K7">
        <v>12</v>
      </c>
      <c r="L7">
        <v>37</v>
      </c>
      <c r="M7">
        <v>32</v>
      </c>
      <c r="N7">
        <v>0</v>
      </c>
      <c r="O7">
        <v>71</v>
      </c>
      <c r="P7">
        <v>107</v>
      </c>
      <c r="Q7">
        <v>19</v>
      </c>
      <c r="R7">
        <v>16</v>
      </c>
      <c r="S7">
        <v>67</v>
      </c>
      <c r="T7">
        <v>26</v>
      </c>
      <c r="U7">
        <v>9</v>
      </c>
      <c r="V7">
        <v>21</v>
      </c>
      <c r="W7">
        <v>0</v>
      </c>
      <c r="X7">
        <v>26</v>
      </c>
      <c r="Y7">
        <v>7</v>
      </c>
      <c r="Z7">
        <v>10</v>
      </c>
      <c r="AA7">
        <v>2</v>
      </c>
      <c r="AB7">
        <v>3</v>
      </c>
      <c r="AC7">
        <v>4</v>
      </c>
      <c r="AD7">
        <v>3</v>
      </c>
      <c r="AE7">
        <v>0</v>
      </c>
      <c r="AF7">
        <v>7</v>
      </c>
      <c r="AG7">
        <v>0</v>
      </c>
      <c r="AH7">
        <v>1</v>
      </c>
      <c r="AI7">
        <v>4</v>
      </c>
      <c r="AJ7">
        <v>0</v>
      </c>
      <c r="AK7">
        <v>19</v>
      </c>
      <c r="AL7">
        <v>1</v>
      </c>
      <c r="AM7">
        <v>0</v>
      </c>
      <c r="AN7">
        <v>0</v>
      </c>
      <c r="AO7">
        <v>0</v>
      </c>
      <c r="AP7">
        <v>1</v>
      </c>
      <c r="AQ7">
        <v>4</v>
      </c>
      <c r="AR7">
        <v>0</v>
      </c>
      <c r="AS7">
        <v>0</v>
      </c>
      <c r="AT7">
        <v>0</v>
      </c>
      <c r="AU7">
        <v>1</v>
      </c>
      <c r="AV7">
        <v>11</v>
      </c>
      <c r="AW7">
        <v>2</v>
      </c>
      <c r="AX7">
        <v>0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6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 x14ac:dyDescent="0.25">
      <c r="A8">
        <v>2000</v>
      </c>
      <c r="B8">
        <f t="shared" si="0"/>
        <v>2776</v>
      </c>
      <c r="C8">
        <v>1213</v>
      </c>
      <c r="D8">
        <v>165</v>
      </c>
      <c r="E8">
        <v>404</v>
      </c>
      <c r="F8">
        <v>139</v>
      </c>
      <c r="G8">
        <v>95</v>
      </c>
      <c r="H8">
        <v>51</v>
      </c>
      <c r="I8">
        <v>41</v>
      </c>
      <c r="J8">
        <v>224</v>
      </c>
      <c r="K8">
        <v>23</v>
      </c>
      <c r="L8">
        <v>58</v>
      </c>
      <c r="M8">
        <v>25</v>
      </c>
      <c r="N8">
        <v>1</v>
      </c>
      <c r="O8">
        <v>33</v>
      </c>
      <c r="P8">
        <v>58</v>
      </c>
      <c r="Q8">
        <v>16</v>
      </c>
      <c r="R8">
        <v>16</v>
      </c>
      <c r="S8">
        <v>32</v>
      </c>
      <c r="T8">
        <v>22</v>
      </c>
      <c r="U8">
        <v>9</v>
      </c>
      <c r="V8">
        <v>4</v>
      </c>
      <c r="W8">
        <v>4</v>
      </c>
      <c r="X8">
        <v>47</v>
      </c>
      <c r="Y8">
        <v>5</v>
      </c>
      <c r="Z8">
        <v>15</v>
      </c>
      <c r="AA8">
        <v>9</v>
      </c>
      <c r="AB8">
        <v>17</v>
      </c>
      <c r="AC8">
        <v>1</v>
      </c>
      <c r="AD8">
        <v>3</v>
      </c>
      <c r="AE8">
        <v>0</v>
      </c>
      <c r="AF8">
        <v>8</v>
      </c>
      <c r="AG8">
        <v>3</v>
      </c>
      <c r="AH8">
        <v>5</v>
      </c>
      <c r="AI8">
        <v>8</v>
      </c>
      <c r="AJ8">
        <v>0</v>
      </c>
      <c r="AK8">
        <v>6</v>
      </c>
      <c r="AL8">
        <v>0</v>
      </c>
      <c r="AM8">
        <v>1</v>
      </c>
      <c r="AN8">
        <v>0</v>
      </c>
      <c r="AO8">
        <v>0</v>
      </c>
      <c r="AP8">
        <v>0</v>
      </c>
      <c r="AQ8">
        <v>4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 x14ac:dyDescent="0.25">
      <c r="A9">
        <v>2001</v>
      </c>
      <c r="B9">
        <f t="shared" si="0"/>
        <v>2637</v>
      </c>
      <c r="C9">
        <v>1137</v>
      </c>
      <c r="D9">
        <v>237</v>
      </c>
      <c r="E9">
        <v>223</v>
      </c>
      <c r="F9">
        <v>139</v>
      </c>
      <c r="G9">
        <v>113</v>
      </c>
      <c r="H9">
        <v>54</v>
      </c>
      <c r="I9">
        <v>33</v>
      </c>
      <c r="J9">
        <v>179</v>
      </c>
      <c r="K9">
        <v>17</v>
      </c>
      <c r="L9">
        <v>24</v>
      </c>
      <c r="M9">
        <v>69</v>
      </c>
      <c r="N9">
        <v>1</v>
      </c>
      <c r="O9">
        <v>24</v>
      </c>
      <c r="P9">
        <v>62</v>
      </c>
      <c r="Q9">
        <v>42</v>
      </c>
      <c r="R9">
        <v>28</v>
      </c>
      <c r="S9">
        <v>38</v>
      </c>
      <c r="T9">
        <v>7</v>
      </c>
      <c r="U9">
        <v>3</v>
      </c>
      <c r="V9">
        <v>4</v>
      </c>
      <c r="W9">
        <v>4</v>
      </c>
      <c r="X9">
        <v>37</v>
      </c>
      <c r="Y9">
        <v>20</v>
      </c>
      <c r="Z9">
        <v>16</v>
      </c>
      <c r="AA9">
        <v>1</v>
      </c>
      <c r="AB9">
        <v>1</v>
      </c>
      <c r="AC9">
        <v>34</v>
      </c>
      <c r="AD9">
        <v>4</v>
      </c>
      <c r="AE9">
        <v>0</v>
      </c>
      <c r="AF9">
        <v>15</v>
      </c>
      <c r="AG9">
        <v>14</v>
      </c>
      <c r="AH9">
        <v>3</v>
      </c>
      <c r="AI9">
        <v>7</v>
      </c>
      <c r="AJ9">
        <v>0</v>
      </c>
      <c r="AK9">
        <v>7</v>
      </c>
      <c r="AL9">
        <v>0</v>
      </c>
      <c r="AM9">
        <v>0</v>
      </c>
      <c r="AN9">
        <v>2</v>
      </c>
      <c r="AO9">
        <v>0</v>
      </c>
      <c r="AP9">
        <v>0</v>
      </c>
      <c r="AQ9">
        <v>4</v>
      </c>
      <c r="AR9">
        <v>10</v>
      </c>
      <c r="AS9">
        <v>2</v>
      </c>
      <c r="AT9">
        <v>0</v>
      </c>
      <c r="AU9">
        <v>1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4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 x14ac:dyDescent="0.25">
      <c r="A10">
        <v>2002</v>
      </c>
      <c r="B10">
        <f t="shared" si="0"/>
        <v>2798</v>
      </c>
      <c r="C10">
        <v>1248</v>
      </c>
      <c r="D10">
        <v>186</v>
      </c>
      <c r="E10">
        <v>172</v>
      </c>
      <c r="F10">
        <v>218</v>
      </c>
      <c r="G10">
        <v>150</v>
      </c>
      <c r="H10">
        <v>80</v>
      </c>
      <c r="I10">
        <v>40</v>
      </c>
      <c r="J10">
        <v>139</v>
      </c>
      <c r="K10">
        <v>8</v>
      </c>
      <c r="L10">
        <v>40</v>
      </c>
      <c r="M10">
        <v>60</v>
      </c>
      <c r="N10">
        <v>1</v>
      </c>
      <c r="O10">
        <v>50</v>
      </c>
      <c r="P10">
        <v>91</v>
      </c>
      <c r="Q10">
        <v>35</v>
      </c>
      <c r="R10">
        <v>11</v>
      </c>
      <c r="S10">
        <v>52</v>
      </c>
      <c r="T10">
        <v>31</v>
      </c>
      <c r="U10">
        <v>8</v>
      </c>
      <c r="V10">
        <v>5</v>
      </c>
      <c r="W10">
        <v>1</v>
      </c>
      <c r="X10">
        <v>16</v>
      </c>
      <c r="Y10">
        <v>17</v>
      </c>
      <c r="Z10">
        <v>26</v>
      </c>
      <c r="AA10">
        <v>4</v>
      </c>
      <c r="AB10">
        <v>12</v>
      </c>
      <c r="AC10">
        <v>14</v>
      </c>
      <c r="AD10">
        <v>3</v>
      </c>
      <c r="AE10">
        <v>0</v>
      </c>
      <c r="AF10">
        <v>11</v>
      </c>
      <c r="AG10">
        <v>11</v>
      </c>
      <c r="AH10">
        <v>8</v>
      </c>
      <c r="AI10">
        <v>1</v>
      </c>
      <c r="AJ10">
        <v>0</v>
      </c>
      <c r="AK10">
        <v>4</v>
      </c>
      <c r="AL10">
        <v>0</v>
      </c>
      <c r="AM10">
        <v>3</v>
      </c>
      <c r="AN10">
        <v>2</v>
      </c>
      <c r="AO10">
        <v>0</v>
      </c>
      <c r="AP10">
        <v>2</v>
      </c>
      <c r="AQ10">
        <v>0</v>
      </c>
      <c r="AR10">
        <v>4</v>
      </c>
      <c r="AS10">
        <v>12</v>
      </c>
      <c r="AT10">
        <v>0</v>
      </c>
      <c r="AU10">
        <v>1</v>
      </c>
      <c r="AV10">
        <v>4</v>
      </c>
      <c r="AW10">
        <v>0</v>
      </c>
      <c r="AX10">
        <v>0</v>
      </c>
      <c r="AY10">
        <v>1</v>
      </c>
      <c r="AZ10">
        <v>0</v>
      </c>
      <c r="BA10">
        <v>4</v>
      </c>
      <c r="BB10">
        <v>1</v>
      </c>
      <c r="BC10">
        <v>0</v>
      </c>
      <c r="BD10">
        <v>2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</row>
    <row r="11" spans="1:184" x14ac:dyDescent="0.25">
      <c r="A11">
        <v>2003</v>
      </c>
      <c r="B11">
        <f t="shared" si="0"/>
        <v>2584</v>
      </c>
      <c r="C11">
        <v>1224</v>
      </c>
      <c r="D11">
        <v>189</v>
      </c>
      <c r="E11">
        <v>138</v>
      </c>
      <c r="F11">
        <v>126</v>
      </c>
      <c r="G11">
        <v>181</v>
      </c>
      <c r="H11">
        <v>83</v>
      </c>
      <c r="I11">
        <v>31</v>
      </c>
      <c r="J11">
        <v>130</v>
      </c>
      <c r="K11">
        <v>51</v>
      </c>
      <c r="L11">
        <v>26</v>
      </c>
      <c r="M11">
        <v>71</v>
      </c>
      <c r="N11">
        <v>2</v>
      </c>
      <c r="O11">
        <v>54</v>
      </c>
      <c r="P11">
        <v>74</v>
      </c>
      <c r="Q11">
        <v>20</v>
      </c>
      <c r="R11">
        <v>19</v>
      </c>
      <c r="S11">
        <v>13</v>
      </c>
      <c r="T11">
        <v>22</v>
      </c>
      <c r="U11">
        <v>3</v>
      </c>
      <c r="V11">
        <v>3</v>
      </c>
      <c r="W11">
        <v>6</v>
      </c>
      <c r="X11">
        <v>28</v>
      </c>
      <c r="Y11">
        <v>12</v>
      </c>
      <c r="Z11">
        <v>1</v>
      </c>
      <c r="AA11">
        <v>14</v>
      </c>
      <c r="AB11">
        <v>4</v>
      </c>
      <c r="AC11">
        <v>4</v>
      </c>
      <c r="AD11">
        <v>2</v>
      </c>
      <c r="AE11">
        <v>1</v>
      </c>
      <c r="AF11">
        <v>10</v>
      </c>
      <c r="AG11">
        <v>2</v>
      </c>
      <c r="AH11">
        <v>1</v>
      </c>
      <c r="AI11">
        <v>4</v>
      </c>
      <c r="AJ11">
        <v>0</v>
      </c>
      <c r="AK11">
        <v>0</v>
      </c>
      <c r="AL11">
        <v>0</v>
      </c>
      <c r="AM11">
        <v>13</v>
      </c>
      <c r="AN11">
        <v>3</v>
      </c>
      <c r="AO11">
        <v>0</v>
      </c>
      <c r="AP11">
        <v>2</v>
      </c>
      <c r="AQ11">
        <v>4</v>
      </c>
      <c r="AR11">
        <v>1</v>
      </c>
      <c r="AS11">
        <v>0</v>
      </c>
      <c r="AT11">
        <v>0</v>
      </c>
      <c r="AU11">
        <v>3</v>
      </c>
      <c r="AV11">
        <v>0</v>
      </c>
      <c r="AW11">
        <v>2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</row>
    <row r="12" spans="1:184" x14ac:dyDescent="0.25">
      <c r="A12">
        <v>2004</v>
      </c>
      <c r="B12">
        <f t="shared" si="0"/>
        <v>3429</v>
      </c>
      <c r="C12">
        <v>1813</v>
      </c>
      <c r="D12">
        <v>250</v>
      </c>
      <c r="E12">
        <v>209</v>
      </c>
      <c r="F12">
        <v>135</v>
      </c>
      <c r="G12">
        <v>167</v>
      </c>
      <c r="H12">
        <v>129</v>
      </c>
      <c r="I12">
        <v>93</v>
      </c>
      <c r="J12">
        <v>114</v>
      </c>
      <c r="K12">
        <v>29</v>
      </c>
      <c r="L12">
        <v>61</v>
      </c>
      <c r="M12">
        <v>32</v>
      </c>
      <c r="N12">
        <v>0</v>
      </c>
      <c r="O12">
        <v>44</v>
      </c>
      <c r="P12">
        <v>40</v>
      </c>
      <c r="Q12">
        <v>14</v>
      </c>
      <c r="R12">
        <v>16</v>
      </c>
      <c r="S12">
        <v>23</v>
      </c>
      <c r="T12">
        <v>43</v>
      </c>
      <c r="U12">
        <v>7</v>
      </c>
      <c r="V12">
        <v>1</v>
      </c>
      <c r="W12">
        <v>6</v>
      </c>
      <c r="X12">
        <v>11</v>
      </c>
      <c r="Y12">
        <v>28</v>
      </c>
      <c r="Z12">
        <v>13</v>
      </c>
      <c r="AA12">
        <v>3</v>
      </c>
      <c r="AB12">
        <v>2</v>
      </c>
      <c r="AC12">
        <v>6</v>
      </c>
      <c r="AD12">
        <v>8</v>
      </c>
      <c r="AE12">
        <v>0</v>
      </c>
      <c r="AF12">
        <v>8</v>
      </c>
      <c r="AG12">
        <v>6</v>
      </c>
      <c r="AH12">
        <v>4</v>
      </c>
      <c r="AI12">
        <v>9</v>
      </c>
      <c r="AJ12">
        <v>34</v>
      </c>
      <c r="AK12">
        <v>3</v>
      </c>
      <c r="AL12">
        <v>0</v>
      </c>
      <c r="AM12">
        <v>3</v>
      </c>
      <c r="AN12">
        <v>1</v>
      </c>
      <c r="AO12">
        <v>0</v>
      </c>
      <c r="AP12">
        <v>4</v>
      </c>
      <c r="AQ12">
        <v>4</v>
      </c>
      <c r="AR12">
        <v>8</v>
      </c>
      <c r="AS12">
        <v>16</v>
      </c>
      <c r="AT12">
        <v>0</v>
      </c>
      <c r="AU12">
        <v>0</v>
      </c>
      <c r="AV12">
        <v>6</v>
      </c>
      <c r="AW12">
        <v>2</v>
      </c>
      <c r="AX12">
        <v>2</v>
      </c>
      <c r="AY12">
        <v>4</v>
      </c>
      <c r="AZ12">
        <v>0</v>
      </c>
      <c r="BA12">
        <v>0</v>
      </c>
      <c r="BB12">
        <v>3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 x14ac:dyDescent="0.25">
      <c r="A13">
        <v>2005</v>
      </c>
      <c r="B13">
        <f t="shared" si="0"/>
        <v>3399</v>
      </c>
      <c r="C13">
        <v>1327</v>
      </c>
      <c r="D13">
        <v>311</v>
      </c>
      <c r="E13">
        <v>345</v>
      </c>
      <c r="F13">
        <v>235</v>
      </c>
      <c r="G13">
        <v>288</v>
      </c>
      <c r="H13">
        <v>93</v>
      </c>
      <c r="I13">
        <v>39</v>
      </c>
      <c r="J13">
        <v>149</v>
      </c>
      <c r="K13">
        <v>52</v>
      </c>
      <c r="L13">
        <v>86</v>
      </c>
      <c r="M13">
        <v>71</v>
      </c>
      <c r="N13">
        <v>0</v>
      </c>
      <c r="O13">
        <v>57</v>
      </c>
      <c r="P13">
        <v>12</v>
      </c>
      <c r="Q13">
        <v>72</v>
      </c>
      <c r="R13">
        <v>6</v>
      </c>
      <c r="S13">
        <v>19</v>
      </c>
      <c r="T13">
        <v>28</v>
      </c>
      <c r="U13">
        <v>7</v>
      </c>
      <c r="V13">
        <v>18</v>
      </c>
      <c r="W13">
        <v>5</v>
      </c>
      <c r="X13">
        <v>25</v>
      </c>
      <c r="Y13">
        <v>13</v>
      </c>
      <c r="Z13">
        <v>11</v>
      </c>
      <c r="AA13">
        <v>1</v>
      </c>
      <c r="AB13">
        <v>7</v>
      </c>
      <c r="AC13">
        <v>20</v>
      </c>
      <c r="AD13">
        <v>11</v>
      </c>
      <c r="AE13">
        <v>0</v>
      </c>
      <c r="AF13">
        <v>8</v>
      </c>
      <c r="AG13">
        <v>3</v>
      </c>
      <c r="AH13">
        <v>4</v>
      </c>
      <c r="AI13">
        <v>3</v>
      </c>
      <c r="AJ13">
        <v>0</v>
      </c>
      <c r="AK13">
        <v>2</v>
      </c>
      <c r="AL13">
        <v>0</v>
      </c>
      <c r="AM13">
        <v>1</v>
      </c>
      <c r="AN13">
        <v>1</v>
      </c>
      <c r="AO13">
        <v>8</v>
      </c>
      <c r="AP13">
        <v>2</v>
      </c>
      <c r="AQ13">
        <v>4</v>
      </c>
      <c r="AR13">
        <v>0</v>
      </c>
      <c r="AS13">
        <v>25</v>
      </c>
      <c r="AT13">
        <v>0</v>
      </c>
      <c r="AU13">
        <v>0</v>
      </c>
      <c r="AV13">
        <v>5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2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</row>
    <row r="14" spans="1:184" x14ac:dyDescent="0.25">
      <c r="A14">
        <v>2006</v>
      </c>
      <c r="B14">
        <f t="shared" si="0"/>
        <v>2982</v>
      </c>
      <c r="C14">
        <v>1095</v>
      </c>
      <c r="D14">
        <v>220</v>
      </c>
      <c r="E14">
        <v>328</v>
      </c>
      <c r="F14">
        <v>212</v>
      </c>
      <c r="G14">
        <v>283</v>
      </c>
      <c r="H14">
        <v>82</v>
      </c>
      <c r="I14">
        <v>36</v>
      </c>
      <c r="J14">
        <v>115</v>
      </c>
      <c r="K14">
        <v>59</v>
      </c>
      <c r="L14">
        <v>63</v>
      </c>
      <c r="M14">
        <v>53</v>
      </c>
      <c r="N14">
        <v>1</v>
      </c>
      <c r="O14">
        <v>67</v>
      </c>
      <c r="P14">
        <v>9</v>
      </c>
      <c r="Q14">
        <v>66</v>
      </c>
      <c r="R14">
        <v>11</v>
      </c>
      <c r="S14">
        <v>47</v>
      </c>
      <c r="T14">
        <v>32</v>
      </c>
      <c r="U14">
        <v>14</v>
      </c>
      <c r="V14">
        <v>11</v>
      </c>
      <c r="W14">
        <v>2</v>
      </c>
      <c r="X14">
        <v>30</v>
      </c>
      <c r="Y14">
        <v>32</v>
      </c>
      <c r="Z14">
        <v>12</v>
      </c>
      <c r="AA14">
        <v>0</v>
      </c>
      <c r="AB14">
        <v>4</v>
      </c>
      <c r="AC14">
        <v>5</v>
      </c>
      <c r="AD14">
        <v>6</v>
      </c>
      <c r="AE14">
        <v>0</v>
      </c>
      <c r="AF14">
        <v>6</v>
      </c>
      <c r="AG14">
        <v>2</v>
      </c>
      <c r="AH14">
        <v>7</v>
      </c>
      <c r="AI14">
        <v>0</v>
      </c>
      <c r="AJ14">
        <v>0</v>
      </c>
      <c r="AK14">
        <v>5</v>
      </c>
      <c r="AL14">
        <v>14</v>
      </c>
      <c r="AM14">
        <v>2</v>
      </c>
      <c r="AN14">
        <v>2</v>
      </c>
      <c r="AO14">
        <v>0</v>
      </c>
      <c r="AP14">
        <v>4</v>
      </c>
      <c r="AQ14">
        <v>8</v>
      </c>
      <c r="AR14">
        <v>0</v>
      </c>
      <c r="AS14">
        <v>14</v>
      </c>
      <c r="AT14">
        <v>0</v>
      </c>
      <c r="AU14">
        <v>2</v>
      </c>
      <c r="AV14">
        <v>1</v>
      </c>
      <c r="AW14">
        <v>0</v>
      </c>
      <c r="AX14">
        <v>3</v>
      </c>
      <c r="AY14">
        <v>0</v>
      </c>
      <c r="AZ14">
        <v>1</v>
      </c>
      <c r="BA14">
        <v>0</v>
      </c>
      <c r="BB14">
        <v>2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 spans="1:184" x14ac:dyDescent="0.25">
      <c r="A15">
        <v>2007</v>
      </c>
      <c r="B15">
        <f t="shared" si="0"/>
        <v>3185</v>
      </c>
      <c r="C15">
        <v>1324</v>
      </c>
      <c r="D15">
        <v>237</v>
      </c>
      <c r="E15">
        <v>362</v>
      </c>
      <c r="F15">
        <v>147</v>
      </c>
      <c r="G15">
        <v>196</v>
      </c>
      <c r="H15">
        <v>110</v>
      </c>
      <c r="I15">
        <v>75</v>
      </c>
      <c r="J15">
        <v>134</v>
      </c>
      <c r="K15">
        <v>63</v>
      </c>
      <c r="L15">
        <v>64</v>
      </c>
      <c r="M15">
        <v>76</v>
      </c>
      <c r="N15">
        <v>3</v>
      </c>
      <c r="O15">
        <v>67</v>
      </c>
      <c r="P15">
        <v>41</v>
      </c>
      <c r="Q15">
        <v>12</v>
      </c>
      <c r="R15">
        <v>19</v>
      </c>
      <c r="S15">
        <v>37</v>
      </c>
      <c r="T15">
        <v>35</v>
      </c>
      <c r="U15">
        <v>9</v>
      </c>
      <c r="V15">
        <v>10</v>
      </c>
      <c r="W15">
        <v>3</v>
      </c>
      <c r="X15">
        <v>30</v>
      </c>
      <c r="Y15">
        <v>20</v>
      </c>
      <c r="Z15">
        <v>8</v>
      </c>
      <c r="AA15">
        <v>9</v>
      </c>
      <c r="AB15">
        <v>17</v>
      </c>
      <c r="AC15">
        <v>6</v>
      </c>
      <c r="AD15">
        <v>2</v>
      </c>
      <c r="AE15">
        <v>1</v>
      </c>
      <c r="AF15">
        <v>4</v>
      </c>
      <c r="AG15">
        <v>7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2</v>
      </c>
      <c r="AO15">
        <v>1</v>
      </c>
      <c r="AP15">
        <v>0</v>
      </c>
      <c r="AQ15">
        <v>3</v>
      </c>
      <c r="AR15">
        <v>1</v>
      </c>
      <c r="AS15">
        <v>4</v>
      </c>
      <c r="AT15">
        <v>0</v>
      </c>
      <c r="AU15">
        <v>7</v>
      </c>
      <c r="AV15">
        <v>0</v>
      </c>
      <c r="AW15">
        <v>1</v>
      </c>
      <c r="AX15">
        <v>2</v>
      </c>
      <c r="AY15">
        <v>1</v>
      </c>
      <c r="AZ15">
        <v>3</v>
      </c>
      <c r="BA15">
        <v>0</v>
      </c>
      <c r="BB15">
        <v>2</v>
      </c>
      <c r="BC15">
        <v>0</v>
      </c>
      <c r="BD15">
        <v>0</v>
      </c>
      <c r="BE15">
        <v>12</v>
      </c>
      <c r="BF15">
        <v>0</v>
      </c>
      <c r="BG15">
        <v>3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 x14ac:dyDescent="0.25">
      <c r="A16">
        <v>2008</v>
      </c>
      <c r="B16">
        <f t="shared" si="0"/>
        <v>3691</v>
      </c>
      <c r="C16">
        <v>1522</v>
      </c>
      <c r="D16">
        <v>288</v>
      </c>
      <c r="E16">
        <v>386</v>
      </c>
      <c r="F16">
        <v>223</v>
      </c>
      <c r="G16">
        <v>229</v>
      </c>
      <c r="H16">
        <v>153</v>
      </c>
      <c r="I16">
        <v>83</v>
      </c>
      <c r="J16">
        <v>131</v>
      </c>
      <c r="K16">
        <v>94</v>
      </c>
      <c r="L16">
        <v>79</v>
      </c>
      <c r="M16">
        <v>25</v>
      </c>
      <c r="N16">
        <v>1</v>
      </c>
      <c r="O16">
        <v>67</v>
      </c>
      <c r="P16">
        <v>21</v>
      </c>
      <c r="Q16">
        <v>26</v>
      </c>
      <c r="R16">
        <v>24</v>
      </c>
      <c r="S16">
        <v>33</v>
      </c>
      <c r="T16">
        <v>19</v>
      </c>
      <c r="U16">
        <v>12</v>
      </c>
      <c r="V16">
        <v>26</v>
      </c>
      <c r="W16">
        <v>17</v>
      </c>
      <c r="X16">
        <v>35</v>
      </c>
      <c r="Y16">
        <v>35</v>
      </c>
      <c r="Z16">
        <v>13</v>
      </c>
      <c r="AA16">
        <v>10</v>
      </c>
      <c r="AB16">
        <v>21</v>
      </c>
      <c r="AC16">
        <v>1</v>
      </c>
      <c r="AD16">
        <v>14</v>
      </c>
      <c r="AE16">
        <v>0</v>
      </c>
      <c r="AF16">
        <v>10</v>
      </c>
      <c r="AG16">
        <v>7</v>
      </c>
      <c r="AH16">
        <v>9</v>
      </c>
      <c r="AI16">
        <v>3</v>
      </c>
      <c r="AJ16">
        <v>1</v>
      </c>
      <c r="AK16">
        <v>4</v>
      </c>
      <c r="AL16">
        <v>5</v>
      </c>
      <c r="AM16">
        <v>5</v>
      </c>
      <c r="AN16">
        <v>1</v>
      </c>
      <c r="AO16">
        <v>6</v>
      </c>
      <c r="AP16">
        <v>1</v>
      </c>
      <c r="AQ16">
        <v>10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3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4</v>
      </c>
      <c r="BF16">
        <v>0</v>
      </c>
      <c r="BG16">
        <v>2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4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 x14ac:dyDescent="0.25">
      <c r="A17">
        <v>2009</v>
      </c>
      <c r="B17">
        <f t="shared" si="0"/>
        <v>3974</v>
      </c>
      <c r="C17">
        <v>1628</v>
      </c>
      <c r="D17">
        <v>300</v>
      </c>
      <c r="E17">
        <v>315</v>
      </c>
      <c r="F17">
        <v>225</v>
      </c>
      <c r="G17">
        <v>267</v>
      </c>
      <c r="H17">
        <v>175</v>
      </c>
      <c r="I17">
        <v>105</v>
      </c>
      <c r="J17">
        <v>135</v>
      </c>
      <c r="K17">
        <v>106</v>
      </c>
      <c r="L17">
        <v>122</v>
      </c>
      <c r="M17">
        <v>32</v>
      </c>
      <c r="N17">
        <v>0</v>
      </c>
      <c r="O17">
        <v>63</v>
      </c>
      <c r="P17">
        <v>59</v>
      </c>
      <c r="Q17">
        <v>53</v>
      </c>
      <c r="R17">
        <v>26</v>
      </c>
      <c r="S17">
        <v>32</v>
      </c>
      <c r="T17">
        <v>14</v>
      </c>
      <c r="U17">
        <v>11</v>
      </c>
      <c r="V17">
        <v>41</v>
      </c>
      <c r="W17">
        <v>4</v>
      </c>
      <c r="X17">
        <v>38</v>
      </c>
      <c r="Y17">
        <v>34</v>
      </c>
      <c r="Z17">
        <v>12</v>
      </c>
      <c r="AA17">
        <v>5</v>
      </c>
      <c r="AB17">
        <v>21</v>
      </c>
      <c r="AC17">
        <v>20</v>
      </c>
      <c r="AD17">
        <v>8</v>
      </c>
      <c r="AE17">
        <v>1</v>
      </c>
      <c r="AF17">
        <v>10</v>
      </c>
      <c r="AG17">
        <v>2</v>
      </c>
      <c r="AH17">
        <v>8</v>
      </c>
      <c r="AI17">
        <v>3</v>
      </c>
      <c r="AJ17">
        <v>1</v>
      </c>
      <c r="AK17">
        <v>8</v>
      </c>
      <c r="AL17">
        <v>2</v>
      </c>
      <c r="AM17">
        <v>2</v>
      </c>
      <c r="AN17">
        <v>6</v>
      </c>
      <c r="AO17">
        <v>5</v>
      </c>
      <c r="AP17">
        <v>6</v>
      </c>
      <c r="AQ17">
        <v>12</v>
      </c>
      <c r="AR17">
        <v>2</v>
      </c>
      <c r="AS17">
        <v>3</v>
      </c>
      <c r="AT17">
        <v>0</v>
      </c>
      <c r="AU17">
        <v>5</v>
      </c>
      <c r="AV17">
        <v>3</v>
      </c>
      <c r="AW17">
        <v>1</v>
      </c>
      <c r="AX17">
        <v>0</v>
      </c>
      <c r="AY17">
        <v>0</v>
      </c>
      <c r="AZ17">
        <v>1</v>
      </c>
      <c r="BA17">
        <v>6</v>
      </c>
      <c r="BB17">
        <v>0</v>
      </c>
      <c r="BC17">
        <v>5</v>
      </c>
      <c r="BD17">
        <v>3</v>
      </c>
      <c r="BE17">
        <v>6</v>
      </c>
      <c r="BF17">
        <v>0</v>
      </c>
      <c r="BG17">
        <v>9</v>
      </c>
      <c r="BH17">
        <v>0</v>
      </c>
      <c r="BI17">
        <v>5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 x14ac:dyDescent="0.25">
      <c r="A18">
        <v>2010</v>
      </c>
      <c r="B18">
        <f t="shared" si="0"/>
        <v>4858</v>
      </c>
      <c r="C18">
        <v>1989</v>
      </c>
      <c r="D18">
        <v>409</v>
      </c>
      <c r="E18">
        <v>409</v>
      </c>
      <c r="F18">
        <v>298</v>
      </c>
      <c r="G18">
        <v>263</v>
      </c>
      <c r="H18">
        <v>157</v>
      </c>
      <c r="I18">
        <v>205</v>
      </c>
      <c r="J18">
        <v>127</v>
      </c>
      <c r="K18">
        <v>118</v>
      </c>
      <c r="L18">
        <v>90</v>
      </c>
      <c r="M18">
        <v>53</v>
      </c>
      <c r="N18">
        <v>3</v>
      </c>
      <c r="O18">
        <v>47</v>
      </c>
      <c r="P18">
        <v>57</v>
      </c>
      <c r="Q18">
        <v>59</v>
      </c>
      <c r="R18">
        <v>29</v>
      </c>
      <c r="S18">
        <v>39</v>
      </c>
      <c r="T18">
        <v>43</v>
      </c>
      <c r="U18">
        <v>17</v>
      </c>
      <c r="V18">
        <v>29</v>
      </c>
      <c r="W18">
        <v>6</v>
      </c>
      <c r="X18">
        <v>37</v>
      </c>
      <c r="Y18">
        <v>33</v>
      </c>
      <c r="Z18">
        <v>20</v>
      </c>
      <c r="AA18">
        <v>3</v>
      </c>
      <c r="AB18">
        <v>14</v>
      </c>
      <c r="AC18">
        <v>20</v>
      </c>
      <c r="AD18">
        <v>17</v>
      </c>
      <c r="AE18">
        <v>2</v>
      </c>
      <c r="AF18">
        <v>15</v>
      </c>
      <c r="AG18">
        <v>3</v>
      </c>
      <c r="AH18">
        <v>11</v>
      </c>
      <c r="AI18">
        <v>13</v>
      </c>
      <c r="AJ18">
        <v>1</v>
      </c>
      <c r="AK18">
        <v>23</v>
      </c>
      <c r="AL18">
        <v>70</v>
      </c>
      <c r="AM18">
        <v>0</v>
      </c>
      <c r="AN18">
        <v>12</v>
      </c>
      <c r="AO18">
        <v>1</v>
      </c>
      <c r="AP18">
        <v>8</v>
      </c>
      <c r="AQ18">
        <v>8</v>
      </c>
      <c r="AR18">
        <v>1</v>
      </c>
      <c r="AS18">
        <v>13</v>
      </c>
      <c r="AT18">
        <v>1</v>
      </c>
      <c r="AU18">
        <v>9</v>
      </c>
      <c r="AV18">
        <v>10</v>
      </c>
      <c r="AW18">
        <v>4</v>
      </c>
      <c r="AX18">
        <v>4</v>
      </c>
      <c r="AY18">
        <v>0</v>
      </c>
      <c r="AZ18">
        <v>3</v>
      </c>
      <c r="BA18">
        <v>0</v>
      </c>
      <c r="BB18">
        <v>6</v>
      </c>
      <c r="BC18">
        <v>2</v>
      </c>
      <c r="BD18">
        <v>1</v>
      </c>
      <c r="BE18">
        <v>5</v>
      </c>
      <c r="BF18">
        <v>0</v>
      </c>
      <c r="BG18">
        <v>11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4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</row>
    <row r="19" spans="1:184" x14ac:dyDescent="0.25">
      <c r="A19">
        <v>2011</v>
      </c>
      <c r="B19">
        <f t="shared" si="0"/>
        <v>4629</v>
      </c>
      <c r="C19">
        <v>2054</v>
      </c>
      <c r="D19">
        <v>420</v>
      </c>
      <c r="E19">
        <v>365</v>
      </c>
      <c r="F19">
        <v>239</v>
      </c>
      <c r="G19">
        <v>199</v>
      </c>
      <c r="H19">
        <v>155</v>
      </c>
      <c r="I19">
        <v>200</v>
      </c>
      <c r="J19">
        <v>131</v>
      </c>
      <c r="K19">
        <v>125</v>
      </c>
      <c r="L19">
        <v>95</v>
      </c>
      <c r="M19">
        <v>50</v>
      </c>
      <c r="N19">
        <v>1</v>
      </c>
      <c r="O19">
        <v>36</v>
      </c>
      <c r="P19">
        <v>47</v>
      </c>
      <c r="Q19">
        <v>76</v>
      </c>
      <c r="R19">
        <v>27</v>
      </c>
      <c r="S19">
        <v>27</v>
      </c>
      <c r="T19">
        <v>38</v>
      </c>
      <c r="U19">
        <v>33</v>
      </c>
      <c r="V19">
        <v>22</v>
      </c>
      <c r="W19">
        <v>7</v>
      </c>
      <c r="X19">
        <v>25</v>
      </c>
      <c r="Y19">
        <v>22</v>
      </c>
      <c r="Z19">
        <v>18</v>
      </c>
      <c r="AA19">
        <v>15</v>
      </c>
      <c r="AB19">
        <v>23</v>
      </c>
      <c r="AC19">
        <v>17</v>
      </c>
      <c r="AD19">
        <v>18</v>
      </c>
      <c r="AE19">
        <v>10</v>
      </c>
      <c r="AF19">
        <v>9</v>
      </c>
      <c r="AG19">
        <v>6</v>
      </c>
      <c r="AH19">
        <v>13</v>
      </c>
      <c r="AI19">
        <v>5</v>
      </c>
      <c r="AJ19">
        <v>0</v>
      </c>
      <c r="AK19">
        <v>5</v>
      </c>
      <c r="AL19">
        <v>8</v>
      </c>
      <c r="AM19">
        <v>3</v>
      </c>
      <c r="AN19">
        <v>16</v>
      </c>
      <c r="AO19">
        <v>6</v>
      </c>
      <c r="AP19">
        <v>5</v>
      </c>
      <c r="AQ19">
        <v>4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4</v>
      </c>
      <c r="BA19">
        <v>3</v>
      </c>
      <c r="BB19">
        <v>4</v>
      </c>
      <c r="BC19">
        <v>1</v>
      </c>
      <c r="BD19">
        <v>2</v>
      </c>
      <c r="BE19">
        <v>1</v>
      </c>
      <c r="BF19">
        <v>1</v>
      </c>
      <c r="BG19">
        <v>3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1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</row>
    <row r="20" spans="1:184" x14ac:dyDescent="0.25">
      <c r="A20">
        <v>2012</v>
      </c>
      <c r="B20">
        <f t="shared" si="0"/>
        <v>5607</v>
      </c>
      <c r="C20">
        <v>2802</v>
      </c>
      <c r="D20">
        <v>476</v>
      </c>
      <c r="E20">
        <v>403</v>
      </c>
      <c r="F20">
        <v>218</v>
      </c>
      <c r="G20">
        <v>248</v>
      </c>
      <c r="H20">
        <v>165</v>
      </c>
      <c r="I20">
        <v>226</v>
      </c>
      <c r="J20">
        <v>130</v>
      </c>
      <c r="K20">
        <v>133</v>
      </c>
      <c r="L20">
        <v>96</v>
      </c>
      <c r="M20">
        <v>48</v>
      </c>
      <c r="N20">
        <v>1</v>
      </c>
      <c r="O20">
        <v>36</v>
      </c>
      <c r="P20">
        <v>41</v>
      </c>
      <c r="Q20">
        <v>45</v>
      </c>
      <c r="R20">
        <v>40</v>
      </c>
      <c r="S20">
        <v>46</v>
      </c>
      <c r="T20">
        <v>30</v>
      </c>
      <c r="U20">
        <v>26</v>
      </c>
      <c r="V20">
        <v>36</v>
      </c>
      <c r="W20">
        <v>14</v>
      </c>
      <c r="X20">
        <v>32</v>
      </c>
      <c r="Y20">
        <v>26</v>
      </c>
      <c r="Z20">
        <v>14</v>
      </c>
      <c r="AA20">
        <v>22</v>
      </c>
      <c r="AB20">
        <v>12</v>
      </c>
      <c r="AC20">
        <v>16</v>
      </c>
      <c r="AD20">
        <v>21</v>
      </c>
      <c r="AE20">
        <v>7</v>
      </c>
      <c r="AF20">
        <v>8</v>
      </c>
      <c r="AG20">
        <v>5</v>
      </c>
      <c r="AH20">
        <v>16</v>
      </c>
      <c r="AI20">
        <v>4</v>
      </c>
      <c r="AJ20">
        <v>0</v>
      </c>
      <c r="AK20">
        <v>14</v>
      </c>
      <c r="AL20">
        <v>4</v>
      </c>
      <c r="AM20">
        <v>1</v>
      </c>
      <c r="AN20">
        <v>8</v>
      </c>
      <c r="AO20">
        <v>20</v>
      </c>
      <c r="AP20">
        <v>9</v>
      </c>
      <c r="AQ20">
        <v>12</v>
      </c>
      <c r="AR20">
        <v>4</v>
      </c>
      <c r="AS20">
        <v>0</v>
      </c>
      <c r="AT20">
        <v>0</v>
      </c>
      <c r="AU20">
        <v>10</v>
      </c>
      <c r="AV20">
        <v>2</v>
      </c>
      <c r="AW20">
        <v>4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2</v>
      </c>
      <c r="BD20">
        <v>1</v>
      </c>
      <c r="BE20">
        <v>0</v>
      </c>
      <c r="BF20">
        <v>3</v>
      </c>
      <c r="BG20">
        <v>0</v>
      </c>
      <c r="BH20">
        <v>0</v>
      </c>
      <c r="BI20">
        <v>9</v>
      </c>
      <c r="BJ20">
        <v>3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2</v>
      </c>
      <c r="BQ20">
        <v>0</v>
      </c>
      <c r="BR20">
        <v>2</v>
      </c>
      <c r="BS20">
        <v>0</v>
      </c>
      <c r="BT20">
        <v>4</v>
      </c>
      <c r="BU20">
        <v>0</v>
      </c>
      <c r="BV20">
        <v>0</v>
      </c>
      <c r="BW20">
        <v>6</v>
      </c>
      <c r="BX20">
        <v>0</v>
      </c>
      <c r="BY20">
        <v>0</v>
      </c>
      <c r="BZ20">
        <v>0</v>
      </c>
      <c r="CA20">
        <v>6</v>
      </c>
      <c r="CB20">
        <v>0</v>
      </c>
      <c r="CC20">
        <v>0</v>
      </c>
      <c r="CD20">
        <v>4</v>
      </c>
      <c r="CE20">
        <v>1</v>
      </c>
      <c r="CF20">
        <v>0</v>
      </c>
      <c r="CG20">
        <v>0</v>
      </c>
      <c r="CH20">
        <v>1</v>
      </c>
      <c r="CI20">
        <v>2</v>
      </c>
      <c r="CJ20">
        <v>0</v>
      </c>
      <c r="CK20">
        <v>0</v>
      </c>
      <c r="CL20">
        <v>0</v>
      </c>
      <c r="CM20">
        <v>5</v>
      </c>
      <c r="CN20">
        <v>1</v>
      </c>
      <c r="CO20">
        <v>0</v>
      </c>
      <c r="CP20">
        <v>4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 spans="1:184" x14ac:dyDescent="0.25">
      <c r="A21">
        <v>2013</v>
      </c>
      <c r="B21">
        <f t="shared" si="0"/>
        <v>5766</v>
      </c>
      <c r="C21">
        <v>3060</v>
      </c>
      <c r="D21">
        <v>417</v>
      </c>
      <c r="E21">
        <v>454</v>
      </c>
      <c r="F21">
        <v>204</v>
      </c>
      <c r="G21">
        <v>193</v>
      </c>
      <c r="H21">
        <v>178</v>
      </c>
      <c r="I21">
        <v>198</v>
      </c>
      <c r="J21">
        <v>115</v>
      </c>
      <c r="K21">
        <v>102</v>
      </c>
      <c r="L21">
        <v>81</v>
      </c>
      <c r="M21">
        <v>40</v>
      </c>
      <c r="N21">
        <v>16</v>
      </c>
      <c r="O21">
        <v>65</v>
      </c>
      <c r="P21">
        <v>35</v>
      </c>
      <c r="Q21">
        <v>46</v>
      </c>
      <c r="R21">
        <v>49</v>
      </c>
      <c r="S21">
        <v>21</v>
      </c>
      <c r="T21">
        <v>49</v>
      </c>
      <c r="U21">
        <v>31</v>
      </c>
      <c r="V21">
        <v>22</v>
      </c>
      <c r="W21">
        <v>75</v>
      </c>
      <c r="X21">
        <v>24</v>
      </c>
      <c r="Y21">
        <v>17</v>
      </c>
      <c r="Z21">
        <v>9</v>
      </c>
      <c r="AA21">
        <v>30</v>
      </c>
      <c r="AB21">
        <v>12</v>
      </c>
      <c r="AC21">
        <v>10</v>
      </c>
      <c r="AD21">
        <v>20</v>
      </c>
      <c r="AE21">
        <v>21</v>
      </c>
      <c r="AF21">
        <v>10</v>
      </c>
      <c r="AG21">
        <v>22</v>
      </c>
      <c r="AH21">
        <v>26</v>
      </c>
      <c r="AI21">
        <v>6</v>
      </c>
      <c r="AJ21">
        <v>1</v>
      </c>
      <c r="AK21">
        <v>6</v>
      </c>
      <c r="AL21">
        <v>0</v>
      </c>
      <c r="AM21">
        <v>3</v>
      </c>
      <c r="AN21">
        <v>5</v>
      </c>
      <c r="AO21">
        <v>7</v>
      </c>
      <c r="AP21">
        <v>4</v>
      </c>
      <c r="AQ21">
        <v>5</v>
      </c>
      <c r="AR21">
        <v>7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5</v>
      </c>
      <c r="BA21">
        <v>4</v>
      </c>
      <c r="BB21">
        <v>1</v>
      </c>
      <c r="BC21">
        <v>2</v>
      </c>
      <c r="BD21">
        <v>6</v>
      </c>
      <c r="BE21">
        <v>1</v>
      </c>
      <c r="BF21">
        <v>4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5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3</v>
      </c>
      <c r="BX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2</v>
      </c>
      <c r="CI21">
        <v>6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2</v>
      </c>
      <c r="EG21">
        <v>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</row>
    <row r="22" spans="1:184" x14ac:dyDescent="0.25">
      <c r="A22">
        <v>2014</v>
      </c>
      <c r="B22">
        <f t="shared" si="0"/>
        <v>5846</v>
      </c>
      <c r="C22">
        <v>3423</v>
      </c>
      <c r="D22">
        <v>492</v>
      </c>
      <c r="E22">
        <v>280</v>
      </c>
      <c r="F22">
        <v>229</v>
      </c>
      <c r="G22">
        <v>155</v>
      </c>
      <c r="H22">
        <v>146</v>
      </c>
      <c r="I22">
        <v>228</v>
      </c>
      <c r="J22">
        <v>90</v>
      </c>
      <c r="K22">
        <v>79</v>
      </c>
      <c r="L22">
        <v>101</v>
      </c>
      <c r="M22">
        <v>43</v>
      </c>
      <c r="N22">
        <v>16</v>
      </c>
      <c r="O22">
        <v>42</v>
      </c>
      <c r="P22">
        <v>31</v>
      </c>
      <c r="Q22">
        <v>49</v>
      </c>
      <c r="R22">
        <v>49</v>
      </c>
      <c r="S22">
        <v>34</v>
      </c>
      <c r="T22">
        <v>22</v>
      </c>
      <c r="U22">
        <v>40</v>
      </c>
      <c r="V22">
        <v>18</v>
      </c>
      <c r="W22">
        <v>27</v>
      </c>
      <c r="X22">
        <v>14</v>
      </c>
      <c r="Y22">
        <v>24</v>
      </c>
      <c r="Z22">
        <v>14</v>
      </c>
      <c r="AA22">
        <v>6</v>
      </c>
      <c r="AB22">
        <v>36</v>
      </c>
      <c r="AC22">
        <v>13</v>
      </c>
      <c r="AD22">
        <v>19</v>
      </c>
      <c r="AE22">
        <v>3</v>
      </c>
      <c r="AF22">
        <v>11</v>
      </c>
      <c r="AG22">
        <v>6</v>
      </c>
      <c r="AH22">
        <v>10</v>
      </c>
      <c r="AI22">
        <v>3</v>
      </c>
      <c r="AJ22">
        <v>11</v>
      </c>
      <c r="AK22">
        <v>9</v>
      </c>
      <c r="AL22">
        <v>2</v>
      </c>
      <c r="AM22">
        <v>6</v>
      </c>
      <c r="AN22">
        <v>8</v>
      </c>
      <c r="AO22">
        <v>5</v>
      </c>
      <c r="AP22">
        <v>10</v>
      </c>
      <c r="AQ22">
        <v>1</v>
      </c>
      <c r="AR22">
        <v>5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5</v>
      </c>
      <c r="AY22">
        <v>1</v>
      </c>
      <c r="AZ22">
        <v>3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2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</row>
    <row r="23" spans="1:184" x14ac:dyDescent="0.25">
      <c r="A23">
        <v>2015</v>
      </c>
      <c r="B23">
        <f t="shared" si="0"/>
        <v>5871</v>
      </c>
      <c r="C23">
        <v>3497</v>
      </c>
      <c r="D23">
        <v>390</v>
      </c>
      <c r="E23">
        <v>273</v>
      </c>
      <c r="F23">
        <v>186</v>
      </c>
      <c r="G23">
        <v>173</v>
      </c>
      <c r="H23">
        <v>149</v>
      </c>
      <c r="I23">
        <v>158</v>
      </c>
      <c r="J23">
        <v>48</v>
      </c>
      <c r="K23">
        <v>136</v>
      </c>
      <c r="L23">
        <v>77</v>
      </c>
      <c r="M23">
        <v>36</v>
      </c>
      <c r="N23">
        <v>94</v>
      </c>
      <c r="O23">
        <v>42</v>
      </c>
      <c r="P23">
        <v>24</v>
      </c>
      <c r="Q23">
        <v>44</v>
      </c>
      <c r="R23">
        <v>56</v>
      </c>
      <c r="S23">
        <v>18</v>
      </c>
      <c r="T23">
        <v>29</v>
      </c>
      <c r="U23">
        <v>37</v>
      </c>
      <c r="V23">
        <v>52</v>
      </c>
      <c r="W23">
        <v>26</v>
      </c>
      <c r="X23">
        <v>19</v>
      </c>
      <c r="Y23">
        <v>25</v>
      </c>
      <c r="Z23">
        <v>27</v>
      </c>
      <c r="AA23">
        <v>52</v>
      </c>
      <c r="AB23">
        <v>11</v>
      </c>
      <c r="AC23">
        <v>13</v>
      </c>
      <c r="AD23">
        <v>31</v>
      </c>
      <c r="AE23">
        <v>12</v>
      </c>
      <c r="AF23">
        <v>11</v>
      </c>
      <c r="AG23">
        <v>3</v>
      </c>
      <c r="AH23">
        <v>6</v>
      </c>
      <c r="AI23">
        <v>0</v>
      </c>
      <c r="AJ23">
        <v>4</v>
      </c>
      <c r="AK23">
        <v>7</v>
      </c>
      <c r="AL23">
        <v>1</v>
      </c>
      <c r="AM23">
        <v>1</v>
      </c>
      <c r="AN23">
        <v>4</v>
      </c>
      <c r="AO23">
        <v>15</v>
      </c>
      <c r="AP23">
        <v>11</v>
      </c>
      <c r="AQ23">
        <v>6</v>
      </c>
      <c r="AR23">
        <v>9</v>
      </c>
      <c r="AS23">
        <v>0</v>
      </c>
      <c r="AT23">
        <v>17</v>
      </c>
      <c r="AU23">
        <v>1</v>
      </c>
      <c r="AV23">
        <v>2</v>
      </c>
      <c r="AW23">
        <v>1</v>
      </c>
      <c r="AX23">
        <v>6</v>
      </c>
      <c r="AY23">
        <v>1</v>
      </c>
      <c r="AZ23">
        <v>0</v>
      </c>
      <c r="BA23">
        <v>3</v>
      </c>
      <c r="BB23">
        <v>4</v>
      </c>
      <c r="BC23">
        <v>0</v>
      </c>
      <c r="BD23">
        <v>4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1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2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 x14ac:dyDescent="0.25">
      <c r="A24">
        <v>2016</v>
      </c>
      <c r="B24">
        <f t="shared" si="0"/>
        <v>5777</v>
      </c>
      <c r="C24">
        <v>3398</v>
      </c>
      <c r="D24">
        <v>290</v>
      </c>
      <c r="E24">
        <v>239</v>
      </c>
      <c r="F24">
        <v>171</v>
      </c>
      <c r="G24">
        <v>208</v>
      </c>
      <c r="H24">
        <v>173</v>
      </c>
      <c r="I24">
        <v>136</v>
      </c>
      <c r="J24">
        <v>75</v>
      </c>
      <c r="K24">
        <v>103</v>
      </c>
      <c r="L24">
        <v>57</v>
      </c>
      <c r="M24">
        <v>42</v>
      </c>
      <c r="N24">
        <v>231</v>
      </c>
      <c r="O24">
        <v>38</v>
      </c>
      <c r="P24">
        <v>22</v>
      </c>
      <c r="Q24">
        <v>30</v>
      </c>
      <c r="R24">
        <v>86</v>
      </c>
      <c r="S24">
        <v>17</v>
      </c>
      <c r="T24">
        <v>19</v>
      </c>
      <c r="U24">
        <v>43</v>
      </c>
      <c r="V24">
        <v>50</v>
      </c>
      <c r="W24">
        <v>23</v>
      </c>
      <c r="X24">
        <v>18</v>
      </c>
      <c r="Y24">
        <v>15</v>
      </c>
      <c r="Z24">
        <v>12</v>
      </c>
      <c r="AA24">
        <v>27</v>
      </c>
      <c r="AB24">
        <v>4</v>
      </c>
      <c r="AC24">
        <v>16</v>
      </c>
      <c r="AD24">
        <v>12</v>
      </c>
      <c r="AE24">
        <v>26</v>
      </c>
      <c r="AF24">
        <v>15</v>
      </c>
      <c r="AG24">
        <v>8</v>
      </c>
      <c r="AH24">
        <v>4</v>
      </c>
      <c r="AI24">
        <v>9</v>
      </c>
      <c r="AJ24">
        <v>23</v>
      </c>
      <c r="AK24">
        <v>2</v>
      </c>
      <c r="AL24">
        <v>4</v>
      </c>
      <c r="AM24">
        <v>13</v>
      </c>
      <c r="AN24">
        <v>5</v>
      </c>
      <c r="AO24">
        <v>4</v>
      </c>
      <c r="AP24">
        <v>2</v>
      </c>
      <c r="AQ24">
        <v>1</v>
      </c>
      <c r="AR24">
        <v>11</v>
      </c>
      <c r="AS24">
        <v>0</v>
      </c>
      <c r="AT24">
        <v>10</v>
      </c>
      <c r="AU24">
        <v>2</v>
      </c>
      <c r="AV24">
        <v>1</v>
      </c>
      <c r="AW24">
        <v>7</v>
      </c>
      <c r="AX24">
        <v>7</v>
      </c>
      <c r="AY24">
        <v>3</v>
      </c>
      <c r="AZ24">
        <v>0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1</v>
      </c>
      <c r="BI24">
        <v>0</v>
      </c>
      <c r="BJ24">
        <v>3</v>
      </c>
      <c r="BK24">
        <v>3</v>
      </c>
      <c r="BL24">
        <v>2</v>
      </c>
      <c r="BM24">
        <v>0</v>
      </c>
      <c r="BN24">
        <v>0</v>
      </c>
      <c r="BO24">
        <v>17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7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2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3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 x14ac:dyDescent="0.25">
      <c r="A25">
        <v>2017</v>
      </c>
      <c r="B25">
        <f t="shared" si="0"/>
        <v>6510</v>
      </c>
      <c r="C25">
        <v>3266</v>
      </c>
      <c r="D25">
        <v>455</v>
      </c>
      <c r="E25">
        <v>333</v>
      </c>
      <c r="F25">
        <v>258</v>
      </c>
      <c r="G25">
        <v>260</v>
      </c>
      <c r="H25">
        <v>170</v>
      </c>
      <c r="I25">
        <v>118</v>
      </c>
      <c r="J25">
        <v>99</v>
      </c>
      <c r="K25">
        <v>154</v>
      </c>
      <c r="L25">
        <v>96</v>
      </c>
      <c r="M25">
        <v>55</v>
      </c>
      <c r="N25">
        <v>194</v>
      </c>
      <c r="O25">
        <v>36</v>
      </c>
      <c r="P25">
        <v>68</v>
      </c>
      <c r="Q25">
        <v>66</v>
      </c>
      <c r="R25">
        <v>110</v>
      </c>
      <c r="S25">
        <v>49</v>
      </c>
      <c r="T25">
        <v>36</v>
      </c>
      <c r="U25">
        <v>81</v>
      </c>
      <c r="V25">
        <v>57</v>
      </c>
      <c r="W25">
        <v>90</v>
      </c>
      <c r="X25">
        <v>27</v>
      </c>
      <c r="Y25">
        <v>19</v>
      </c>
      <c r="Z25">
        <v>40</v>
      </c>
      <c r="AA25">
        <v>32</v>
      </c>
      <c r="AB25">
        <v>29</v>
      </c>
      <c r="AC25">
        <v>16</v>
      </c>
      <c r="AD25">
        <v>9</v>
      </c>
      <c r="AE25">
        <v>31</v>
      </c>
      <c r="AF25">
        <v>6</v>
      </c>
      <c r="AG25">
        <v>19</v>
      </c>
      <c r="AH25">
        <v>22</v>
      </c>
      <c r="AI25">
        <v>12</v>
      </c>
      <c r="AJ25">
        <v>13</v>
      </c>
      <c r="AK25">
        <v>21</v>
      </c>
      <c r="AL25">
        <v>21</v>
      </c>
      <c r="AM25">
        <v>12</v>
      </c>
      <c r="AN25">
        <v>7</v>
      </c>
      <c r="AO25">
        <v>3</v>
      </c>
      <c r="AP25">
        <v>8</v>
      </c>
      <c r="AQ25">
        <v>0</v>
      </c>
      <c r="AR25">
        <v>7</v>
      </c>
      <c r="AS25">
        <v>0</v>
      </c>
      <c r="AT25">
        <v>13</v>
      </c>
      <c r="AU25">
        <v>2</v>
      </c>
      <c r="AV25">
        <v>5</v>
      </c>
      <c r="AW25">
        <v>1</v>
      </c>
      <c r="AX25">
        <v>5</v>
      </c>
      <c r="AY25">
        <v>14</v>
      </c>
      <c r="AZ25">
        <v>5</v>
      </c>
      <c r="BA25">
        <v>0</v>
      </c>
      <c r="BB25">
        <v>3</v>
      </c>
      <c r="BC25">
        <v>3</v>
      </c>
      <c r="BD25">
        <v>3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3</v>
      </c>
      <c r="BL25">
        <v>1</v>
      </c>
      <c r="BM25">
        <v>0</v>
      </c>
      <c r="BN25">
        <v>0</v>
      </c>
      <c r="BO25">
        <v>0</v>
      </c>
      <c r="BP25">
        <v>4</v>
      </c>
      <c r="BQ25">
        <v>11</v>
      </c>
      <c r="BR25">
        <v>2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5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 x14ac:dyDescent="0.25">
      <c r="A26">
        <v>2018</v>
      </c>
      <c r="B26">
        <f t="shared" si="0"/>
        <v>6950</v>
      </c>
      <c r="C26">
        <v>3557</v>
      </c>
      <c r="D26">
        <v>441</v>
      </c>
      <c r="E26">
        <v>403</v>
      </c>
      <c r="F26">
        <v>291</v>
      </c>
      <c r="G26">
        <v>268</v>
      </c>
      <c r="H26">
        <v>136</v>
      </c>
      <c r="I26">
        <v>180</v>
      </c>
      <c r="J26">
        <v>80</v>
      </c>
      <c r="K26">
        <v>149</v>
      </c>
      <c r="L26">
        <v>54</v>
      </c>
      <c r="M26">
        <v>61</v>
      </c>
      <c r="N26">
        <v>261</v>
      </c>
      <c r="O26">
        <v>48</v>
      </c>
      <c r="P26">
        <v>52</v>
      </c>
      <c r="Q26">
        <v>43</v>
      </c>
      <c r="R26">
        <v>96</v>
      </c>
      <c r="S26">
        <v>27</v>
      </c>
      <c r="T26">
        <v>33</v>
      </c>
      <c r="U26">
        <v>87</v>
      </c>
      <c r="V26">
        <v>77</v>
      </c>
      <c r="W26">
        <v>84</v>
      </c>
      <c r="X26">
        <v>10</v>
      </c>
      <c r="Y26">
        <v>30</v>
      </c>
      <c r="Z26">
        <v>33</v>
      </c>
      <c r="AA26">
        <v>40</v>
      </c>
      <c r="AB26">
        <v>22</v>
      </c>
      <c r="AC26">
        <v>23</v>
      </c>
      <c r="AD26">
        <v>23</v>
      </c>
      <c r="AE26">
        <v>34</v>
      </c>
      <c r="AF26">
        <v>7</v>
      </c>
      <c r="AG26">
        <v>47</v>
      </c>
      <c r="AH26">
        <v>17</v>
      </c>
      <c r="AI26">
        <v>41</v>
      </c>
      <c r="AJ26">
        <v>14</v>
      </c>
      <c r="AK26">
        <v>6</v>
      </c>
      <c r="AL26">
        <v>33</v>
      </c>
      <c r="AM26">
        <v>3</v>
      </c>
      <c r="AN26">
        <v>3</v>
      </c>
      <c r="AO26">
        <v>6</v>
      </c>
      <c r="AP26">
        <v>4</v>
      </c>
      <c r="AQ26">
        <v>0</v>
      </c>
      <c r="AR26">
        <v>7</v>
      </c>
      <c r="AS26">
        <v>0</v>
      </c>
      <c r="AT26">
        <v>15</v>
      </c>
      <c r="AU26">
        <v>3</v>
      </c>
      <c r="AV26">
        <v>1</v>
      </c>
      <c r="AW26">
        <v>6</v>
      </c>
      <c r="AX26">
        <v>6</v>
      </c>
      <c r="AY26">
        <v>6</v>
      </c>
      <c r="AZ26">
        <v>10</v>
      </c>
      <c r="BA26">
        <v>0</v>
      </c>
      <c r="BB26">
        <v>2</v>
      </c>
      <c r="BC26">
        <v>1</v>
      </c>
      <c r="BD26">
        <v>4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2</v>
      </c>
      <c r="BM26">
        <v>0</v>
      </c>
      <c r="BN26">
        <v>1</v>
      </c>
      <c r="BO26">
        <v>1</v>
      </c>
      <c r="BP26">
        <v>5</v>
      </c>
      <c r="BQ26">
        <v>2</v>
      </c>
      <c r="BR26">
        <v>2</v>
      </c>
      <c r="BS26">
        <v>7</v>
      </c>
      <c r="BT26">
        <v>0</v>
      </c>
      <c r="BU26">
        <v>2</v>
      </c>
      <c r="BV26">
        <v>0</v>
      </c>
      <c r="BW26">
        <v>0</v>
      </c>
      <c r="BX26">
        <v>5</v>
      </c>
      <c r="BY26">
        <v>3</v>
      </c>
      <c r="BZ26">
        <v>1</v>
      </c>
      <c r="CA26">
        <v>0</v>
      </c>
      <c r="CB26">
        <v>8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1</v>
      </c>
      <c r="FY26">
        <v>0</v>
      </c>
      <c r="FZ26">
        <v>0</v>
      </c>
      <c r="GA26">
        <v>0</v>
      </c>
      <c r="GB26">
        <v>0</v>
      </c>
    </row>
    <row r="27" spans="1:184" x14ac:dyDescent="0.25">
      <c r="A27">
        <v>2019</v>
      </c>
      <c r="B27">
        <f t="shared" si="0"/>
        <v>7299</v>
      </c>
      <c r="C27">
        <v>3881</v>
      </c>
      <c r="D27">
        <v>388</v>
      </c>
      <c r="E27">
        <v>323</v>
      </c>
      <c r="F27">
        <v>240</v>
      </c>
      <c r="G27">
        <v>252</v>
      </c>
      <c r="H27">
        <v>190</v>
      </c>
      <c r="I27">
        <v>224</v>
      </c>
      <c r="J27">
        <v>97</v>
      </c>
      <c r="K27">
        <v>124</v>
      </c>
      <c r="L27">
        <v>90</v>
      </c>
      <c r="M27">
        <v>61</v>
      </c>
      <c r="N27">
        <v>282</v>
      </c>
      <c r="O27">
        <v>34</v>
      </c>
      <c r="P27">
        <v>27</v>
      </c>
      <c r="Q27">
        <v>54</v>
      </c>
      <c r="R27">
        <v>86</v>
      </c>
      <c r="S27">
        <v>34</v>
      </c>
      <c r="T27">
        <v>44</v>
      </c>
      <c r="U27">
        <v>133</v>
      </c>
      <c r="V27">
        <v>91</v>
      </c>
      <c r="W27">
        <v>81</v>
      </c>
      <c r="X27">
        <v>22</v>
      </c>
      <c r="Y27">
        <v>30</v>
      </c>
      <c r="Z27">
        <v>16</v>
      </c>
      <c r="AA27">
        <v>44</v>
      </c>
      <c r="AB27">
        <v>21</v>
      </c>
      <c r="AC27">
        <v>26</v>
      </c>
      <c r="AD27">
        <v>12</v>
      </c>
      <c r="AE27">
        <v>68</v>
      </c>
      <c r="AF27">
        <v>8</v>
      </c>
      <c r="AG27">
        <v>15</v>
      </c>
      <c r="AH27">
        <v>15</v>
      </c>
      <c r="AI27">
        <v>51</v>
      </c>
      <c r="AJ27">
        <v>28</v>
      </c>
      <c r="AK27">
        <v>9</v>
      </c>
      <c r="AL27">
        <v>4</v>
      </c>
      <c r="AM27">
        <v>6</v>
      </c>
      <c r="AN27">
        <v>20</v>
      </c>
      <c r="AO27">
        <v>19</v>
      </c>
      <c r="AP27">
        <v>3</v>
      </c>
      <c r="AQ27">
        <v>2</v>
      </c>
      <c r="AR27">
        <v>10</v>
      </c>
      <c r="AS27">
        <v>0</v>
      </c>
      <c r="AT27">
        <v>11</v>
      </c>
      <c r="AU27">
        <v>10</v>
      </c>
      <c r="AV27">
        <v>8</v>
      </c>
      <c r="AW27">
        <v>3</v>
      </c>
      <c r="AX27">
        <v>9</v>
      </c>
      <c r="AY27">
        <v>4</v>
      </c>
      <c r="AZ27">
        <v>3</v>
      </c>
      <c r="BA27">
        <v>4</v>
      </c>
      <c r="BB27">
        <v>1</v>
      </c>
      <c r="BC27">
        <v>6</v>
      </c>
      <c r="BD27">
        <v>2</v>
      </c>
      <c r="BE27">
        <v>0</v>
      </c>
      <c r="BF27">
        <v>6</v>
      </c>
      <c r="BG27">
        <v>0</v>
      </c>
      <c r="BH27">
        <v>4</v>
      </c>
      <c r="BI27">
        <v>0</v>
      </c>
      <c r="BJ27">
        <v>7</v>
      </c>
      <c r="BK27">
        <v>7</v>
      </c>
      <c r="BL27">
        <v>7</v>
      </c>
      <c r="BM27">
        <v>1</v>
      </c>
      <c r="BN27">
        <v>5</v>
      </c>
      <c r="BO27">
        <v>0</v>
      </c>
      <c r="BP27">
        <v>0</v>
      </c>
      <c r="BQ27">
        <v>1</v>
      </c>
      <c r="BR27">
        <v>0</v>
      </c>
      <c r="BS27">
        <v>2</v>
      </c>
      <c r="BT27">
        <v>0</v>
      </c>
      <c r="BU27">
        <v>2</v>
      </c>
      <c r="BV27">
        <v>0</v>
      </c>
      <c r="BW27">
        <v>0</v>
      </c>
      <c r="BX27">
        <v>2</v>
      </c>
      <c r="BY27">
        <v>2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0</v>
      </c>
      <c r="CJ27">
        <v>3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3</v>
      </c>
      <c r="DX27">
        <v>3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0</v>
      </c>
    </row>
    <row r="28" spans="1:184" x14ac:dyDescent="0.25">
      <c r="A28">
        <v>2022</v>
      </c>
      <c r="B28">
        <f t="shared" si="0"/>
        <v>4610</v>
      </c>
      <c r="C28">
        <v>2938</v>
      </c>
      <c r="D28">
        <v>268</v>
      </c>
      <c r="E28">
        <v>166</v>
      </c>
      <c r="F28">
        <v>206</v>
      </c>
      <c r="G28">
        <v>117</v>
      </c>
      <c r="H28">
        <v>158</v>
      </c>
      <c r="I28">
        <v>208</v>
      </c>
      <c r="J28">
        <v>38</v>
      </c>
      <c r="K28">
        <v>72</v>
      </c>
      <c r="L28">
        <v>17</v>
      </c>
      <c r="M28">
        <v>35</v>
      </c>
      <c r="N28">
        <v>0</v>
      </c>
      <c r="O28">
        <v>32</v>
      </c>
      <c r="P28">
        <v>20</v>
      </c>
      <c r="Q28">
        <v>32</v>
      </c>
      <c r="R28">
        <v>18</v>
      </c>
      <c r="S28">
        <v>10</v>
      </c>
      <c r="T28">
        <v>32</v>
      </c>
      <c r="U28">
        <v>1</v>
      </c>
      <c r="V28">
        <v>5</v>
      </c>
      <c r="W28">
        <v>27</v>
      </c>
      <c r="X28">
        <v>1</v>
      </c>
      <c r="Y28">
        <v>13</v>
      </c>
      <c r="Z28">
        <v>12</v>
      </c>
      <c r="AA28">
        <v>16</v>
      </c>
      <c r="AB28">
        <v>12</v>
      </c>
      <c r="AC28">
        <v>9</v>
      </c>
      <c r="AD28">
        <v>0</v>
      </c>
      <c r="AE28">
        <v>1</v>
      </c>
      <c r="AF28">
        <v>6</v>
      </c>
      <c r="AG28">
        <v>4</v>
      </c>
      <c r="AH28">
        <v>5</v>
      </c>
      <c r="AI28">
        <v>4</v>
      </c>
      <c r="AJ28">
        <v>3</v>
      </c>
      <c r="AK28">
        <v>5</v>
      </c>
      <c r="AL28">
        <v>0</v>
      </c>
      <c r="AM28">
        <v>26</v>
      </c>
      <c r="AN28">
        <v>13</v>
      </c>
      <c r="AO28">
        <v>10</v>
      </c>
      <c r="AP28">
        <v>8</v>
      </c>
      <c r="AQ28">
        <v>0</v>
      </c>
      <c r="AR28">
        <v>2</v>
      </c>
      <c r="AS28">
        <v>0</v>
      </c>
      <c r="AT28">
        <v>12</v>
      </c>
      <c r="AU28">
        <v>6</v>
      </c>
      <c r="AV28">
        <v>2</v>
      </c>
      <c r="AW28">
        <v>9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3</v>
      </c>
      <c r="BD28">
        <v>2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8</v>
      </c>
      <c r="BK28">
        <v>0</v>
      </c>
      <c r="BL28">
        <v>0</v>
      </c>
      <c r="BM28">
        <v>0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</row>
    <row r="29" spans="1:184" x14ac:dyDescent="0.25">
      <c r="A29">
        <v>2023</v>
      </c>
      <c r="B29">
        <f t="shared" si="0"/>
        <v>5421</v>
      </c>
      <c r="C29">
        <v>3027</v>
      </c>
      <c r="D29">
        <v>241</v>
      </c>
      <c r="E29">
        <v>201</v>
      </c>
      <c r="F29">
        <v>267</v>
      </c>
      <c r="G29">
        <v>210</v>
      </c>
      <c r="H29">
        <v>217</v>
      </c>
      <c r="I29">
        <v>244</v>
      </c>
      <c r="J29">
        <v>72</v>
      </c>
      <c r="K29">
        <v>108</v>
      </c>
      <c r="L29">
        <v>18</v>
      </c>
      <c r="M29">
        <v>50</v>
      </c>
      <c r="N29">
        <v>17</v>
      </c>
      <c r="O29">
        <v>33</v>
      </c>
      <c r="P29">
        <v>12</v>
      </c>
      <c r="Q29">
        <v>76</v>
      </c>
      <c r="R29">
        <v>46</v>
      </c>
      <c r="S29">
        <v>36</v>
      </c>
      <c r="T29">
        <v>41</v>
      </c>
      <c r="U29">
        <v>1</v>
      </c>
      <c r="V29">
        <v>20</v>
      </c>
      <c r="W29">
        <v>101</v>
      </c>
      <c r="X29">
        <v>12</v>
      </c>
      <c r="Y29">
        <v>42</v>
      </c>
      <c r="Z29">
        <v>20</v>
      </c>
      <c r="AA29">
        <v>13</v>
      </c>
      <c r="AB29">
        <v>15</v>
      </c>
      <c r="AC29">
        <v>17</v>
      </c>
      <c r="AD29">
        <v>5</v>
      </c>
      <c r="AE29">
        <v>13</v>
      </c>
      <c r="AF29">
        <v>9</v>
      </c>
      <c r="AG29">
        <v>16</v>
      </c>
      <c r="AH29">
        <v>9</v>
      </c>
      <c r="AI29">
        <v>4</v>
      </c>
      <c r="AJ29">
        <v>57</v>
      </c>
      <c r="AK29">
        <v>4</v>
      </c>
      <c r="AL29">
        <v>3</v>
      </c>
      <c r="AM29">
        <v>8</v>
      </c>
      <c r="AN29">
        <v>8</v>
      </c>
      <c r="AO29">
        <v>3</v>
      </c>
      <c r="AP29">
        <v>3</v>
      </c>
      <c r="AQ29">
        <v>1</v>
      </c>
      <c r="AR29">
        <v>4</v>
      </c>
      <c r="AS29">
        <v>0</v>
      </c>
      <c r="AT29">
        <v>9</v>
      </c>
      <c r="AU29">
        <v>13</v>
      </c>
      <c r="AV29">
        <v>8</v>
      </c>
      <c r="AW29">
        <v>14</v>
      </c>
      <c r="AX29">
        <v>3</v>
      </c>
      <c r="AY29">
        <v>2</v>
      </c>
      <c r="AZ29">
        <v>3</v>
      </c>
      <c r="BA29">
        <v>8</v>
      </c>
      <c r="BB29">
        <v>5</v>
      </c>
      <c r="BC29">
        <v>8</v>
      </c>
      <c r="BD29">
        <v>1</v>
      </c>
      <c r="BE29">
        <v>0</v>
      </c>
      <c r="BF29">
        <v>4</v>
      </c>
      <c r="BG29">
        <v>0</v>
      </c>
      <c r="BH29">
        <v>1</v>
      </c>
      <c r="BI29">
        <v>0</v>
      </c>
      <c r="BJ29">
        <v>2</v>
      </c>
      <c r="BK29">
        <v>3</v>
      </c>
      <c r="BL29">
        <v>9</v>
      </c>
      <c r="BM29">
        <v>0</v>
      </c>
      <c r="BN29">
        <v>6</v>
      </c>
      <c r="BO29">
        <v>0</v>
      </c>
      <c r="BP29">
        <v>0</v>
      </c>
      <c r="BQ29">
        <v>0</v>
      </c>
      <c r="BR29">
        <v>2</v>
      </c>
      <c r="BS29">
        <v>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zoomScaleNormal="100" workbookViewId="0">
      <selection activeCell="G15" sqref="G15"/>
    </sheetView>
  </sheetViews>
  <sheetFormatPr defaultRowHeight="15" x14ac:dyDescent="0.25"/>
  <sheetData>
    <row r="1" spans="1:31" x14ac:dyDescent="0.25">
      <c r="A1" t="s">
        <v>17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18</v>
      </c>
      <c r="H1" t="s">
        <v>227</v>
      </c>
    </row>
    <row r="2" spans="1:31" x14ac:dyDescent="0.25">
      <c r="A2">
        <v>1995</v>
      </c>
      <c r="B2">
        <v>1995</v>
      </c>
      <c r="G2">
        <v>519</v>
      </c>
      <c r="H2">
        <v>250</v>
      </c>
      <c r="I2" s="1"/>
      <c r="J2" s="1"/>
    </row>
    <row r="3" spans="1:31" x14ac:dyDescent="0.25">
      <c r="A3">
        <v>1996</v>
      </c>
      <c r="B3">
        <v>1996</v>
      </c>
      <c r="G3">
        <v>1167</v>
      </c>
      <c r="I3" s="1"/>
      <c r="J3" s="1"/>
    </row>
    <row r="4" spans="1:31" x14ac:dyDescent="0.25">
      <c r="A4">
        <v>1997</v>
      </c>
      <c r="B4">
        <v>1997</v>
      </c>
      <c r="G4">
        <v>1639</v>
      </c>
      <c r="I4" s="1"/>
      <c r="J4" s="1"/>
    </row>
    <row r="5" spans="1:31" x14ac:dyDescent="0.25">
      <c r="A5">
        <v>1998</v>
      </c>
      <c r="B5">
        <v>1998</v>
      </c>
      <c r="G5">
        <v>2222</v>
      </c>
      <c r="I5" s="1"/>
      <c r="J5" s="1"/>
    </row>
    <row r="6" spans="1:31" x14ac:dyDescent="0.25">
      <c r="A6">
        <v>1999</v>
      </c>
      <c r="C6">
        <v>1999</v>
      </c>
      <c r="G6">
        <v>2782</v>
      </c>
      <c r="I6" s="1"/>
      <c r="J6" s="1"/>
    </row>
    <row r="7" spans="1:31" x14ac:dyDescent="0.25">
      <c r="A7">
        <v>2000</v>
      </c>
      <c r="C7">
        <v>2000</v>
      </c>
      <c r="G7">
        <v>2776</v>
      </c>
      <c r="H7">
        <v>250</v>
      </c>
      <c r="I7" s="1"/>
      <c r="J7" s="1"/>
    </row>
    <row r="8" spans="1:31" x14ac:dyDescent="0.25">
      <c r="A8">
        <v>2001</v>
      </c>
      <c r="C8">
        <v>2001</v>
      </c>
      <c r="G8">
        <v>2641</v>
      </c>
      <c r="I8" s="1"/>
      <c r="J8" s="1"/>
      <c r="AE8">
        <v>7.8</v>
      </c>
    </row>
    <row r="9" spans="1:31" x14ac:dyDescent="0.25">
      <c r="A9">
        <v>2002</v>
      </c>
      <c r="C9">
        <v>2002</v>
      </c>
      <c r="G9">
        <v>2809</v>
      </c>
      <c r="I9" s="1"/>
      <c r="J9" s="1"/>
      <c r="AE9">
        <f>7.8*3/4</f>
        <v>5.85</v>
      </c>
    </row>
    <row r="10" spans="1:31" x14ac:dyDescent="0.25">
      <c r="A10">
        <v>2003</v>
      </c>
      <c r="C10">
        <v>2003</v>
      </c>
      <c r="G10">
        <v>2602</v>
      </c>
      <c r="I10" s="1"/>
      <c r="J10" s="1"/>
    </row>
    <row r="11" spans="1:31" x14ac:dyDescent="0.25">
      <c r="A11">
        <v>2004</v>
      </c>
      <c r="C11">
        <v>2004</v>
      </c>
      <c r="G11">
        <v>3433</v>
      </c>
      <c r="I11" s="1"/>
      <c r="J11" s="1"/>
    </row>
    <row r="12" spans="1:31" x14ac:dyDescent="0.25">
      <c r="A12">
        <v>2005</v>
      </c>
      <c r="C12">
        <v>2005</v>
      </c>
      <c r="G12">
        <v>3402</v>
      </c>
      <c r="H12">
        <v>250</v>
      </c>
      <c r="I12" s="1"/>
      <c r="J12" s="1"/>
    </row>
    <row r="13" spans="1:31" x14ac:dyDescent="0.25">
      <c r="A13">
        <v>2006</v>
      </c>
      <c r="C13">
        <v>2006</v>
      </c>
      <c r="G13">
        <v>2991</v>
      </c>
      <c r="I13" s="1"/>
      <c r="J13" s="1"/>
    </row>
    <row r="14" spans="1:31" x14ac:dyDescent="0.25">
      <c r="A14">
        <v>2007</v>
      </c>
      <c r="C14">
        <v>2007</v>
      </c>
      <c r="G14">
        <v>3190</v>
      </c>
      <c r="I14" s="1"/>
      <c r="J14" s="1"/>
    </row>
    <row r="15" spans="1:31" x14ac:dyDescent="0.25">
      <c r="A15">
        <v>2008</v>
      </c>
      <c r="D15">
        <v>2008</v>
      </c>
      <c r="G15">
        <v>3691</v>
      </c>
      <c r="I15" s="1"/>
      <c r="J15" s="1"/>
    </row>
    <row r="16" spans="1:31" x14ac:dyDescent="0.25">
      <c r="A16">
        <v>2009</v>
      </c>
      <c r="D16">
        <v>2009</v>
      </c>
      <c r="G16">
        <v>3976</v>
      </c>
      <c r="I16" s="1"/>
      <c r="J16" s="1"/>
    </row>
    <row r="17" spans="1:11" x14ac:dyDescent="0.25">
      <c r="A17">
        <v>2010</v>
      </c>
      <c r="D17">
        <v>2010</v>
      </c>
      <c r="G17">
        <v>4859</v>
      </c>
      <c r="H17">
        <v>250</v>
      </c>
      <c r="I17" s="1"/>
      <c r="J17" s="1"/>
    </row>
    <row r="18" spans="1:11" x14ac:dyDescent="0.25">
      <c r="A18">
        <v>2011</v>
      </c>
      <c r="D18">
        <v>2011</v>
      </c>
      <c r="G18">
        <v>4629</v>
      </c>
      <c r="I18" s="1"/>
      <c r="J18" s="1"/>
    </row>
    <row r="19" spans="1:11" x14ac:dyDescent="0.25">
      <c r="A19">
        <v>2012</v>
      </c>
      <c r="D19">
        <v>2012</v>
      </c>
      <c r="G19">
        <v>5607</v>
      </c>
      <c r="I19" s="1"/>
      <c r="J19" s="1"/>
    </row>
    <row r="20" spans="1:11" x14ac:dyDescent="0.25">
      <c r="A20">
        <v>2013</v>
      </c>
      <c r="E20">
        <v>2013</v>
      </c>
      <c r="G20">
        <v>5766</v>
      </c>
      <c r="I20" s="1"/>
      <c r="J20" s="1"/>
    </row>
    <row r="21" spans="1:11" x14ac:dyDescent="0.25">
      <c r="A21">
        <v>2014</v>
      </c>
      <c r="E21">
        <v>2014</v>
      </c>
      <c r="G21">
        <v>5846</v>
      </c>
      <c r="I21" s="1"/>
      <c r="J21" s="1"/>
    </row>
    <row r="22" spans="1:11" x14ac:dyDescent="0.25">
      <c r="A22">
        <v>2015</v>
      </c>
      <c r="E22">
        <v>2015</v>
      </c>
      <c r="G22">
        <v>5871</v>
      </c>
      <c r="H22">
        <v>250</v>
      </c>
      <c r="I22" s="1"/>
      <c r="J22" s="1"/>
    </row>
    <row r="23" spans="1:11" x14ac:dyDescent="0.25">
      <c r="A23">
        <v>2016</v>
      </c>
      <c r="G23">
        <v>5777</v>
      </c>
      <c r="I23" s="1"/>
      <c r="J23" s="1"/>
    </row>
    <row r="24" spans="1:11" x14ac:dyDescent="0.25">
      <c r="A24">
        <v>2017</v>
      </c>
      <c r="F24">
        <v>2017</v>
      </c>
      <c r="G24">
        <v>6510</v>
      </c>
      <c r="I24" s="1"/>
      <c r="J24" s="1"/>
    </row>
    <row r="25" spans="1:11" x14ac:dyDescent="0.25">
      <c r="A25">
        <v>2018</v>
      </c>
      <c r="F25">
        <v>2018</v>
      </c>
      <c r="G25">
        <v>6950</v>
      </c>
      <c r="I25" s="1"/>
      <c r="J25" s="1"/>
    </row>
    <row r="26" spans="1:11" x14ac:dyDescent="0.25">
      <c r="A26">
        <v>2019</v>
      </c>
      <c r="F26">
        <v>2019</v>
      </c>
      <c r="G26">
        <v>7299</v>
      </c>
      <c r="I26" s="1"/>
      <c r="J26" s="1"/>
    </row>
    <row r="27" spans="1:11" x14ac:dyDescent="0.25">
      <c r="A27">
        <v>2020</v>
      </c>
      <c r="F27">
        <v>2020</v>
      </c>
      <c r="H27">
        <v>250</v>
      </c>
      <c r="I27" s="1"/>
      <c r="J27" s="1"/>
    </row>
    <row r="28" spans="1:11" x14ac:dyDescent="0.25">
      <c r="A28">
        <v>2022</v>
      </c>
      <c r="G28">
        <v>4612</v>
      </c>
      <c r="I28" s="1"/>
      <c r="J28" s="1"/>
      <c r="K28">
        <f>G28/G26</f>
        <v>0.63186737909302648</v>
      </c>
    </row>
    <row r="29" spans="1:11" x14ac:dyDescent="0.25">
      <c r="A29">
        <v>2023</v>
      </c>
      <c r="G29">
        <v>5421</v>
      </c>
      <c r="I29" s="1"/>
      <c r="J29" s="1"/>
    </row>
    <row r="32" spans="1:11" x14ac:dyDescent="0.25">
      <c r="A32" t="s">
        <v>208</v>
      </c>
      <c r="G32">
        <f>SUM(G2:G29)</f>
        <v>108987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A6DF-9BCD-4988-9E44-1660F4639200}">
  <dimension ref="A1:F32"/>
  <sheetViews>
    <sheetView zoomScaleNormal="100" workbookViewId="0">
      <selection activeCell="S26" sqref="S26"/>
    </sheetView>
  </sheetViews>
  <sheetFormatPr defaultRowHeight="15" x14ac:dyDescent="0.25"/>
  <sheetData>
    <row r="1" spans="1:6" x14ac:dyDescent="0.25">
      <c r="A1" t="s">
        <v>17</v>
      </c>
      <c r="B1" t="s">
        <v>17</v>
      </c>
      <c r="C1" t="s">
        <v>249</v>
      </c>
      <c r="D1" t="s">
        <v>20</v>
      </c>
      <c r="E1" t="s">
        <v>19</v>
      </c>
      <c r="F1" t="s">
        <v>227</v>
      </c>
    </row>
    <row r="2" spans="1:6" x14ac:dyDescent="0.25">
      <c r="A2">
        <v>1995</v>
      </c>
      <c r="B2">
        <v>1995</v>
      </c>
      <c r="C2" s="1"/>
      <c r="D2" s="1"/>
      <c r="E2" s="1"/>
      <c r="F2">
        <v>0.01</v>
      </c>
    </row>
    <row r="3" spans="1:6" x14ac:dyDescent="0.25">
      <c r="A3">
        <v>1996</v>
      </c>
      <c r="B3">
        <v>1996</v>
      </c>
      <c r="C3" s="1">
        <v>8.2262210796915161E-2</v>
      </c>
      <c r="D3" s="1">
        <v>8.2262210796915161E-2</v>
      </c>
      <c r="E3" s="1">
        <v>0.9177377892030848</v>
      </c>
    </row>
    <row r="4" spans="1:6" x14ac:dyDescent="0.25">
      <c r="A4">
        <v>1997</v>
      </c>
      <c r="B4">
        <v>1997</v>
      </c>
      <c r="C4" s="1">
        <v>0.10555216595485052</v>
      </c>
      <c r="D4" s="1">
        <v>0.10555216595485052</v>
      </c>
      <c r="E4" s="1">
        <v>0.89444783404514949</v>
      </c>
    </row>
    <row r="5" spans="1:6" x14ac:dyDescent="0.25">
      <c r="A5">
        <v>1998</v>
      </c>
      <c r="B5">
        <v>1998</v>
      </c>
      <c r="C5" s="1">
        <v>0.10486048604860486</v>
      </c>
      <c r="D5" s="1">
        <v>0.10486048604860486</v>
      </c>
      <c r="E5" s="1">
        <v>0.89513951395139513</v>
      </c>
    </row>
    <row r="6" spans="1:6" x14ac:dyDescent="0.25">
      <c r="A6">
        <v>1999</v>
      </c>
      <c r="B6">
        <v>1999</v>
      </c>
      <c r="C6" s="1">
        <v>0.10352264557872035</v>
      </c>
      <c r="D6" s="1">
        <v>0.10352264557872035</v>
      </c>
      <c r="E6" s="1">
        <v>0.89647735442127963</v>
      </c>
    </row>
    <row r="7" spans="1:6" x14ac:dyDescent="0.25">
      <c r="A7">
        <v>2000</v>
      </c>
      <c r="B7">
        <v>2000</v>
      </c>
      <c r="C7" s="1">
        <v>0.12103746397694524</v>
      </c>
      <c r="D7" s="1">
        <v>0.12103746397694524</v>
      </c>
      <c r="E7" s="1">
        <v>0.87896253602305474</v>
      </c>
      <c r="F7">
        <v>0.01</v>
      </c>
    </row>
    <row r="8" spans="1:6" x14ac:dyDescent="0.25">
      <c r="A8">
        <v>2001</v>
      </c>
      <c r="B8">
        <v>2001</v>
      </c>
      <c r="C8" s="1">
        <v>0.11965164710336994</v>
      </c>
      <c r="D8" s="1">
        <v>0.11965164710336994</v>
      </c>
      <c r="E8" s="1">
        <v>0.88034835289663005</v>
      </c>
    </row>
    <row r="9" spans="1:6" x14ac:dyDescent="0.25">
      <c r="A9">
        <v>2002</v>
      </c>
      <c r="B9">
        <v>2002</v>
      </c>
      <c r="C9" s="1">
        <v>0.10715557137771449</v>
      </c>
      <c r="D9" s="1">
        <v>0.10715557137771449</v>
      </c>
      <c r="E9" s="1">
        <v>0.89284442862228552</v>
      </c>
    </row>
    <row r="10" spans="1:6" x14ac:dyDescent="0.25">
      <c r="A10">
        <v>2003</v>
      </c>
      <c r="B10">
        <v>2003</v>
      </c>
      <c r="C10" s="1">
        <v>0.11798616448885473</v>
      </c>
      <c r="D10" s="1">
        <v>0.11798616448885473</v>
      </c>
      <c r="E10" s="1">
        <v>0.88201383551114532</v>
      </c>
    </row>
    <row r="11" spans="1:6" x14ac:dyDescent="0.25">
      <c r="A11">
        <v>2004</v>
      </c>
      <c r="B11">
        <v>2004</v>
      </c>
      <c r="C11" s="1">
        <v>0.14302359452374017</v>
      </c>
      <c r="D11" s="1">
        <v>0.14302359452374017</v>
      </c>
      <c r="E11" s="1">
        <v>0.85697640547625986</v>
      </c>
    </row>
    <row r="12" spans="1:6" x14ac:dyDescent="0.25">
      <c r="A12">
        <v>2005</v>
      </c>
      <c r="B12">
        <v>2005</v>
      </c>
      <c r="C12" s="1">
        <v>0.13756613756613756</v>
      </c>
      <c r="D12" s="1">
        <v>0.13756613756613756</v>
      </c>
      <c r="E12" s="1">
        <v>0.86243386243386244</v>
      </c>
      <c r="F12">
        <v>0.01</v>
      </c>
    </row>
    <row r="13" spans="1:6" x14ac:dyDescent="0.25">
      <c r="A13">
        <v>2006</v>
      </c>
      <c r="B13">
        <v>2006</v>
      </c>
      <c r="C13" s="1">
        <v>0.15513206285523237</v>
      </c>
      <c r="D13" s="1">
        <v>0.15513206285523237</v>
      </c>
      <c r="E13" s="1">
        <v>0.8448679371447676</v>
      </c>
    </row>
    <row r="14" spans="1:6" x14ac:dyDescent="0.25">
      <c r="A14">
        <v>2007</v>
      </c>
      <c r="B14">
        <v>2007</v>
      </c>
      <c r="C14" s="1">
        <v>0.14952978056426333</v>
      </c>
      <c r="D14" s="1">
        <v>0.14952978056426333</v>
      </c>
      <c r="E14" s="1">
        <v>0.85047021943573664</v>
      </c>
    </row>
    <row r="15" spans="1:6" x14ac:dyDescent="0.25">
      <c r="A15">
        <v>2008</v>
      </c>
      <c r="B15">
        <v>2008</v>
      </c>
      <c r="C15" s="1">
        <v>0.15388783527499322</v>
      </c>
      <c r="D15" s="1">
        <v>0.15388783527499322</v>
      </c>
      <c r="E15" s="1">
        <v>0.84611216472500672</v>
      </c>
    </row>
    <row r="16" spans="1:6" x14ac:dyDescent="0.25">
      <c r="A16">
        <v>2009</v>
      </c>
      <c r="B16">
        <v>2009</v>
      </c>
      <c r="C16" s="1">
        <v>0.16071428571428573</v>
      </c>
      <c r="D16" s="1">
        <v>0.16071428571428573</v>
      </c>
      <c r="E16" s="1">
        <v>0.8392857142857143</v>
      </c>
    </row>
    <row r="17" spans="1:6" x14ac:dyDescent="0.25">
      <c r="A17">
        <v>2010</v>
      </c>
      <c r="B17">
        <v>2010</v>
      </c>
      <c r="C17" s="1">
        <v>0.16649516361391234</v>
      </c>
      <c r="D17" s="1">
        <v>0.16649516361391234</v>
      </c>
      <c r="E17" s="1">
        <v>0.83350483638608763</v>
      </c>
      <c r="F17">
        <v>0.01</v>
      </c>
    </row>
    <row r="18" spans="1:6" x14ac:dyDescent="0.25">
      <c r="A18">
        <v>2011</v>
      </c>
      <c r="B18">
        <v>2011</v>
      </c>
      <c r="C18" s="1">
        <v>0.16958306329660833</v>
      </c>
      <c r="D18" s="1">
        <v>0.16958306329660833</v>
      </c>
      <c r="E18" s="1">
        <v>0.83041693670339167</v>
      </c>
    </row>
    <row r="19" spans="1:6" x14ac:dyDescent="0.25">
      <c r="A19">
        <v>2012</v>
      </c>
      <c r="B19">
        <v>2012</v>
      </c>
      <c r="C19" s="1">
        <v>0.16140538612448724</v>
      </c>
      <c r="D19" s="1">
        <v>0.16140538612448724</v>
      </c>
      <c r="E19" s="1">
        <v>0.83859461387551271</v>
      </c>
    </row>
    <row r="20" spans="1:6" x14ac:dyDescent="0.25">
      <c r="A20">
        <v>2013</v>
      </c>
      <c r="B20">
        <v>2013</v>
      </c>
      <c r="C20" s="1">
        <v>0.1678806798473812</v>
      </c>
      <c r="D20" s="1">
        <v>0.1678806798473812</v>
      </c>
      <c r="E20" s="1">
        <v>0.8321193201526188</v>
      </c>
    </row>
    <row r="21" spans="1:6" x14ac:dyDescent="0.25">
      <c r="A21">
        <v>2014</v>
      </c>
      <c r="B21">
        <v>2014</v>
      </c>
      <c r="C21" s="1">
        <v>0.1840574751967157</v>
      </c>
      <c r="D21" s="1">
        <v>0.1840574751967157</v>
      </c>
      <c r="E21" s="1">
        <v>0.81594252480328433</v>
      </c>
    </row>
    <row r="22" spans="1:6" x14ac:dyDescent="0.25">
      <c r="A22">
        <v>2015</v>
      </c>
      <c r="B22">
        <v>2015</v>
      </c>
      <c r="C22" s="1">
        <v>0.18429569068301824</v>
      </c>
      <c r="D22" s="1">
        <v>0.18429569068301824</v>
      </c>
      <c r="E22" s="1">
        <v>0.81570430931698179</v>
      </c>
      <c r="F22">
        <v>0.01</v>
      </c>
    </row>
    <row r="23" spans="1:6" x14ac:dyDescent="0.25">
      <c r="A23">
        <v>2016</v>
      </c>
      <c r="B23">
        <v>2016</v>
      </c>
      <c r="C23" s="1">
        <v>0.21862558421325948</v>
      </c>
      <c r="D23" s="1">
        <v>0.21862558421325948</v>
      </c>
      <c r="E23" s="1">
        <v>0.78120131556171024</v>
      </c>
    </row>
    <row r="24" spans="1:6" x14ac:dyDescent="0.25">
      <c r="A24">
        <v>2017</v>
      </c>
      <c r="B24">
        <v>2017</v>
      </c>
      <c r="C24" s="1">
        <v>0.22350230414746544</v>
      </c>
      <c r="D24" s="1">
        <v>0.22350230414746544</v>
      </c>
      <c r="E24" s="1">
        <v>0.77649769585253459</v>
      </c>
    </row>
    <row r="25" spans="1:6" x14ac:dyDescent="0.25">
      <c r="A25">
        <v>2018</v>
      </c>
      <c r="B25">
        <v>2018</v>
      </c>
      <c r="C25" s="1">
        <v>0.22805755395683452</v>
      </c>
      <c r="D25" s="1">
        <v>0.22805755395683452</v>
      </c>
      <c r="E25" s="1">
        <v>0.77194244604316542</v>
      </c>
    </row>
    <row r="26" spans="1:6" x14ac:dyDescent="0.25">
      <c r="A26">
        <v>2019</v>
      </c>
      <c r="B26">
        <v>2019</v>
      </c>
      <c r="C26" s="1">
        <v>0.22427729826003562</v>
      </c>
      <c r="D26" s="1">
        <v>0.22427729826003562</v>
      </c>
      <c r="E26" s="1">
        <v>0.77572270173996438</v>
      </c>
    </row>
    <row r="27" spans="1:6" x14ac:dyDescent="0.25">
      <c r="A27">
        <v>2020</v>
      </c>
      <c r="B27">
        <v>2020</v>
      </c>
      <c r="F27">
        <v>0.01</v>
      </c>
    </row>
    <row r="28" spans="1:6" x14ac:dyDescent="0.25">
      <c r="A28">
        <v>2022</v>
      </c>
      <c r="B28">
        <v>2022</v>
      </c>
      <c r="C28" s="1"/>
      <c r="D28" s="1">
        <v>0.20793581960104077</v>
      </c>
      <c r="E28" s="1">
        <v>0.79206418039895921</v>
      </c>
    </row>
    <row r="29" spans="1:6" x14ac:dyDescent="0.25">
      <c r="A29">
        <v>2023</v>
      </c>
      <c r="B29">
        <v>2023</v>
      </c>
      <c r="C29" s="1"/>
      <c r="D29" s="1">
        <v>0.22228371149234458</v>
      </c>
      <c r="E29" s="1">
        <v>0.7777162885076554</v>
      </c>
    </row>
    <row r="31" spans="1:6" x14ac:dyDescent="0.25">
      <c r="C31" t="s">
        <v>249</v>
      </c>
      <c r="D31" t="s">
        <v>20</v>
      </c>
      <c r="E31" t="s">
        <v>19</v>
      </c>
    </row>
    <row r="32" spans="1:6" x14ac:dyDescent="0.25">
      <c r="A32" t="s">
        <v>208</v>
      </c>
      <c r="B32" t="s">
        <v>208</v>
      </c>
      <c r="C32" s="3">
        <f>SUM(runners_F)</f>
        <v>18886</v>
      </c>
      <c r="D32" s="3">
        <f>SUM(runners_F)</f>
        <v>18886</v>
      </c>
      <c r="E32">
        <f>SUM(runners_M)</f>
        <v>89581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4"/>
  <sheetViews>
    <sheetView workbookViewId="0">
      <selection activeCell="U28" sqref="U28"/>
    </sheetView>
  </sheetViews>
  <sheetFormatPr defaultRowHeight="15" x14ac:dyDescent="0.25"/>
  <sheetData>
    <row r="1" spans="1:7" x14ac:dyDescent="0.25">
      <c r="A1" t="s">
        <v>25</v>
      </c>
      <c r="B1" t="s">
        <v>233</v>
      </c>
      <c r="C1" t="s">
        <v>232</v>
      </c>
      <c r="E1" t="s">
        <v>17</v>
      </c>
      <c r="F1" t="s">
        <v>26</v>
      </c>
      <c r="G1" t="s">
        <v>227</v>
      </c>
    </row>
    <row r="2" spans="1:7" x14ac:dyDescent="0.25">
      <c r="A2" t="s">
        <v>230</v>
      </c>
      <c r="B2">
        <v>53183</v>
      </c>
      <c r="C2" s="2">
        <f>B2/($B$2+$B$3)</f>
        <v>0.49591577926558622</v>
      </c>
    </row>
    <row r="3" spans="1:7" x14ac:dyDescent="0.25">
      <c r="A3" t="s">
        <v>231</v>
      </c>
      <c r="B3">
        <f>SUM(B4:B184)</f>
        <v>54059</v>
      </c>
      <c r="C3" s="2">
        <f>B3/($B$2+$B$3)</f>
        <v>0.50408422073441372</v>
      </c>
      <c r="E3">
        <v>1995</v>
      </c>
      <c r="G3">
        <v>0.31</v>
      </c>
    </row>
    <row r="4" spans="1:7" x14ac:dyDescent="0.25">
      <c r="A4" t="s">
        <v>210</v>
      </c>
      <c r="B4">
        <v>7701</v>
      </c>
      <c r="C4" s="2">
        <f>B4/($B$2+$B$3)</f>
        <v>7.1809552227671991E-2</v>
      </c>
    </row>
    <row r="5" spans="1:7" x14ac:dyDescent="0.25">
      <c r="A5" t="s">
        <v>211</v>
      </c>
      <c r="B5">
        <v>7484</v>
      </c>
      <c r="C5" s="2">
        <f t="shared" ref="C5:C23" si="0">B5/($B$2+$B$3)</f>
        <v>6.9786091270211292E-2</v>
      </c>
      <c r="E5">
        <v>1997</v>
      </c>
      <c r="F5" s="2">
        <v>0.44356314826113485</v>
      </c>
    </row>
    <row r="6" spans="1:7" x14ac:dyDescent="0.25">
      <c r="A6" t="s">
        <v>212</v>
      </c>
      <c r="B6">
        <v>5212</v>
      </c>
      <c r="C6" s="2">
        <f t="shared" si="0"/>
        <v>4.8600361798549076E-2</v>
      </c>
      <c r="E6">
        <v>1998</v>
      </c>
      <c r="F6" s="2">
        <v>0.4711971197119712</v>
      </c>
    </row>
    <row r="7" spans="1:7" x14ac:dyDescent="0.25">
      <c r="A7" t="s">
        <v>213</v>
      </c>
      <c r="B7">
        <v>4730</v>
      </c>
      <c r="C7" s="2">
        <f t="shared" si="0"/>
        <v>4.4105854049719326E-2</v>
      </c>
      <c r="E7">
        <v>1999</v>
      </c>
      <c r="F7" s="2">
        <v>0.35395683453237409</v>
      </c>
    </row>
    <row r="8" spans="1:7" x14ac:dyDescent="0.25">
      <c r="A8" t="s">
        <v>214</v>
      </c>
      <c r="B8">
        <v>3151</v>
      </c>
      <c r="C8" s="2">
        <f t="shared" si="0"/>
        <v>2.9382145055109006E-2</v>
      </c>
      <c r="E8">
        <v>2000</v>
      </c>
      <c r="F8" s="2">
        <v>0.43695965417867433</v>
      </c>
      <c r="G8">
        <v>0.31</v>
      </c>
    </row>
    <row r="9" spans="1:7" x14ac:dyDescent="0.25">
      <c r="A9" t="s">
        <v>215</v>
      </c>
      <c r="B9">
        <v>3022</v>
      </c>
      <c r="C9" s="2">
        <f t="shared" si="0"/>
        <v>2.8179258126480297E-2</v>
      </c>
      <c r="E9">
        <v>2001</v>
      </c>
      <c r="F9" s="2">
        <v>0.43117178612059159</v>
      </c>
    </row>
    <row r="10" spans="1:7" x14ac:dyDescent="0.25">
      <c r="A10" t="s">
        <v>33</v>
      </c>
      <c r="B10">
        <v>2738</v>
      </c>
      <c r="C10" s="2">
        <f t="shared" si="0"/>
        <v>2.5531041942522519E-2</v>
      </c>
      <c r="E10">
        <v>2002</v>
      </c>
      <c r="F10" s="2">
        <v>0.44603288062902074</v>
      </c>
    </row>
    <row r="11" spans="1:7" x14ac:dyDescent="0.25">
      <c r="A11" t="s">
        <v>216</v>
      </c>
      <c r="B11">
        <v>1943</v>
      </c>
      <c r="C11" s="2">
        <f t="shared" si="0"/>
        <v>1.8117901568415359E-2</v>
      </c>
      <c r="E11">
        <v>2003</v>
      </c>
      <c r="F11" s="2">
        <v>0.47368421052631576</v>
      </c>
    </row>
    <row r="12" spans="1:7" x14ac:dyDescent="0.25">
      <c r="A12" t="s">
        <v>217</v>
      </c>
      <c r="B12">
        <v>1594</v>
      </c>
      <c r="C12" s="2">
        <f t="shared" si="0"/>
        <v>1.4863579567706682E-2</v>
      </c>
      <c r="E12">
        <v>2004</v>
      </c>
      <c r="F12" s="2">
        <v>0.5287255759696704</v>
      </c>
    </row>
    <row r="13" spans="1:7" x14ac:dyDescent="0.25">
      <c r="A13" t="s">
        <v>234</v>
      </c>
      <c r="B13">
        <v>1148</v>
      </c>
      <c r="C13" s="2">
        <f t="shared" si="0"/>
        <v>1.07047611943082E-2</v>
      </c>
      <c r="E13">
        <v>2005</v>
      </c>
      <c r="F13" s="2">
        <v>0.39040894380700208</v>
      </c>
      <c r="G13">
        <v>0.31</v>
      </c>
    </row>
    <row r="14" spans="1:7" x14ac:dyDescent="0.25">
      <c r="A14" t="s">
        <v>218</v>
      </c>
      <c r="B14">
        <v>1126</v>
      </c>
      <c r="C14" s="2">
        <f t="shared" si="0"/>
        <v>1.0499617687100204E-2</v>
      </c>
      <c r="E14">
        <v>2006</v>
      </c>
      <c r="F14" s="2">
        <v>0.36720321931589539</v>
      </c>
    </row>
    <row r="15" spans="1:7" x14ac:dyDescent="0.25">
      <c r="A15" t="s">
        <v>219</v>
      </c>
      <c r="B15">
        <v>1102</v>
      </c>
      <c r="C15" s="2">
        <f t="shared" si="0"/>
        <v>1.0275824770146024E-2</v>
      </c>
      <c r="E15">
        <v>2007</v>
      </c>
      <c r="F15" s="2">
        <v>0.41569858712715857</v>
      </c>
    </row>
    <row r="16" spans="1:7" x14ac:dyDescent="0.25">
      <c r="A16" t="s">
        <v>220</v>
      </c>
      <c r="B16">
        <v>1086</v>
      </c>
      <c r="C16" s="2">
        <f t="shared" si="0"/>
        <v>1.0126629492176572E-2</v>
      </c>
      <c r="E16">
        <v>2008</v>
      </c>
      <c r="F16" s="2">
        <v>0.41235437550799242</v>
      </c>
    </row>
    <row r="17" spans="1:9" x14ac:dyDescent="0.25">
      <c r="A17" t="s">
        <v>221</v>
      </c>
      <c r="B17">
        <v>1056</v>
      </c>
      <c r="C17" s="2">
        <f t="shared" si="0"/>
        <v>9.846888345983849E-3</v>
      </c>
      <c r="E17">
        <v>2009</v>
      </c>
      <c r="F17" s="2">
        <v>0.4096628082536487</v>
      </c>
    </row>
    <row r="18" spans="1:9" x14ac:dyDescent="0.25">
      <c r="A18" t="s">
        <v>222</v>
      </c>
      <c r="B18">
        <v>917</v>
      </c>
      <c r="C18" s="2">
        <f>B18/($B$2+$B$3)</f>
        <v>8.5507543686242325E-3</v>
      </c>
      <c r="E18">
        <v>2010</v>
      </c>
      <c r="F18" s="2">
        <v>0.40942774804446275</v>
      </c>
      <c r="G18">
        <v>0.31</v>
      </c>
    </row>
    <row r="19" spans="1:9" x14ac:dyDescent="0.25">
      <c r="A19" t="s">
        <v>235</v>
      </c>
      <c r="B19">
        <v>838</v>
      </c>
      <c r="C19" s="2">
        <f t="shared" si="0"/>
        <v>7.8141026836500618E-3</v>
      </c>
      <c r="E19">
        <v>2011</v>
      </c>
      <c r="F19" s="2">
        <v>0.44372434651112552</v>
      </c>
      <c r="I19" s="4"/>
    </row>
    <row r="20" spans="1:9" x14ac:dyDescent="0.25">
      <c r="A20" t="s">
        <v>223</v>
      </c>
      <c r="B20">
        <v>722</v>
      </c>
      <c r="C20" s="2">
        <f t="shared" si="0"/>
        <v>6.7324369183715338E-3</v>
      </c>
      <c r="E20">
        <v>2012</v>
      </c>
      <c r="F20" s="2">
        <v>0.49973247726056713</v>
      </c>
    </row>
    <row r="21" spans="1:9" x14ac:dyDescent="0.25">
      <c r="A21" t="s">
        <v>224</v>
      </c>
      <c r="B21">
        <v>644</v>
      </c>
      <c r="C21" s="2">
        <f t="shared" si="0"/>
        <v>6.0051099382704533E-3</v>
      </c>
      <c r="E21">
        <v>2013</v>
      </c>
      <c r="F21" s="2">
        <v>0.53069719042663888</v>
      </c>
    </row>
    <row r="22" spans="1:9" x14ac:dyDescent="0.25">
      <c r="A22" t="s">
        <v>225</v>
      </c>
      <c r="B22">
        <v>631</v>
      </c>
      <c r="C22" s="2">
        <f t="shared" si="0"/>
        <v>5.8838887749202741E-3</v>
      </c>
      <c r="E22">
        <v>2014</v>
      </c>
      <c r="F22" s="2">
        <v>0.58552856654122476</v>
      </c>
    </row>
    <row r="23" spans="1:9" x14ac:dyDescent="0.25">
      <c r="A23" t="s">
        <v>226</v>
      </c>
      <c r="B23">
        <v>613</v>
      </c>
      <c r="C23" s="2">
        <f t="shared" si="0"/>
        <v>5.7160440872046402E-3</v>
      </c>
      <c r="E23">
        <v>2015</v>
      </c>
      <c r="F23" s="2">
        <v>0.59563958439788789</v>
      </c>
      <c r="G23">
        <v>0.31</v>
      </c>
    </row>
    <row r="24" spans="1:9" x14ac:dyDescent="0.25">
      <c r="A24" t="s">
        <v>47</v>
      </c>
      <c r="B24">
        <v>581</v>
      </c>
      <c r="E24">
        <v>2016</v>
      </c>
      <c r="F24" s="2">
        <v>0.58819456465293407</v>
      </c>
    </row>
    <row r="25" spans="1:9" x14ac:dyDescent="0.25">
      <c r="A25" t="s">
        <v>48</v>
      </c>
      <c r="B25">
        <v>525</v>
      </c>
      <c r="E25">
        <v>2017</v>
      </c>
      <c r="F25" s="2">
        <v>0.50168970814132108</v>
      </c>
    </row>
    <row r="26" spans="1:9" x14ac:dyDescent="0.25">
      <c r="A26" t="s">
        <v>49</v>
      </c>
      <c r="B26">
        <v>473</v>
      </c>
      <c r="E26">
        <v>2018</v>
      </c>
      <c r="F26" s="2">
        <v>0.51179856115107913</v>
      </c>
    </row>
    <row r="27" spans="1:9" x14ac:dyDescent="0.25">
      <c r="A27" t="s">
        <v>50</v>
      </c>
      <c r="B27">
        <v>364</v>
      </c>
      <c r="E27">
        <v>2020</v>
      </c>
      <c r="F27" s="2"/>
      <c r="G27">
        <v>0.31</v>
      </c>
    </row>
    <row r="28" spans="1:9" x14ac:dyDescent="0.25">
      <c r="A28" t="s">
        <v>51</v>
      </c>
      <c r="B28">
        <v>325</v>
      </c>
      <c r="E28">
        <v>2019</v>
      </c>
      <c r="F28" s="2">
        <v>0.53171667351692009</v>
      </c>
    </row>
    <row r="29" spans="1:9" x14ac:dyDescent="0.25">
      <c r="A29" t="s">
        <v>52</v>
      </c>
      <c r="B29">
        <v>320</v>
      </c>
      <c r="E29">
        <v>2022</v>
      </c>
      <c r="F29" s="2">
        <v>0.63731019522776577</v>
      </c>
    </row>
    <row r="30" spans="1:9" x14ac:dyDescent="0.25">
      <c r="A30" t="s">
        <v>53</v>
      </c>
      <c r="B30">
        <v>253</v>
      </c>
      <c r="E30">
        <v>2023</v>
      </c>
      <c r="F30" s="2">
        <v>0.55838406198118429</v>
      </c>
    </row>
    <row r="31" spans="1:9" x14ac:dyDescent="0.25">
      <c r="A31" t="s">
        <v>54</v>
      </c>
      <c r="B31">
        <v>231</v>
      </c>
    </row>
    <row r="32" spans="1:9" x14ac:dyDescent="0.25">
      <c r="A32" t="s">
        <v>55</v>
      </c>
      <c r="B32">
        <v>228</v>
      </c>
    </row>
    <row r="33" spans="1:2" x14ac:dyDescent="0.25">
      <c r="A33" t="s">
        <v>56</v>
      </c>
      <c r="B33">
        <v>215</v>
      </c>
    </row>
    <row r="34" spans="1:2" x14ac:dyDescent="0.25">
      <c r="A34" t="s">
        <v>57</v>
      </c>
      <c r="B34">
        <v>207</v>
      </c>
    </row>
    <row r="35" spans="1:2" x14ac:dyDescent="0.25">
      <c r="A35" t="s">
        <v>58</v>
      </c>
      <c r="B35">
        <v>197</v>
      </c>
    </row>
    <row r="36" spans="1:2" x14ac:dyDescent="0.25">
      <c r="A36" t="s">
        <v>59</v>
      </c>
      <c r="B36">
        <v>191</v>
      </c>
    </row>
    <row r="37" spans="1:2" x14ac:dyDescent="0.25">
      <c r="A37" t="s">
        <v>60</v>
      </c>
      <c r="B37">
        <v>185</v>
      </c>
    </row>
    <row r="38" spans="1:2" x14ac:dyDescent="0.25">
      <c r="A38" t="s">
        <v>61</v>
      </c>
      <c r="B38">
        <v>174</v>
      </c>
    </row>
    <row r="39" spans="1:2" x14ac:dyDescent="0.25">
      <c r="A39" t="s">
        <v>62</v>
      </c>
      <c r="B39">
        <v>134</v>
      </c>
    </row>
    <row r="40" spans="1:2" x14ac:dyDescent="0.25">
      <c r="A40" t="s">
        <v>63</v>
      </c>
      <c r="B40">
        <v>133</v>
      </c>
    </row>
    <row r="41" spans="1:2" x14ac:dyDescent="0.25">
      <c r="A41" t="s">
        <v>64</v>
      </c>
      <c r="B41">
        <v>119</v>
      </c>
    </row>
    <row r="42" spans="1:2" x14ac:dyDescent="0.25">
      <c r="A42" t="s">
        <v>65</v>
      </c>
      <c r="B42">
        <v>98</v>
      </c>
    </row>
    <row r="43" spans="1:2" x14ac:dyDescent="0.25">
      <c r="A43" t="s">
        <v>66</v>
      </c>
      <c r="B43">
        <v>98</v>
      </c>
    </row>
    <row r="44" spans="1:2" x14ac:dyDescent="0.25">
      <c r="A44" t="s">
        <v>67</v>
      </c>
      <c r="B44">
        <v>97</v>
      </c>
    </row>
    <row r="45" spans="1:2" x14ac:dyDescent="0.25">
      <c r="A45" t="s">
        <v>68</v>
      </c>
      <c r="B45">
        <v>89</v>
      </c>
    </row>
    <row r="46" spans="1:2" x14ac:dyDescent="0.25">
      <c r="A46" t="s">
        <v>69</v>
      </c>
      <c r="B46">
        <v>89</v>
      </c>
    </row>
    <row r="47" spans="1:2" x14ac:dyDescent="0.25">
      <c r="A47" t="s">
        <v>70</v>
      </c>
      <c r="B47">
        <v>80</v>
      </c>
    </row>
    <row r="48" spans="1:2" x14ac:dyDescent="0.25">
      <c r="A48" t="s">
        <v>71</v>
      </c>
      <c r="B48">
        <v>77</v>
      </c>
    </row>
    <row r="49" spans="1:2" x14ac:dyDescent="0.25">
      <c r="A49" t="s">
        <v>72</v>
      </c>
      <c r="B49">
        <v>66</v>
      </c>
    </row>
    <row r="50" spans="1:2" x14ac:dyDescent="0.25">
      <c r="A50" t="s">
        <v>73</v>
      </c>
      <c r="B50">
        <v>58</v>
      </c>
    </row>
    <row r="51" spans="1:2" x14ac:dyDescent="0.25">
      <c r="A51" t="s">
        <v>74</v>
      </c>
      <c r="B51">
        <v>46</v>
      </c>
    </row>
    <row r="52" spans="1:2" x14ac:dyDescent="0.25">
      <c r="A52" t="s">
        <v>75</v>
      </c>
      <c r="B52">
        <v>44</v>
      </c>
    </row>
    <row r="53" spans="1:2" x14ac:dyDescent="0.25">
      <c r="A53" t="s">
        <v>76</v>
      </c>
      <c r="B53">
        <v>38</v>
      </c>
    </row>
    <row r="54" spans="1:2" x14ac:dyDescent="0.25">
      <c r="A54" t="s">
        <v>77</v>
      </c>
      <c r="B54">
        <v>38</v>
      </c>
    </row>
    <row r="55" spans="1:2" x14ac:dyDescent="0.25">
      <c r="A55" t="s">
        <v>78</v>
      </c>
      <c r="B55">
        <v>37</v>
      </c>
    </row>
    <row r="56" spans="1:2" x14ac:dyDescent="0.25">
      <c r="A56" t="s">
        <v>79</v>
      </c>
      <c r="B56">
        <v>35</v>
      </c>
    </row>
    <row r="57" spans="1:2" x14ac:dyDescent="0.25">
      <c r="A57" t="s">
        <v>80</v>
      </c>
      <c r="B57">
        <v>35</v>
      </c>
    </row>
    <row r="58" spans="1:2" x14ac:dyDescent="0.25">
      <c r="A58" t="s">
        <v>81</v>
      </c>
      <c r="B58">
        <v>31</v>
      </c>
    </row>
    <row r="59" spans="1:2" x14ac:dyDescent="0.25">
      <c r="A59" t="s">
        <v>82</v>
      </c>
      <c r="B59">
        <v>28</v>
      </c>
    </row>
    <row r="60" spans="1:2" x14ac:dyDescent="0.25">
      <c r="A60" t="s">
        <v>83</v>
      </c>
      <c r="B60">
        <v>25</v>
      </c>
    </row>
    <row r="61" spans="1:2" x14ac:dyDescent="0.25">
      <c r="A61" t="s">
        <v>84</v>
      </c>
      <c r="B61">
        <v>24</v>
      </c>
    </row>
    <row r="62" spans="1:2" x14ac:dyDescent="0.25">
      <c r="A62" t="s">
        <v>85</v>
      </c>
      <c r="B62">
        <v>23</v>
      </c>
    </row>
    <row r="63" spans="1:2" x14ac:dyDescent="0.25">
      <c r="A63" t="s">
        <v>86</v>
      </c>
      <c r="B63">
        <v>23</v>
      </c>
    </row>
    <row r="64" spans="1:2" x14ac:dyDescent="0.25">
      <c r="A64" t="s">
        <v>87</v>
      </c>
      <c r="B64">
        <v>23</v>
      </c>
    </row>
    <row r="65" spans="1:2" x14ac:dyDescent="0.25">
      <c r="A65" t="s">
        <v>88</v>
      </c>
      <c r="B65">
        <v>20</v>
      </c>
    </row>
    <row r="66" spans="1:2" x14ac:dyDescent="0.25">
      <c r="A66" t="s">
        <v>89</v>
      </c>
      <c r="B66">
        <v>19</v>
      </c>
    </row>
    <row r="67" spans="1:2" x14ac:dyDescent="0.25">
      <c r="A67" t="s">
        <v>90</v>
      </c>
      <c r="B67">
        <v>18</v>
      </c>
    </row>
    <row r="68" spans="1:2" x14ac:dyDescent="0.25">
      <c r="A68" t="s">
        <v>91</v>
      </c>
      <c r="B68">
        <v>16</v>
      </c>
    </row>
    <row r="69" spans="1:2" x14ac:dyDescent="0.25">
      <c r="A69" t="s">
        <v>92</v>
      </c>
      <c r="B69">
        <v>16</v>
      </c>
    </row>
    <row r="70" spans="1:2" x14ac:dyDescent="0.25">
      <c r="A70" t="s">
        <v>93</v>
      </c>
      <c r="B70">
        <v>15</v>
      </c>
    </row>
    <row r="71" spans="1:2" x14ac:dyDescent="0.25">
      <c r="A71" t="s">
        <v>94</v>
      </c>
      <c r="B71">
        <v>15</v>
      </c>
    </row>
    <row r="72" spans="1:2" x14ac:dyDescent="0.25">
      <c r="A72" t="s">
        <v>95</v>
      </c>
      <c r="B72">
        <v>14</v>
      </c>
    </row>
    <row r="73" spans="1:2" x14ac:dyDescent="0.25">
      <c r="A73" t="s">
        <v>96</v>
      </c>
      <c r="B73">
        <v>13</v>
      </c>
    </row>
    <row r="74" spans="1:2" x14ac:dyDescent="0.25">
      <c r="A74" t="s">
        <v>97</v>
      </c>
      <c r="B74">
        <v>12</v>
      </c>
    </row>
    <row r="75" spans="1:2" x14ac:dyDescent="0.25">
      <c r="A75" t="s">
        <v>98</v>
      </c>
      <c r="B75">
        <v>12</v>
      </c>
    </row>
    <row r="76" spans="1:2" x14ac:dyDescent="0.25">
      <c r="A76" t="s">
        <v>99</v>
      </c>
      <c r="B76">
        <v>12</v>
      </c>
    </row>
    <row r="77" spans="1:2" x14ac:dyDescent="0.25">
      <c r="A77" t="s">
        <v>100</v>
      </c>
      <c r="B77">
        <v>11</v>
      </c>
    </row>
    <row r="78" spans="1:2" x14ac:dyDescent="0.25">
      <c r="A78" t="s">
        <v>101</v>
      </c>
      <c r="B78">
        <v>11</v>
      </c>
    </row>
    <row r="79" spans="1:2" x14ac:dyDescent="0.25">
      <c r="A79" t="s">
        <v>102</v>
      </c>
      <c r="B79">
        <v>11</v>
      </c>
    </row>
    <row r="80" spans="1:2" x14ac:dyDescent="0.25">
      <c r="A80" t="s">
        <v>103</v>
      </c>
      <c r="B80">
        <v>10</v>
      </c>
    </row>
    <row r="81" spans="1:2" x14ac:dyDescent="0.25">
      <c r="A81" t="s">
        <v>104</v>
      </c>
      <c r="B81">
        <v>9</v>
      </c>
    </row>
    <row r="82" spans="1:2" x14ac:dyDescent="0.25">
      <c r="A82" t="s">
        <v>105</v>
      </c>
      <c r="B82">
        <v>9</v>
      </c>
    </row>
    <row r="83" spans="1:2" x14ac:dyDescent="0.25">
      <c r="A83" t="s">
        <v>106</v>
      </c>
      <c r="B83">
        <v>8</v>
      </c>
    </row>
    <row r="84" spans="1:2" x14ac:dyDescent="0.25">
      <c r="A84" t="s">
        <v>107</v>
      </c>
      <c r="B84">
        <v>8</v>
      </c>
    </row>
    <row r="85" spans="1:2" x14ac:dyDescent="0.25">
      <c r="A85" t="s">
        <v>108</v>
      </c>
      <c r="B85">
        <v>8</v>
      </c>
    </row>
    <row r="86" spans="1:2" x14ac:dyDescent="0.25">
      <c r="A86" t="s">
        <v>109</v>
      </c>
      <c r="B86">
        <v>8</v>
      </c>
    </row>
    <row r="87" spans="1:2" x14ac:dyDescent="0.25">
      <c r="A87" t="s">
        <v>110</v>
      </c>
      <c r="B87">
        <v>8</v>
      </c>
    </row>
    <row r="88" spans="1:2" x14ac:dyDescent="0.25">
      <c r="A88" t="s">
        <v>111</v>
      </c>
      <c r="B88">
        <v>8</v>
      </c>
    </row>
    <row r="89" spans="1:2" x14ac:dyDescent="0.25">
      <c r="A89" t="s">
        <v>112</v>
      </c>
      <c r="B89">
        <v>7</v>
      </c>
    </row>
    <row r="90" spans="1:2" x14ac:dyDescent="0.25">
      <c r="A90" t="s">
        <v>113</v>
      </c>
      <c r="B90">
        <v>7</v>
      </c>
    </row>
    <row r="91" spans="1:2" x14ac:dyDescent="0.25">
      <c r="A91" t="s">
        <v>114</v>
      </c>
      <c r="B91">
        <v>7</v>
      </c>
    </row>
    <row r="92" spans="1:2" x14ac:dyDescent="0.25">
      <c r="A92" t="s">
        <v>115</v>
      </c>
      <c r="B92">
        <v>7</v>
      </c>
    </row>
    <row r="93" spans="1:2" x14ac:dyDescent="0.25">
      <c r="A93" t="s">
        <v>116</v>
      </c>
      <c r="B93">
        <v>7</v>
      </c>
    </row>
    <row r="94" spans="1:2" x14ac:dyDescent="0.25">
      <c r="A94" t="s">
        <v>117</v>
      </c>
      <c r="B94">
        <v>6</v>
      </c>
    </row>
    <row r="95" spans="1:2" x14ac:dyDescent="0.25">
      <c r="A95" t="s">
        <v>118</v>
      </c>
      <c r="B95">
        <v>6</v>
      </c>
    </row>
    <row r="96" spans="1:2" x14ac:dyDescent="0.25">
      <c r="A96" t="s">
        <v>119</v>
      </c>
      <c r="B96">
        <v>5</v>
      </c>
    </row>
    <row r="97" spans="1:2" x14ac:dyDescent="0.25">
      <c r="A97" t="s">
        <v>120</v>
      </c>
      <c r="B97">
        <v>5</v>
      </c>
    </row>
    <row r="98" spans="1:2" x14ac:dyDescent="0.25">
      <c r="A98" t="s">
        <v>121</v>
      </c>
      <c r="B98">
        <v>5</v>
      </c>
    </row>
    <row r="99" spans="1:2" x14ac:dyDescent="0.25">
      <c r="A99" t="s">
        <v>122</v>
      </c>
      <c r="B99">
        <v>5</v>
      </c>
    </row>
    <row r="100" spans="1:2" x14ac:dyDescent="0.25">
      <c r="A100" t="s">
        <v>123</v>
      </c>
      <c r="B100">
        <v>5</v>
      </c>
    </row>
    <row r="101" spans="1:2" x14ac:dyDescent="0.25">
      <c r="A101" t="s">
        <v>124</v>
      </c>
      <c r="B101">
        <v>5</v>
      </c>
    </row>
    <row r="102" spans="1:2" x14ac:dyDescent="0.25">
      <c r="A102" t="s">
        <v>125</v>
      </c>
      <c r="B102">
        <v>5</v>
      </c>
    </row>
    <row r="103" spans="1:2" x14ac:dyDescent="0.25">
      <c r="A103" t="s">
        <v>126</v>
      </c>
      <c r="B103">
        <v>5</v>
      </c>
    </row>
    <row r="104" spans="1:2" x14ac:dyDescent="0.25">
      <c r="A104" t="s">
        <v>127</v>
      </c>
      <c r="B104">
        <v>5</v>
      </c>
    </row>
    <row r="105" spans="1:2" x14ac:dyDescent="0.25">
      <c r="A105" t="s">
        <v>128</v>
      </c>
      <c r="B105">
        <v>5</v>
      </c>
    </row>
    <row r="106" spans="1:2" x14ac:dyDescent="0.25">
      <c r="A106" t="s">
        <v>129</v>
      </c>
      <c r="B106">
        <v>5</v>
      </c>
    </row>
    <row r="107" spans="1:2" x14ac:dyDescent="0.25">
      <c r="A107" t="s">
        <v>130</v>
      </c>
      <c r="B107">
        <v>5</v>
      </c>
    </row>
    <row r="108" spans="1:2" x14ac:dyDescent="0.25">
      <c r="A108" t="s">
        <v>131</v>
      </c>
      <c r="B108">
        <v>4</v>
      </c>
    </row>
    <row r="109" spans="1:2" x14ac:dyDescent="0.25">
      <c r="A109" t="s">
        <v>132</v>
      </c>
      <c r="B109">
        <v>4</v>
      </c>
    </row>
    <row r="110" spans="1:2" x14ac:dyDescent="0.25">
      <c r="A110" t="s">
        <v>133</v>
      </c>
      <c r="B110">
        <v>4</v>
      </c>
    </row>
    <row r="111" spans="1:2" x14ac:dyDescent="0.25">
      <c r="A111" t="s">
        <v>134</v>
      </c>
      <c r="B111">
        <v>4</v>
      </c>
    </row>
    <row r="112" spans="1:2" x14ac:dyDescent="0.25">
      <c r="A112" t="s">
        <v>135</v>
      </c>
      <c r="B112">
        <v>4</v>
      </c>
    </row>
    <row r="113" spans="1:2" x14ac:dyDescent="0.25">
      <c r="A113" t="s">
        <v>136</v>
      </c>
      <c r="B113">
        <v>4</v>
      </c>
    </row>
    <row r="114" spans="1:2" x14ac:dyDescent="0.25">
      <c r="A114" t="s">
        <v>137</v>
      </c>
      <c r="B114">
        <v>4</v>
      </c>
    </row>
    <row r="115" spans="1:2" x14ac:dyDescent="0.25">
      <c r="A115" t="s">
        <v>138</v>
      </c>
      <c r="B115">
        <v>4</v>
      </c>
    </row>
    <row r="116" spans="1:2" x14ac:dyDescent="0.25">
      <c r="A116" t="s">
        <v>139</v>
      </c>
      <c r="B116">
        <v>4</v>
      </c>
    </row>
    <row r="117" spans="1:2" x14ac:dyDescent="0.25">
      <c r="A117" t="s">
        <v>140</v>
      </c>
      <c r="B117">
        <v>4</v>
      </c>
    </row>
    <row r="118" spans="1:2" x14ac:dyDescent="0.25">
      <c r="A118" t="s">
        <v>141</v>
      </c>
      <c r="B118">
        <v>3</v>
      </c>
    </row>
    <row r="119" spans="1:2" x14ac:dyDescent="0.25">
      <c r="A119" t="s">
        <v>142</v>
      </c>
      <c r="B119">
        <v>3</v>
      </c>
    </row>
    <row r="120" spans="1:2" x14ac:dyDescent="0.25">
      <c r="A120" t="s">
        <v>143</v>
      </c>
      <c r="B120">
        <v>3</v>
      </c>
    </row>
    <row r="121" spans="1:2" x14ac:dyDescent="0.25">
      <c r="A121" t="s">
        <v>144</v>
      </c>
      <c r="B121">
        <v>3</v>
      </c>
    </row>
    <row r="122" spans="1:2" x14ac:dyDescent="0.25">
      <c r="A122" t="s">
        <v>145</v>
      </c>
      <c r="B122">
        <v>3</v>
      </c>
    </row>
    <row r="123" spans="1:2" x14ac:dyDescent="0.25">
      <c r="A123" t="s">
        <v>146</v>
      </c>
      <c r="B123">
        <v>3</v>
      </c>
    </row>
    <row r="124" spans="1:2" x14ac:dyDescent="0.25">
      <c r="A124" t="s">
        <v>147</v>
      </c>
      <c r="B124">
        <v>3</v>
      </c>
    </row>
    <row r="125" spans="1:2" x14ac:dyDescent="0.25">
      <c r="A125" t="s">
        <v>148</v>
      </c>
      <c r="B125">
        <v>3</v>
      </c>
    </row>
    <row r="126" spans="1:2" x14ac:dyDescent="0.25">
      <c r="A126" t="s">
        <v>149</v>
      </c>
      <c r="B126">
        <v>3</v>
      </c>
    </row>
    <row r="127" spans="1:2" x14ac:dyDescent="0.25">
      <c r="A127" t="s">
        <v>150</v>
      </c>
      <c r="B127">
        <v>3</v>
      </c>
    </row>
    <row r="128" spans="1:2" x14ac:dyDescent="0.25">
      <c r="A128" t="s">
        <v>151</v>
      </c>
      <c r="B128">
        <v>3</v>
      </c>
    </row>
    <row r="129" spans="1:2" x14ac:dyDescent="0.25">
      <c r="A129" t="s">
        <v>152</v>
      </c>
      <c r="B129">
        <v>2</v>
      </c>
    </row>
    <row r="130" spans="1:2" x14ac:dyDescent="0.25">
      <c r="A130" t="s">
        <v>153</v>
      </c>
      <c r="B130">
        <v>2</v>
      </c>
    </row>
    <row r="131" spans="1:2" x14ac:dyDescent="0.25">
      <c r="A131" t="s">
        <v>154</v>
      </c>
      <c r="B131">
        <v>2</v>
      </c>
    </row>
    <row r="132" spans="1:2" x14ac:dyDescent="0.25">
      <c r="A132" t="s">
        <v>155</v>
      </c>
      <c r="B132">
        <v>2</v>
      </c>
    </row>
    <row r="133" spans="1:2" x14ac:dyDescent="0.25">
      <c r="A133" t="s">
        <v>156</v>
      </c>
      <c r="B133">
        <v>2</v>
      </c>
    </row>
    <row r="134" spans="1:2" x14ac:dyDescent="0.25">
      <c r="A134" t="s">
        <v>157</v>
      </c>
      <c r="B134">
        <v>2</v>
      </c>
    </row>
    <row r="135" spans="1:2" x14ac:dyDescent="0.25">
      <c r="A135" t="s">
        <v>158</v>
      </c>
      <c r="B135">
        <v>2</v>
      </c>
    </row>
    <row r="136" spans="1:2" x14ac:dyDescent="0.25">
      <c r="A136" t="s">
        <v>159</v>
      </c>
      <c r="B136">
        <v>2</v>
      </c>
    </row>
    <row r="137" spans="1:2" x14ac:dyDescent="0.25">
      <c r="A137" t="s">
        <v>160</v>
      </c>
      <c r="B137">
        <v>2</v>
      </c>
    </row>
    <row r="138" spans="1:2" x14ac:dyDescent="0.25">
      <c r="A138" t="s">
        <v>161</v>
      </c>
      <c r="B138">
        <v>2</v>
      </c>
    </row>
    <row r="139" spans="1:2" x14ac:dyDescent="0.25">
      <c r="A139" t="s">
        <v>162</v>
      </c>
      <c r="B139">
        <v>2</v>
      </c>
    </row>
    <row r="140" spans="1:2" x14ac:dyDescent="0.25">
      <c r="A140" t="s">
        <v>163</v>
      </c>
      <c r="B140">
        <v>2</v>
      </c>
    </row>
    <row r="141" spans="1:2" x14ac:dyDescent="0.25">
      <c r="A141" t="s">
        <v>164</v>
      </c>
      <c r="B141">
        <v>2</v>
      </c>
    </row>
    <row r="142" spans="1:2" x14ac:dyDescent="0.25">
      <c r="A142" t="s">
        <v>165</v>
      </c>
      <c r="B142">
        <v>2</v>
      </c>
    </row>
    <row r="143" spans="1:2" x14ac:dyDescent="0.25">
      <c r="A143" t="s">
        <v>166</v>
      </c>
      <c r="B143">
        <v>2</v>
      </c>
    </row>
    <row r="144" spans="1:2" x14ac:dyDescent="0.25">
      <c r="A144" t="s">
        <v>167</v>
      </c>
      <c r="B144">
        <v>2</v>
      </c>
    </row>
    <row r="145" spans="1:2" x14ac:dyDescent="0.25">
      <c r="A145" t="s">
        <v>168</v>
      </c>
      <c r="B145">
        <v>2</v>
      </c>
    </row>
    <row r="146" spans="1:2" x14ac:dyDescent="0.25">
      <c r="A146" t="s">
        <v>169</v>
      </c>
      <c r="B146">
        <v>1</v>
      </c>
    </row>
    <row r="147" spans="1:2" x14ac:dyDescent="0.25">
      <c r="A147" t="s">
        <v>170</v>
      </c>
      <c r="B147">
        <v>1</v>
      </c>
    </row>
    <row r="148" spans="1:2" x14ac:dyDescent="0.25">
      <c r="A148" t="s">
        <v>171</v>
      </c>
      <c r="B148">
        <v>1</v>
      </c>
    </row>
    <row r="149" spans="1:2" x14ac:dyDescent="0.25">
      <c r="A149" t="s">
        <v>172</v>
      </c>
      <c r="B149">
        <v>1</v>
      </c>
    </row>
    <row r="150" spans="1:2" x14ac:dyDescent="0.25">
      <c r="A150" t="s">
        <v>173</v>
      </c>
      <c r="B150">
        <v>1</v>
      </c>
    </row>
    <row r="151" spans="1:2" x14ac:dyDescent="0.25">
      <c r="A151" t="s">
        <v>174</v>
      </c>
      <c r="B151">
        <v>1</v>
      </c>
    </row>
    <row r="152" spans="1:2" x14ac:dyDescent="0.25">
      <c r="A152" t="s">
        <v>175</v>
      </c>
      <c r="B152">
        <v>1</v>
      </c>
    </row>
    <row r="153" spans="1:2" x14ac:dyDescent="0.25">
      <c r="A153" t="s">
        <v>176</v>
      </c>
      <c r="B153">
        <v>1</v>
      </c>
    </row>
    <row r="154" spans="1:2" x14ac:dyDescent="0.25">
      <c r="A154" t="s">
        <v>177</v>
      </c>
      <c r="B154">
        <v>1</v>
      </c>
    </row>
    <row r="155" spans="1:2" x14ac:dyDescent="0.25">
      <c r="A155" t="s">
        <v>178</v>
      </c>
      <c r="B155">
        <v>1</v>
      </c>
    </row>
    <row r="156" spans="1:2" x14ac:dyDescent="0.25">
      <c r="A156" t="s">
        <v>179</v>
      </c>
      <c r="B156">
        <v>1</v>
      </c>
    </row>
    <row r="157" spans="1:2" x14ac:dyDescent="0.25">
      <c r="A157" t="s">
        <v>180</v>
      </c>
      <c r="B157">
        <v>1</v>
      </c>
    </row>
    <row r="158" spans="1:2" x14ac:dyDescent="0.25">
      <c r="A158" t="s">
        <v>181</v>
      </c>
      <c r="B158">
        <v>1</v>
      </c>
    </row>
    <row r="159" spans="1:2" x14ac:dyDescent="0.25">
      <c r="A159" t="s">
        <v>182</v>
      </c>
      <c r="B159">
        <v>1</v>
      </c>
    </row>
    <row r="160" spans="1:2" x14ac:dyDescent="0.25">
      <c r="A160" t="s">
        <v>183</v>
      </c>
      <c r="B160">
        <v>1</v>
      </c>
    </row>
    <row r="161" spans="1:2" x14ac:dyDescent="0.25">
      <c r="A161" t="s">
        <v>184</v>
      </c>
      <c r="B161">
        <v>1</v>
      </c>
    </row>
    <row r="162" spans="1:2" x14ac:dyDescent="0.25">
      <c r="A162" t="s">
        <v>185</v>
      </c>
      <c r="B162">
        <v>1</v>
      </c>
    </row>
    <row r="163" spans="1:2" x14ac:dyDescent="0.25">
      <c r="A163" t="s">
        <v>186</v>
      </c>
      <c r="B163">
        <v>1</v>
      </c>
    </row>
    <row r="164" spans="1:2" x14ac:dyDescent="0.25">
      <c r="A164" t="s">
        <v>187</v>
      </c>
      <c r="B164">
        <v>1</v>
      </c>
    </row>
    <row r="165" spans="1:2" x14ac:dyDescent="0.25">
      <c r="A165" t="s">
        <v>188</v>
      </c>
      <c r="B165">
        <v>1</v>
      </c>
    </row>
    <row r="166" spans="1:2" x14ac:dyDescent="0.25">
      <c r="A166" t="s">
        <v>189</v>
      </c>
      <c r="B166">
        <v>1</v>
      </c>
    </row>
    <row r="167" spans="1:2" x14ac:dyDescent="0.25">
      <c r="A167" t="s">
        <v>190</v>
      </c>
      <c r="B167">
        <v>1</v>
      </c>
    </row>
    <row r="168" spans="1:2" x14ac:dyDescent="0.25">
      <c r="A168" t="s">
        <v>191</v>
      </c>
      <c r="B168">
        <v>1</v>
      </c>
    </row>
    <row r="169" spans="1:2" x14ac:dyDescent="0.25">
      <c r="A169" t="s">
        <v>192</v>
      </c>
      <c r="B169">
        <v>1</v>
      </c>
    </row>
    <row r="170" spans="1:2" x14ac:dyDescent="0.25">
      <c r="A170" t="s">
        <v>193</v>
      </c>
      <c r="B170">
        <v>1</v>
      </c>
    </row>
    <row r="171" spans="1:2" x14ac:dyDescent="0.25">
      <c r="A171" t="s">
        <v>194</v>
      </c>
      <c r="B171">
        <v>1</v>
      </c>
    </row>
    <row r="172" spans="1:2" x14ac:dyDescent="0.25">
      <c r="A172" t="s">
        <v>195</v>
      </c>
      <c r="B172">
        <v>1</v>
      </c>
    </row>
    <row r="173" spans="1:2" x14ac:dyDescent="0.25">
      <c r="A173" t="s">
        <v>196</v>
      </c>
      <c r="B173">
        <v>1</v>
      </c>
    </row>
    <row r="174" spans="1:2" x14ac:dyDescent="0.25">
      <c r="A174" t="s">
        <v>197</v>
      </c>
      <c r="B174">
        <v>1</v>
      </c>
    </row>
    <row r="175" spans="1:2" x14ac:dyDescent="0.25">
      <c r="A175" t="s">
        <v>198</v>
      </c>
      <c r="B175">
        <v>1</v>
      </c>
    </row>
    <row r="176" spans="1:2" x14ac:dyDescent="0.25">
      <c r="A176" t="s">
        <v>199</v>
      </c>
      <c r="B176">
        <v>1</v>
      </c>
    </row>
    <row r="177" spans="1:2" x14ac:dyDescent="0.25">
      <c r="A177" t="s">
        <v>200</v>
      </c>
      <c r="B177">
        <v>1</v>
      </c>
    </row>
    <row r="178" spans="1:2" x14ac:dyDescent="0.25">
      <c r="A178" t="s">
        <v>201</v>
      </c>
      <c r="B178">
        <v>1</v>
      </c>
    </row>
    <row r="179" spans="1:2" x14ac:dyDescent="0.25">
      <c r="A179" t="s">
        <v>202</v>
      </c>
      <c r="B179">
        <v>1</v>
      </c>
    </row>
    <row r="180" spans="1:2" x14ac:dyDescent="0.25">
      <c r="A180" t="s">
        <v>203</v>
      </c>
      <c r="B180">
        <v>1</v>
      </c>
    </row>
    <row r="181" spans="1:2" x14ac:dyDescent="0.25">
      <c r="A181" t="s">
        <v>204</v>
      </c>
      <c r="B181">
        <v>1</v>
      </c>
    </row>
    <row r="182" spans="1:2" x14ac:dyDescent="0.25">
      <c r="A182" t="s">
        <v>205</v>
      </c>
      <c r="B182">
        <v>1</v>
      </c>
    </row>
    <row r="183" spans="1:2" x14ac:dyDescent="0.25">
      <c r="A183" t="s">
        <v>206</v>
      </c>
      <c r="B183">
        <v>1</v>
      </c>
    </row>
    <row r="184" spans="1:2" x14ac:dyDescent="0.25">
      <c r="A184" t="s">
        <v>207</v>
      </c>
      <c r="B18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"/>
  <sheetViews>
    <sheetView zoomScaleNormal="100" workbookViewId="0">
      <selection activeCell="W28" sqref="W28"/>
    </sheetView>
  </sheetViews>
  <sheetFormatPr defaultRowHeight="15" x14ac:dyDescent="0.25"/>
  <sheetData>
    <row r="1" spans="1:18" x14ac:dyDescent="0.25">
      <c r="B1" t="s">
        <v>238</v>
      </c>
      <c r="C1" t="s">
        <v>239</v>
      </c>
      <c r="D1" t="s">
        <v>240</v>
      </c>
      <c r="E1" t="s">
        <v>241</v>
      </c>
      <c r="F1" t="s">
        <v>236</v>
      </c>
      <c r="H1" t="s">
        <v>248</v>
      </c>
    </row>
    <row r="2" spans="1:18" x14ac:dyDescent="0.25">
      <c r="A2" t="s">
        <v>0</v>
      </c>
      <c r="F2" t="s">
        <v>237</v>
      </c>
      <c r="G2" t="s">
        <v>229</v>
      </c>
      <c r="H2" t="s">
        <v>228</v>
      </c>
      <c r="I2" t="s">
        <v>229</v>
      </c>
      <c r="L2" t="s">
        <v>227</v>
      </c>
      <c r="N2" t="s">
        <v>228</v>
      </c>
      <c r="O2" t="s">
        <v>229</v>
      </c>
      <c r="P2" t="s">
        <v>228</v>
      </c>
      <c r="Q2" t="s">
        <v>229</v>
      </c>
      <c r="R2" t="s">
        <v>227</v>
      </c>
    </row>
    <row r="3" spans="1:18" x14ac:dyDescent="0.25">
      <c r="A3">
        <v>1995</v>
      </c>
      <c r="B3">
        <v>1995</v>
      </c>
      <c r="D3">
        <v>1995</v>
      </c>
      <c r="L3">
        <v>0.14799999999999999</v>
      </c>
      <c r="R3">
        <v>8.4000000000000005E-2</v>
      </c>
    </row>
    <row r="4" spans="1:18" x14ac:dyDescent="0.25">
      <c r="A4">
        <v>1996</v>
      </c>
      <c r="B4">
        <v>1996</v>
      </c>
      <c r="D4">
        <v>1996</v>
      </c>
      <c r="F4">
        <v>3.781838</v>
      </c>
      <c r="G4">
        <v>4.0222187500000004</v>
      </c>
      <c r="H4" s="6">
        <f t="shared" ref="H4:H13" si="0">F4/24</f>
        <v>0.15757658333333333</v>
      </c>
      <c r="I4" s="6">
        <f t="shared" ref="I4:I13" si="1">G4/24</f>
        <v>0.16759244791666669</v>
      </c>
      <c r="J4" s="4"/>
      <c r="K4" s="4"/>
      <c r="N4">
        <v>2.2058</v>
      </c>
      <c r="O4">
        <v>2.6257999999999999</v>
      </c>
      <c r="P4" s="6">
        <f>N4/24</f>
        <v>9.1908333333333328E-2</v>
      </c>
      <c r="Q4" s="6">
        <f>O4/24</f>
        <v>0.10940833333333333</v>
      </c>
    </row>
    <row r="5" spans="1:18" x14ac:dyDescent="0.25">
      <c r="A5">
        <v>1997</v>
      </c>
      <c r="B5">
        <v>1997</v>
      </c>
      <c r="D5">
        <v>1997</v>
      </c>
      <c r="F5">
        <v>3.6779165800000002</v>
      </c>
      <c r="G5">
        <v>4.0523080900000004</v>
      </c>
      <c r="H5" s="6">
        <f t="shared" si="0"/>
        <v>0.15324652416666668</v>
      </c>
      <c r="I5" s="6">
        <f t="shared" si="1"/>
        <v>0.16884617041666669</v>
      </c>
      <c r="J5" s="4"/>
      <c r="K5" s="4"/>
      <c r="N5">
        <v>2.1518999999999999</v>
      </c>
      <c r="O5">
        <v>2.5493999999999999</v>
      </c>
      <c r="P5" s="6">
        <f t="shared" ref="P5:P30" si="2">N5/24</f>
        <v>8.9662499999999992E-2</v>
      </c>
      <c r="Q5" s="6">
        <f t="shared" ref="Q5:Q30" si="3">O5/24</f>
        <v>0.106225</v>
      </c>
    </row>
    <row r="6" spans="1:18" x14ac:dyDescent="0.25">
      <c r="A6">
        <v>1998</v>
      </c>
      <c r="B6">
        <v>1998</v>
      </c>
      <c r="D6">
        <v>1998</v>
      </c>
      <c r="F6">
        <v>3.7803403200000001</v>
      </c>
      <c r="G6">
        <v>4.19250773</v>
      </c>
      <c r="H6" s="6">
        <f t="shared" si="0"/>
        <v>0.15751418</v>
      </c>
      <c r="I6" s="6">
        <f t="shared" si="1"/>
        <v>0.17468782208333333</v>
      </c>
      <c r="J6" s="4"/>
      <c r="K6" s="4"/>
      <c r="N6">
        <v>2.1478000000000002</v>
      </c>
      <c r="O6">
        <v>2.5735999999999999</v>
      </c>
      <c r="P6" s="6">
        <f t="shared" si="2"/>
        <v>8.9491666666666678E-2</v>
      </c>
      <c r="Q6" s="6">
        <f t="shared" si="3"/>
        <v>0.10723333333333333</v>
      </c>
    </row>
    <row r="7" spans="1:18" x14ac:dyDescent="0.25">
      <c r="A7">
        <v>1999</v>
      </c>
      <c r="B7">
        <v>1999</v>
      </c>
      <c r="D7">
        <v>1999</v>
      </c>
      <c r="F7">
        <v>3.83554358</v>
      </c>
      <c r="G7">
        <v>4.2201489600000004</v>
      </c>
      <c r="H7" s="6">
        <f t="shared" si="0"/>
        <v>0.15981431583333333</v>
      </c>
      <c r="I7" s="6">
        <f t="shared" si="1"/>
        <v>0.17583954000000002</v>
      </c>
      <c r="J7" s="4"/>
      <c r="K7" s="4"/>
      <c r="N7">
        <v>2.1886000000000001</v>
      </c>
      <c r="O7">
        <v>2.4758</v>
      </c>
      <c r="P7" s="6">
        <f t="shared" si="2"/>
        <v>9.1191666666666671E-2</v>
      </c>
      <c r="Q7" s="6">
        <f t="shared" si="3"/>
        <v>0.10315833333333334</v>
      </c>
    </row>
    <row r="8" spans="1:18" x14ac:dyDescent="0.25">
      <c r="A8">
        <v>2000</v>
      </c>
      <c r="B8">
        <v>2000</v>
      </c>
      <c r="D8">
        <v>2000</v>
      </c>
      <c r="F8">
        <v>3.89218742</v>
      </c>
      <c r="G8">
        <v>4.3672949399999998</v>
      </c>
      <c r="H8" s="6">
        <f t="shared" si="0"/>
        <v>0.16217447583333333</v>
      </c>
      <c r="I8" s="6">
        <f t="shared" si="1"/>
        <v>0.18197062249999998</v>
      </c>
      <c r="J8" s="4"/>
      <c r="K8" s="4"/>
      <c r="L8">
        <v>0.14799999999999999</v>
      </c>
      <c r="N8">
        <v>2.1764000000000001</v>
      </c>
      <c r="O8">
        <v>2.4617</v>
      </c>
      <c r="P8" s="6">
        <f t="shared" si="2"/>
        <v>9.0683333333333338E-2</v>
      </c>
      <c r="Q8" s="6">
        <f t="shared" si="3"/>
        <v>0.10257083333333333</v>
      </c>
      <c r="R8">
        <v>8.4000000000000005E-2</v>
      </c>
    </row>
    <row r="9" spans="1:18" x14ac:dyDescent="0.25">
      <c r="A9">
        <v>2001</v>
      </c>
      <c r="B9">
        <v>2001</v>
      </c>
      <c r="D9">
        <v>2001</v>
      </c>
      <c r="F9">
        <v>3.89475858</v>
      </c>
      <c r="G9">
        <v>4.3348721499999998</v>
      </c>
      <c r="H9" s="6">
        <f t="shared" si="0"/>
        <v>0.16228160750000001</v>
      </c>
      <c r="I9" s="6">
        <f t="shared" si="1"/>
        <v>0.18061967291666667</v>
      </c>
      <c r="J9" s="4"/>
      <c r="K9" s="4"/>
      <c r="N9">
        <v>2.1705999999999999</v>
      </c>
      <c r="O9">
        <v>2.4424999999999999</v>
      </c>
      <c r="P9" s="6">
        <f t="shared" si="2"/>
        <v>9.0441666666666656E-2</v>
      </c>
      <c r="Q9" s="6">
        <f t="shared" si="3"/>
        <v>0.10177083333333332</v>
      </c>
    </row>
    <row r="10" spans="1:18" x14ac:dyDescent="0.25">
      <c r="A10">
        <v>2002</v>
      </c>
      <c r="B10">
        <v>2002</v>
      </c>
      <c r="D10">
        <v>2002</v>
      </c>
      <c r="F10">
        <v>3.9107668699999998</v>
      </c>
      <c r="G10">
        <v>4.3902747499999997</v>
      </c>
      <c r="H10" s="6">
        <f t="shared" si="0"/>
        <v>0.16294861958333332</v>
      </c>
      <c r="I10" s="6">
        <f t="shared" si="1"/>
        <v>0.18292811458333333</v>
      </c>
      <c r="J10" s="4"/>
      <c r="K10" s="4"/>
      <c r="N10">
        <v>2.1947000000000001</v>
      </c>
      <c r="O10">
        <v>2.54</v>
      </c>
      <c r="P10" s="6">
        <f t="shared" si="2"/>
        <v>9.1445833333333337E-2</v>
      </c>
      <c r="Q10" s="6">
        <f t="shared" si="3"/>
        <v>0.10583333333333333</v>
      </c>
    </row>
    <row r="11" spans="1:18" x14ac:dyDescent="0.25">
      <c r="A11">
        <v>2003</v>
      </c>
      <c r="B11">
        <v>2003</v>
      </c>
      <c r="D11">
        <v>2003</v>
      </c>
      <c r="F11">
        <v>4.0646525100000002</v>
      </c>
      <c r="G11">
        <v>4.4045504900000001</v>
      </c>
      <c r="H11" s="6">
        <f t="shared" si="0"/>
        <v>0.16936052125000001</v>
      </c>
      <c r="I11" s="6">
        <f t="shared" si="1"/>
        <v>0.18352293708333334</v>
      </c>
      <c r="J11" s="4"/>
      <c r="K11" s="4"/>
      <c r="N11">
        <v>2.1989000000000001</v>
      </c>
      <c r="O11">
        <v>2.5194000000000001</v>
      </c>
      <c r="P11" s="6">
        <f t="shared" si="2"/>
        <v>9.1620833333333332E-2</v>
      </c>
      <c r="Q11" s="6">
        <f t="shared" si="3"/>
        <v>0.104975</v>
      </c>
    </row>
    <row r="12" spans="1:18" x14ac:dyDescent="0.25">
      <c r="A12">
        <v>2004</v>
      </c>
      <c r="C12">
        <v>2004</v>
      </c>
      <c r="D12">
        <v>2004</v>
      </c>
      <c r="F12">
        <v>3.9016870199999998</v>
      </c>
      <c r="G12">
        <v>4.2902050899999997</v>
      </c>
      <c r="H12" s="6">
        <f t="shared" si="0"/>
        <v>0.16257029249999999</v>
      </c>
      <c r="I12" s="6">
        <f t="shared" si="1"/>
        <v>0.17875854541666666</v>
      </c>
      <c r="J12" s="4"/>
      <c r="K12" s="4"/>
      <c r="N12">
        <v>2.2042000000000002</v>
      </c>
      <c r="O12">
        <v>2.5299999999999998</v>
      </c>
      <c r="P12" s="6">
        <f t="shared" si="2"/>
        <v>9.1841666666666669E-2</v>
      </c>
      <c r="Q12" s="6">
        <f t="shared" si="3"/>
        <v>0.10541666666666666</v>
      </c>
    </row>
    <row r="13" spans="1:18" x14ac:dyDescent="0.25">
      <c r="A13">
        <v>2005</v>
      </c>
      <c r="C13">
        <v>2005</v>
      </c>
      <c r="E13">
        <v>2005</v>
      </c>
      <c r="F13">
        <v>4.1188773999999997</v>
      </c>
      <c r="G13">
        <v>4.4953811999999997</v>
      </c>
      <c r="H13" s="6">
        <f t="shared" si="0"/>
        <v>0.17161989166666666</v>
      </c>
      <c r="I13" s="6">
        <f t="shared" si="1"/>
        <v>0.18730754999999999</v>
      </c>
      <c r="J13" s="4"/>
      <c r="K13" s="4"/>
      <c r="L13">
        <v>0.14799999999999999</v>
      </c>
      <c r="N13">
        <v>2.1783000000000001</v>
      </c>
      <c r="O13">
        <v>2.4782999999999999</v>
      </c>
      <c r="P13" s="6">
        <f t="shared" si="2"/>
        <v>9.076250000000001E-2</v>
      </c>
      <c r="Q13" s="6">
        <f t="shared" si="3"/>
        <v>0.10326249999999999</v>
      </c>
      <c r="R13">
        <v>8.4000000000000005E-2</v>
      </c>
    </row>
    <row r="14" spans="1:18" x14ac:dyDescent="0.25">
      <c r="A14">
        <v>2006</v>
      </c>
      <c r="C14">
        <v>2006</v>
      </c>
      <c r="E14">
        <v>2006</v>
      </c>
      <c r="F14">
        <v>3.99606051</v>
      </c>
      <c r="G14">
        <v>4.3608346999999998</v>
      </c>
      <c r="H14" s="6">
        <f t="shared" ref="H14:H24" si="4">F14/24</f>
        <v>0.16650252125000001</v>
      </c>
      <c r="I14" s="6">
        <f t="shared" ref="I14:I24" si="5">G14/24</f>
        <v>0.18170144583333334</v>
      </c>
      <c r="J14" s="4"/>
      <c r="K14" s="4"/>
      <c r="N14">
        <v>2.1856</v>
      </c>
      <c r="O14">
        <v>2.4883000000000002</v>
      </c>
      <c r="P14" s="6">
        <f t="shared" si="2"/>
        <v>9.1066666666666671E-2</v>
      </c>
      <c r="Q14" s="6">
        <f t="shared" si="3"/>
        <v>0.10367916666666667</v>
      </c>
    </row>
    <row r="15" spans="1:18" x14ac:dyDescent="0.25">
      <c r="A15">
        <v>2007</v>
      </c>
      <c r="C15">
        <v>2007</v>
      </c>
      <c r="E15">
        <v>2007</v>
      </c>
      <c r="F15">
        <v>4.1338602699999996</v>
      </c>
      <c r="G15">
        <v>4.4700446500000002</v>
      </c>
      <c r="H15" s="6">
        <f t="shared" si="4"/>
        <v>0.17224417791666666</v>
      </c>
      <c r="I15" s="6">
        <f t="shared" si="5"/>
        <v>0.18625186041666666</v>
      </c>
      <c r="J15" s="4"/>
      <c r="K15" s="4"/>
      <c r="N15">
        <v>2.1968999999999999</v>
      </c>
      <c r="O15">
        <v>2.5522</v>
      </c>
      <c r="P15" s="6">
        <f t="shared" si="2"/>
        <v>9.1537499999999994E-2</v>
      </c>
      <c r="Q15" s="6">
        <f t="shared" si="3"/>
        <v>0.10634166666666667</v>
      </c>
    </row>
    <row r="16" spans="1:18" x14ac:dyDescent="0.25">
      <c r="A16">
        <v>2008</v>
      </c>
      <c r="C16">
        <v>2008</v>
      </c>
      <c r="E16">
        <v>2008</v>
      </c>
      <c r="F16">
        <v>4.0931608400000004</v>
      </c>
      <c r="G16">
        <v>4.5251294</v>
      </c>
      <c r="H16" s="6">
        <f t="shared" si="4"/>
        <v>0.17054836833333334</v>
      </c>
      <c r="I16" s="6">
        <f t="shared" si="5"/>
        <v>0.18854705833333332</v>
      </c>
      <c r="J16" s="4"/>
      <c r="K16" s="4"/>
      <c r="N16">
        <v>2.1850000000000001</v>
      </c>
      <c r="O16">
        <v>2.5286</v>
      </c>
      <c r="P16" s="6">
        <f t="shared" si="2"/>
        <v>9.1041666666666674E-2</v>
      </c>
      <c r="Q16" s="6">
        <f t="shared" si="3"/>
        <v>0.10535833333333333</v>
      </c>
    </row>
    <row r="17" spans="1:18" x14ac:dyDescent="0.25">
      <c r="A17">
        <v>2009</v>
      </c>
      <c r="C17">
        <v>2009</v>
      </c>
      <c r="E17">
        <v>2009</v>
      </c>
      <c r="F17">
        <v>4.1541629899999997</v>
      </c>
      <c r="G17">
        <v>4.5801359899999996</v>
      </c>
      <c r="H17" s="6">
        <f t="shared" si="4"/>
        <v>0.17309012458333331</v>
      </c>
      <c r="I17" s="6">
        <f t="shared" si="5"/>
        <v>0.19083899958333331</v>
      </c>
      <c r="J17" s="4"/>
      <c r="K17" s="4"/>
      <c r="N17">
        <v>2.13</v>
      </c>
      <c r="O17">
        <v>2.4742000000000002</v>
      </c>
      <c r="P17" s="6">
        <f t="shared" si="2"/>
        <v>8.8749999999999996E-2</v>
      </c>
      <c r="Q17" s="6">
        <f t="shared" si="3"/>
        <v>0.10309166666666668</v>
      </c>
    </row>
    <row r="18" spans="1:18" x14ac:dyDescent="0.25">
      <c r="A18">
        <v>2010</v>
      </c>
      <c r="C18">
        <v>2010</v>
      </c>
      <c r="E18">
        <v>2010</v>
      </c>
      <c r="F18">
        <v>4.03796526</v>
      </c>
      <c r="G18">
        <v>4.3544020999999997</v>
      </c>
      <c r="H18" s="6">
        <f t="shared" si="4"/>
        <v>0.16824855250000001</v>
      </c>
      <c r="I18" s="6">
        <f t="shared" si="5"/>
        <v>0.18143342083333333</v>
      </c>
      <c r="J18" s="4"/>
      <c r="K18" s="4"/>
      <c r="L18">
        <v>0.14799999999999999</v>
      </c>
      <c r="N18">
        <v>2.0941999999999998</v>
      </c>
      <c r="O18">
        <v>2.4247000000000001</v>
      </c>
      <c r="P18" s="6">
        <f t="shared" si="2"/>
        <v>8.7258333333333327E-2</v>
      </c>
      <c r="Q18" s="6">
        <f t="shared" si="3"/>
        <v>0.10102916666666667</v>
      </c>
      <c r="R18">
        <v>8.4000000000000005E-2</v>
      </c>
    </row>
    <row r="19" spans="1:18" x14ac:dyDescent="0.25">
      <c r="A19">
        <v>2011</v>
      </c>
      <c r="C19">
        <v>2011</v>
      </c>
      <c r="E19">
        <v>2011</v>
      </c>
      <c r="F19">
        <v>4.0803029100000003</v>
      </c>
      <c r="G19">
        <v>4.4720503200000001</v>
      </c>
      <c r="H19" s="6">
        <f t="shared" si="4"/>
        <v>0.17001262125000002</v>
      </c>
      <c r="I19" s="6">
        <f t="shared" si="5"/>
        <v>0.18633543</v>
      </c>
      <c r="J19" s="4"/>
      <c r="K19" s="4"/>
      <c r="N19">
        <v>2.1185999999999998</v>
      </c>
      <c r="O19">
        <v>2.3761000000000001</v>
      </c>
      <c r="P19" s="6">
        <f t="shared" si="2"/>
        <v>8.8274999999999992E-2</v>
      </c>
      <c r="Q19" s="6">
        <f t="shared" si="3"/>
        <v>9.9004166666666671E-2</v>
      </c>
    </row>
    <row r="20" spans="1:18" x14ac:dyDescent="0.25">
      <c r="A20">
        <v>2012</v>
      </c>
      <c r="C20">
        <v>2012</v>
      </c>
      <c r="E20">
        <v>2012</v>
      </c>
      <c r="F20">
        <v>3.9379084400000002</v>
      </c>
      <c r="G20">
        <v>4.3508403299999996</v>
      </c>
      <c r="H20" s="6">
        <f t="shared" si="4"/>
        <v>0.16407951833333334</v>
      </c>
      <c r="I20" s="6">
        <f t="shared" si="5"/>
        <v>0.18128501374999997</v>
      </c>
      <c r="J20" s="4"/>
      <c r="K20" s="4"/>
      <c r="N20">
        <v>2.1069</v>
      </c>
      <c r="O20">
        <v>2.4278</v>
      </c>
      <c r="P20" s="6">
        <f t="shared" si="2"/>
        <v>8.7787500000000004E-2</v>
      </c>
      <c r="Q20" s="6">
        <f t="shared" si="3"/>
        <v>0.10115833333333334</v>
      </c>
    </row>
    <row r="21" spans="1:18" x14ac:dyDescent="0.25">
      <c r="A21">
        <v>2013</v>
      </c>
      <c r="C21">
        <v>2013</v>
      </c>
      <c r="E21">
        <v>2013</v>
      </c>
      <c r="F21">
        <v>4.1121602499999996</v>
      </c>
      <c r="G21">
        <v>4.5191947299999997</v>
      </c>
      <c r="H21" s="6">
        <f t="shared" si="4"/>
        <v>0.17134001041666666</v>
      </c>
      <c r="I21" s="6">
        <f t="shared" si="5"/>
        <v>0.18829978041666665</v>
      </c>
      <c r="J21" s="4"/>
      <c r="K21" s="4"/>
      <c r="N21">
        <v>2.1475</v>
      </c>
      <c r="O21">
        <v>2.4500000000000002</v>
      </c>
      <c r="P21" s="6">
        <f t="shared" si="2"/>
        <v>8.9479166666666665E-2</v>
      </c>
      <c r="Q21" s="6">
        <f t="shared" si="3"/>
        <v>0.10208333333333335</v>
      </c>
    </row>
    <row r="22" spans="1:18" x14ac:dyDescent="0.25">
      <c r="A22">
        <v>2014</v>
      </c>
      <c r="C22">
        <v>2014</v>
      </c>
      <c r="E22">
        <v>2014</v>
      </c>
      <c r="F22">
        <v>4.0245696200000003</v>
      </c>
      <c r="G22">
        <v>4.4600630099999998</v>
      </c>
      <c r="H22" s="6">
        <f t="shared" si="4"/>
        <v>0.16769040083333334</v>
      </c>
      <c r="I22" s="6">
        <f t="shared" si="5"/>
        <v>0.18583595875</v>
      </c>
      <c r="J22" s="4"/>
      <c r="K22" s="4"/>
      <c r="N22">
        <v>2.1353</v>
      </c>
      <c r="O22">
        <v>2.3927999999999998</v>
      </c>
      <c r="P22" s="6">
        <f t="shared" si="2"/>
        <v>8.8970833333333332E-2</v>
      </c>
      <c r="Q22" s="6">
        <f t="shared" si="3"/>
        <v>9.9699999999999997E-2</v>
      </c>
    </row>
    <row r="23" spans="1:18" x14ac:dyDescent="0.25">
      <c r="A23">
        <v>2015</v>
      </c>
      <c r="C23">
        <v>2015</v>
      </c>
      <c r="E23">
        <v>2015</v>
      </c>
      <c r="F23">
        <v>4.0943598899999998</v>
      </c>
      <c r="G23">
        <v>4.5005418700000002</v>
      </c>
      <c r="H23" s="6">
        <f t="shared" si="4"/>
        <v>0.17059832875</v>
      </c>
      <c r="I23" s="6">
        <f t="shared" si="5"/>
        <v>0.18752257791666668</v>
      </c>
      <c r="J23" s="4"/>
      <c r="K23" s="4"/>
      <c r="L23">
        <v>0.14799999999999999</v>
      </c>
      <c r="N23">
        <v>2.1421999999999999</v>
      </c>
      <c r="O23">
        <v>2.3969</v>
      </c>
      <c r="P23" s="6">
        <f t="shared" si="2"/>
        <v>8.9258333333333328E-2</v>
      </c>
      <c r="Q23" s="6">
        <f t="shared" si="3"/>
        <v>9.9870833333333339E-2</v>
      </c>
      <c r="R23">
        <v>8.4000000000000005E-2</v>
      </c>
    </row>
    <row r="24" spans="1:18" x14ac:dyDescent="0.25">
      <c r="A24">
        <v>2016</v>
      </c>
      <c r="C24">
        <v>2016</v>
      </c>
      <c r="E24">
        <v>2016</v>
      </c>
      <c r="F24">
        <v>4.1673466699999997</v>
      </c>
      <c r="G24">
        <v>4.6979670599999999</v>
      </c>
      <c r="H24" s="6">
        <f t="shared" si="4"/>
        <v>0.17363944458333333</v>
      </c>
      <c r="I24" s="6">
        <f t="shared" si="5"/>
        <v>0.19574862749999999</v>
      </c>
      <c r="J24" s="4"/>
      <c r="K24" s="4"/>
      <c r="N24">
        <v>2.1233</v>
      </c>
      <c r="O24">
        <v>2.4121999999999999</v>
      </c>
      <c r="P24" s="6">
        <f t="shared" si="2"/>
        <v>8.8470833333333332E-2</v>
      </c>
      <c r="Q24" s="6">
        <f t="shared" si="3"/>
        <v>0.10050833333333332</v>
      </c>
    </row>
    <row r="25" spans="1:18" x14ac:dyDescent="0.25">
      <c r="A25">
        <v>2017</v>
      </c>
      <c r="C25">
        <v>2017</v>
      </c>
      <c r="E25">
        <v>2017</v>
      </c>
      <c r="F25">
        <v>4.1543654800000001</v>
      </c>
      <c r="G25">
        <v>4.63277581</v>
      </c>
      <c r="H25" s="6">
        <f t="shared" ref="H25:I27" si="6">F25/24</f>
        <v>0.17309856166666668</v>
      </c>
      <c r="I25" s="6">
        <f t="shared" si="6"/>
        <v>0.19303232541666668</v>
      </c>
      <c r="J25" s="4"/>
      <c r="K25" s="4"/>
      <c r="N25">
        <v>2.1463999999999999</v>
      </c>
      <c r="O25">
        <v>2.3658000000000001</v>
      </c>
      <c r="P25" s="6">
        <f t="shared" si="2"/>
        <v>8.9433333333333323E-2</v>
      </c>
      <c r="Q25" s="6">
        <f t="shared" si="3"/>
        <v>9.857500000000001E-2</v>
      </c>
    </row>
    <row r="26" spans="1:18" x14ac:dyDescent="0.25">
      <c r="A26">
        <v>2018</v>
      </c>
      <c r="C26">
        <v>2018</v>
      </c>
      <c r="E26">
        <v>2018</v>
      </c>
      <c r="F26">
        <v>4.1617113699999999</v>
      </c>
      <c r="G26">
        <v>4.6480584900000004</v>
      </c>
      <c r="H26" s="6">
        <f t="shared" si="6"/>
        <v>0.17340464041666667</v>
      </c>
      <c r="I26" s="6">
        <f t="shared" si="6"/>
        <v>0.19366910375000002</v>
      </c>
      <c r="J26" s="4"/>
      <c r="K26" s="4"/>
      <c r="N26">
        <v>2.1019000000000001</v>
      </c>
      <c r="O26">
        <v>2.4053</v>
      </c>
      <c r="P26" s="6">
        <f t="shared" si="2"/>
        <v>8.7579166666666666E-2</v>
      </c>
      <c r="Q26" s="6">
        <f t="shared" si="3"/>
        <v>0.10022083333333333</v>
      </c>
    </row>
    <row r="27" spans="1:18" x14ac:dyDescent="0.25">
      <c r="A27">
        <v>2019</v>
      </c>
      <c r="C27">
        <v>2019</v>
      </c>
      <c r="E27">
        <v>2019</v>
      </c>
      <c r="F27">
        <v>4.0439570500000004</v>
      </c>
      <c r="G27">
        <v>4.5192974299999999</v>
      </c>
      <c r="H27" s="6">
        <f t="shared" si="6"/>
        <v>0.16849821041666668</v>
      </c>
      <c r="I27" s="6">
        <f t="shared" si="6"/>
        <v>0.18830405958333332</v>
      </c>
      <c r="J27" s="4"/>
      <c r="K27" s="4"/>
      <c r="N27">
        <v>2.105</v>
      </c>
      <c r="O27">
        <v>2.3294000000000001</v>
      </c>
      <c r="P27" s="6">
        <f t="shared" si="2"/>
        <v>8.7708333333333333E-2</v>
      </c>
      <c r="Q27" s="6">
        <f t="shared" si="3"/>
        <v>9.7058333333333344E-2</v>
      </c>
    </row>
    <row r="28" spans="1:18" x14ac:dyDescent="0.25">
      <c r="A28">
        <v>2020</v>
      </c>
      <c r="C28">
        <v>2020</v>
      </c>
      <c r="E28">
        <v>2020</v>
      </c>
      <c r="H28" s="6"/>
      <c r="I28" s="6"/>
      <c r="J28" s="4"/>
      <c r="K28" s="4"/>
      <c r="L28">
        <v>0.14799999999999999</v>
      </c>
      <c r="P28" s="6"/>
      <c r="Q28" s="6"/>
      <c r="R28">
        <v>8.4000000000000005E-2</v>
      </c>
    </row>
    <row r="29" spans="1:18" x14ac:dyDescent="0.25">
      <c r="A29">
        <v>2022</v>
      </c>
      <c r="C29">
        <v>2022</v>
      </c>
      <c r="E29">
        <v>2022</v>
      </c>
      <c r="F29">
        <v>4.1847850800000002</v>
      </c>
      <c r="G29">
        <v>4.5361240900000004</v>
      </c>
      <c r="H29" s="6">
        <f>F29/24</f>
        <v>0.174366045</v>
      </c>
      <c r="I29" s="6">
        <f>G29/24</f>
        <v>0.18900517041666667</v>
      </c>
      <c r="J29" s="4"/>
      <c r="K29" s="4"/>
      <c r="N29">
        <v>2.1316999999999999</v>
      </c>
      <c r="O29">
        <v>2.3822000000000001</v>
      </c>
      <c r="P29" s="6">
        <f t="shared" si="2"/>
        <v>8.8820833333333335E-2</v>
      </c>
      <c r="Q29" s="6">
        <f t="shared" si="3"/>
        <v>9.9258333333333337E-2</v>
      </c>
    </row>
    <row r="30" spans="1:18" x14ac:dyDescent="0.25">
      <c r="A30">
        <v>2023</v>
      </c>
      <c r="C30">
        <v>2023</v>
      </c>
      <c r="E30">
        <v>2023</v>
      </c>
      <c r="F30">
        <v>4.0061192600000002</v>
      </c>
      <c r="G30">
        <v>4.4018652300000003</v>
      </c>
      <c r="H30" s="6">
        <f>F30/24</f>
        <v>0.16692163583333333</v>
      </c>
      <c r="I30" s="6">
        <f>G30/24</f>
        <v>0.18341105125000001</v>
      </c>
      <c r="J30" s="4"/>
      <c r="K30" s="4"/>
      <c r="N30">
        <v>2.0857999999999999</v>
      </c>
      <c r="O30">
        <v>2.3450000000000002</v>
      </c>
      <c r="P30" s="6">
        <f t="shared" si="2"/>
        <v>8.6908333333333324E-2</v>
      </c>
      <c r="Q30" s="6">
        <f t="shared" si="3"/>
        <v>9.7708333333333341E-2</v>
      </c>
    </row>
    <row r="32" spans="1:18" x14ac:dyDescent="0.25">
      <c r="J32" s="7"/>
      <c r="K32" s="7"/>
    </row>
    <row r="33" spans="8:8" x14ac:dyDescent="0.25">
      <c r="H33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"/>
  <sheetViews>
    <sheetView workbookViewId="0">
      <selection activeCell="U28" sqref="U28"/>
    </sheetView>
  </sheetViews>
  <sheetFormatPr defaultRowHeight="15" x14ac:dyDescent="0.25"/>
  <sheetData>
    <row r="1" spans="1:10" x14ac:dyDescent="0.25">
      <c r="A1" t="s">
        <v>0</v>
      </c>
      <c r="B1" t="s">
        <v>10</v>
      </c>
      <c r="C1" t="s">
        <v>21</v>
      </c>
      <c r="D1" t="s">
        <v>11</v>
      </c>
      <c r="E1" t="s">
        <v>12</v>
      </c>
      <c r="F1" t="s">
        <v>22</v>
      </c>
      <c r="G1" t="s">
        <v>23</v>
      </c>
      <c r="H1" t="s">
        <v>23</v>
      </c>
      <c r="I1" t="s">
        <v>24</v>
      </c>
      <c r="J1" t="s">
        <v>242</v>
      </c>
    </row>
    <row r="2" spans="1:10" x14ac:dyDescent="0.25">
      <c r="A2" cm="1">
        <f t="array" ref="A2:A28">year</f>
        <v>1995</v>
      </c>
      <c r="B2" cm="1">
        <f t="array" ref="B2:B28">temperature</f>
        <v>16.399999999999999</v>
      </c>
      <c r="C2" cm="1">
        <f t="array" ref="C2:C28">cloudcover</f>
        <v>15</v>
      </c>
      <c r="D2" cm="1">
        <f t="array" ref="D2:D28">humidity</f>
        <v>70</v>
      </c>
      <c r="E2" cm="1">
        <f t="array" ref="E2:E28">pressure</f>
        <v>993</v>
      </c>
      <c r="F2" cm="1">
        <f t="array" ref="F2:F28">windspeed</f>
        <v>8.5</v>
      </c>
      <c r="G2" cm="1">
        <f t="array" ref="G2:G28">mean_finish_time_all</f>
        <v>3.6645514499999998</v>
      </c>
      <c r="H2" s="6">
        <f>G2/24</f>
        <v>0.15268964374999999</v>
      </c>
      <c r="I2" cm="1">
        <f t="array" ref="I2:I28">winner_finish_time_all</f>
        <v>2.2122000000000002</v>
      </c>
    </row>
    <row r="3" spans="1:10" x14ac:dyDescent="0.25">
      <c r="A3">
        <v>1996</v>
      </c>
      <c r="B3">
        <v>16.600000000000001</v>
      </c>
      <c r="C3">
        <v>100</v>
      </c>
      <c r="D3">
        <v>86</v>
      </c>
      <c r="E3">
        <v>982</v>
      </c>
      <c r="F3">
        <v>1.1000000000000001</v>
      </c>
      <c r="G3">
        <v>3.8016122499999998</v>
      </c>
      <c r="H3" s="6">
        <f t="shared" ref="H3:H28" si="0">G3/24</f>
        <v>0.15840051041666667</v>
      </c>
      <c r="I3">
        <v>2.2058</v>
      </c>
    </row>
    <row r="4" spans="1:10" x14ac:dyDescent="0.25">
      <c r="A4">
        <v>1997</v>
      </c>
      <c r="B4">
        <v>11.1</v>
      </c>
      <c r="C4">
        <v>5</v>
      </c>
      <c r="D4">
        <v>57</v>
      </c>
      <c r="E4">
        <v>1006</v>
      </c>
      <c r="F4">
        <v>5</v>
      </c>
      <c r="G4">
        <v>3.7174344100000001</v>
      </c>
      <c r="H4" s="6">
        <f t="shared" si="0"/>
        <v>0.15489310041666668</v>
      </c>
      <c r="I4">
        <v>2.1518999999999999</v>
      </c>
    </row>
    <row r="5" spans="1:10" x14ac:dyDescent="0.25">
      <c r="A5">
        <v>1998</v>
      </c>
      <c r="B5">
        <v>13.1</v>
      </c>
      <c r="C5">
        <v>100</v>
      </c>
      <c r="D5">
        <v>49</v>
      </c>
      <c r="E5">
        <v>989</v>
      </c>
      <c r="F5">
        <v>14.1</v>
      </c>
      <c r="G5">
        <v>3.8235603999999999</v>
      </c>
      <c r="H5" s="6">
        <f t="shared" si="0"/>
        <v>0.15931501666666667</v>
      </c>
      <c r="I5">
        <v>2.1478000000000002</v>
      </c>
    </row>
    <row r="6" spans="1:10" x14ac:dyDescent="0.25">
      <c r="A6">
        <v>1999</v>
      </c>
      <c r="B6">
        <v>13.5</v>
      </c>
      <c r="C6">
        <v>31</v>
      </c>
      <c r="D6">
        <v>68</v>
      </c>
      <c r="E6">
        <v>998</v>
      </c>
      <c r="F6">
        <v>9.6999999999999993</v>
      </c>
      <c r="G6">
        <v>3.8753589499999999</v>
      </c>
      <c r="H6" s="6">
        <f t="shared" si="0"/>
        <v>0.16147328958333332</v>
      </c>
      <c r="I6">
        <v>2.1886000000000001</v>
      </c>
    </row>
    <row r="7" spans="1:10" x14ac:dyDescent="0.25">
      <c r="A7">
        <v>2000</v>
      </c>
      <c r="B7">
        <v>12.4</v>
      </c>
      <c r="C7">
        <v>65</v>
      </c>
      <c r="D7">
        <v>65</v>
      </c>
      <c r="E7">
        <v>988</v>
      </c>
      <c r="F7">
        <v>11.2</v>
      </c>
      <c r="G7">
        <v>3.9496932299999998</v>
      </c>
      <c r="H7" s="6">
        <f t="shared" si="0"/>
        <v>0.16457055125</v>
      </c>
      <c r="I7">
        <v>2.1764000000000001</v>
      </c>
    </row>
    <row r="8" spans="1:10" x14ac:dyDescent="0.25">
      <c r="A8">
        <v>2001</v>
      </c>
      <c r="B8">
        <v>13.9</v>
      </c>
      <c r="C8">
        <v>57</v>
      </c>
      <c r="D8">
        <v>67</v>
      </c>
      <c r="E8">
        <v>1001</v>
      </c>
      <c r="F8">
        <v>7.4</v>
      </c>
      <c r="G8">
        <v>3.9474188899999998</v>
      </c>
      <c r="H8" s="6">
        <f t="shared" si="0"/>
        <v>0.16447578708333332</v>
      </c>
      <c r="I8">
        <v>2.1705999999999999</v>
      </c>
    </row>
    <row r="9" spans="1:10" x14ac:dyDescent="0.25">
      <c r="A9">
        <v>2002</v>
      </c>
      <c r="B9">
        <v>17</v>
      </c>
      <c r="C9">
        <v>50</v>
      </c>
      <c r="D9">
        <v>69</v>
      </c>
      <c r="E9">
        <v>993</v>
      </c>
      <c r="F9">
        <v>2.2000000000000002</v>
      </c>
      <c r="G9">
        <v>3.96214881</v>
      </c>
      <c r="H9" s="6">
        <f t="shared" si="0"/>
        <v>0.16508953374999999</v>
      </c>
      <c r="I9">
        <v>2.1947000000000001</v>
      </c>
    </row>
    <row r="10" spans="1:10" x14ac:dyDescent="0.25">
      <c r="A10">
        <v>2003</v>
      </c>
      <c r="B10">
        <v>17</v>
      </c>
      <c r="C10">
        <v>23</v>
      </c>
      <c r="D10">
        <v>66</v>
      </c>
      <c r="E10">
        <v>991</v>
      </c>
      <c r="F10">
        <v>11.1</v>
      </c>
      <c r="G10">
        <v>4.1047557599999998</v>
      </c>
      <c r="H10" s="6">
        <f t="shared" si="0"/>
        <v>0.17103148999999998</v>
      </c>
      <c r="I10">
        <v>2.1989000000000001</v>
      </c>
    </row>
    <row r="11" spans="1:10" x14ac:dyDescent="0.25">
      <c r="A11">
        <v>2004</v>
      </c>
      <c r="B11">
        <v>7.6</v>
      </c>
      <c r="C11">
        <v>69</v>
      </c>
      <c r="D11">
        <v>66</v>
      </c>
      <c r="E11">
        <v>992</v>
      </c>
      <c r="F11">
        <v>20.3</v>
      </c>
      <c r="G11">
        <v>3.95725427</v>
      </c>
      <c r="H11" s="6">
        <f t="shared" si="0"/>
        <v>0.16488559458333332</v>
      </c>
      <c r="I11">
        <v>2.2042000000000002</v>
      </c>
    </row>
    <row r="12" spans="1:10" x14ac:dyDescent="0.25">
      <c r="A12">
        <v>2005</v>
      </c>
      <c r="B12">
        <v>19</v>
      </c>
      <c r="C12">
        <v>68</v>
      </c>
      <c r="D12">
        <v>69</v>
      </c>
      <c r="E12">
        <v>991</v>
      </c>
      <c r="F12">
        <v>1.6</v>
      </c>
      <c r="G12">
        <v>4.1706715799999996</v>
      </c>
      <c r="H12" s="6">
        <f t="shared" si="0"/>
        <v>0.17377798249999998</v>
      </c>
      <c r="I12">
        <v>2.1783000000000001</v>
      </c>
    </row>
    <row r="13" spans="1:10" x14ac:dyDescent="0.25">
      <c r="A13">
        <v>2006</v>
      </c>
      <c r="B13">
        <v>15.4</v>
      </c>
      <c r="C13">
        <v>97</v>
      </c>
      <c r="D13">
        <v>74</v>
      </c>
      <c r="E13">
        <v>994</v>
      </c>
      <c r="F13">
        <v>10.9</v>
      </c>
      <c r="G13">
        <v>4.0526486799999999</v>
      </c>
      <c r="H13" s="6">
        <f t="shared" si="0"/>
        <v>0.16886036166666665</v>
      </c>
      <c r="I13">
        <v>2.1856</v>
      </c>
    </row>
    <row r="14" spans="1:10" x14ac:dyDescent="0.25">
      <c r="A14">
        <v>2007</v>
      </c>
      <c r="B14">
        <v>18.899999999999999</v>
      </c>
      <c r="C14">
        <v>27</v>
      </c>
      <c r="D14">
        <v>51</v>
      </c>
      <c r="E14">
        <v>991</v>
      </c>
      <c r="F14">
        <v>6.9</v>
      </c>
      <c r="G14">
        <v>4.1841298399999998</v>
      </c>
      <c r="H14" s="6">
        <f t="shared" si="0"/>
        <v>0.17433874333333332</v>
      </c>
      <c r="I14">
        <v>2.1968999999999999</v>
      </c>
    </row>
    <row r="15" spans="1:10" x14ac:dyDescent="0.25">
      <c r="A15">
        <v>2008</v>
      </c>
      <c r="B15">
        <v>16</v>
      </c>
      <c r="C15">
        <v>0</v>
      </c>
      <c r="D15">
        <v>57</v>
      </c>
      <c r="E15">
        <v>999</v>
      </c>
      <c r="F15">
        <v>13</v>
      </c>
      <c r="G15">
        <v>4.15963555</v>
      </c>
      <c r="H15" s="6">
        <f t="shared" si="0"/>
        <v>0.17331814791666666</v>
      </c>
      <c r="I15">
        <v>2.1850000000000001</v>
      </c>
    </row>
    <row r="16" spans="1:10" x14ac:dyDescent="0.25">
      <c r="A16">
        <v>2009</v>
      </c>
      <c r="B16">
        <v>19.5</v>
      </c>
      <c r="C16">
        <v>25</v>
      </c>
      <c r="D16">
        <v>65</v>
      </c>
      <c r="E16">
        <v>994</v>
      </c>
      <c r="F16">
        <v>13.1</v>
      </c>
      <c r="G16">
        <v>4.2226229399999999</v>
      </c>
      <c r="H16" s="6">
        <f t="shared" si="0"/>
        <v>0.17594262250000001</v>
      </c>
      <c r="I16">
        <v>2.13</v>
      </c>
    </row>
    <row r="17" spans="1:10" x14ac:dyDescent="0.25">
      <c r="A17">
        <v>2010</v>
      </c>
      <c r="B17">
        <v>14.2</v>
      </c>
      <c r="C17">
        <v>11</v>
      </c>
      <c r="D17">
        <v>69</v>
      </c>
      <c r="E17">
        <v>987</v>
      </c>
      <c r="F17">
        <v>2.2999999999999998</v>
      </c>
      <c r="G17">
        <v>4.09065046</v>
      </c>
      <c r="H17" s="6">
        <f t="shared" si="0"/>
        <v>0.17044376916666668</v>
      </c>
      <c r="I17">
        <v>2.0941999999999998</v>
      </c>
    </row>
    <row r="18" spans="1:10" x14ac:dyDescent="0.25">
      <c r="A18">
        <v>2011</v>
      </c>
      <c r="B18">
        <v>15.1</v>
      </c>
      <c r="C18">
        <v>14</v>
      </c>
      <c r="D18">
        <v>56</v>
      </c>
      <c r="E18">
        <v>998</v>
      </c>
      <c r="F18">
        <v>7.6</v>
      </c>
      <c r="G18">
        <v>4.1467366400000003</v>
      </c>
      <c r="H18" s="6">
        <f t="shared" si="0"/>
        <v>0.17278069333333335</v>
      </c>
      <c r="I18">
        <v>2.1185999999999998</v>
      </c>
    </row>
    <row r="19" spans="1:10" x14ac:dyDescent="0.25">
      <c r="A19">
        <v>2012</v>
      </c>
      <c r="B19">
        <v>8.6</v>
      </c>
      <c r="C19">
        <v>74</v>
      </c>
      <c r="D19">
        <v>59</v>
      </c>
      <c r="E19">
        <v>1005</v>
      </c>
      <c r="F19">
        <v>16.3</v>
      </c>
      <c r="G19">
        <v>4.0045578700000002</v>
      </c>
      <c r="H19" s="6">
        <f t="shared" si="0"/>
        <v>0.16685657791666667</v>
      </c>
      <c r="I19">
        <v>2.1069</v>
      </c>
    </row>
    <row r="20" spans="1:10" x14ac:dyDescent="0.25">
      <c r="A20">
        <v>2013</v>
      </c>
      <c r="B20">
        <v>13.9</v>
      </c>
      <c r="C20">
        <v>62</v>
      </c>
      <c r="D20">
        <v>68</v>
      </c>
      <c r="E20">
        <v>989</v>
      </c>
      <c r="F20">
        <v>8.1</v>
      </c>
      <c r="G20">
        <v>4.18049348</v>
      </c>
      <c r="H20" s="6">
        <f t="shared" si="0"/>
        <v>0.17418722833333333</v>
      </c>
      <c r="I20">
        <v>2.1475</v>
      </c>
    </row>
    <row r="21" spans="1:10" x14ac:dyDescent="0.25">
      <c r="A21">
        <v>2014</v>
      </c>
      <c r="B21">
        <v>14.4</v>
      </c>
      <c r="C21">
        <v>54</v>
      </c>
      <c r="D21">
        <v>62</v>
      </c>
      <c r="E21">
        <v>982</v>
      </c>
      <c r="F21">
        <v>21</v>
      </c>
      <c r="G21">
        <v>4.1047254400000002</v>
      </c>
      <c r="H21" s="6">
        <f t="shared" si="0"/>
        <v>0.17103022666666667</v>
      </c>
      <c r="I21">
        <v>2.1353</v>
      </c>
    </row>
    <row r="22" spans="1:10" x14ac:dyDescent="0.25">
      <c r="A22">
        <v>2015</v>
      </c>
      <c r="B22">
        <v>13.5</v>
      </c>
      <c r="C22">
        <v>31</v>
      </c>
      <c r="D22">
        <v>72</v>
      </c>
      <c r="E22">
        <v>987</v>
      </c>
      <c r="F22">
        <v>10.8</v>
      </c>
      <c r="G22">
        <v>4.1692174800000004</v>
      </c>
      <c r="H22" s="6">
        <f t="shared" si="0"/>
        <v>0.17371739500000002</v>
      </c>
      <c r="I22">
        <v>2.1421999999999999</v>
      </c>
    </row>
    <row r="23" spans="1:10" x14ac:dyDescent="0.25">
      <c r="A23">
        <v>2016</v>
      </c>
      <c r="B23">
        <v>16</v>
      </c>
      <c r="C23">
        <v>0</v>
      </c>
      <c r="D23">
        <v>59</v>
      </c>
      <c r="E23">
        <v>994</v>
      </c>
      <c r="F23">
        <v>17.3</v>
      </c>
      <c r="G23">
        <v>4.2834321600000003</v>
      </c>
      <c r="H23" s="6">
        <f t="shared" si="0"/>
        <v>0.17847634000000001</v>
      </c>
      <c r="I23">
        <v>2.1233</v>
      </c>
    </row>
    <row r="24" spans="1:10" x14ac:dyDescent="0.25">
      <c r="A24">
        <v>2017</v>
      </c>
      <c r="B24">
        <v>13.5</v>
      </c>
      <c r="C24">
        <v>55</v>
      </c>
      <c r="D24">
        <v>84</v>
      </c>
      <c r="E24">
        <v>987</v>
      </c>
      <c r="F24">
        <v>9.5</v>
      </c>
      <c r="G24">
        <v>4.26129129</v>
      </c>
      <c r="H24" s="6">
        <f t="shared" si="0"/>
        <v>0.17755380374999999</v>
      </c>
      <c r="I24">
        <v>2.1463999999999999</v>
      </c>
    </row>
    <row r="25" spans="1:10" x14ac:dyDescent="0.25">
      <c r="A25">
        <v>2018</v>
      </c>
      <c r="B25">
        <v>15.7</v>
      </c>
      <c r="C25">
        <v>0</v>
      </c>
      <c r="D25">
        <v>48</v>
      </c>
      <c r="E25">
        <v>1001</v>
      </c>
      <c r="F25">
        <v>10.4</v>
      </c>
      <c r="G25">
        <v>4.2726265000000003</v>
      </c>
      <c r="H25" s="6">
        <f t="shared" si="0"/>
        <v>0.17802610416666667</v>
      </c>
      <c r="I25">
        <v>2.1019000000000001</v>
      </c>
    </row>
    <row r="26" spans="1:10" x14ac:dyDescent="0.25">
      <c r="A26">
        <v>2019</v>
      </c>
      <c r="B26">
        <v>6.2</v>
      </c>
      <c r="C26">
        <v>100</v>
      </c>
      <c r="D26">
        <v>65</v>
      </c>
      <c r="E26">
        <v>990</v>
      </c>
      <c r="F26">
        <v>18.7</v>
      </c>
      <c r="G26">
        <v>4.1505650999999997</v>
      </c>
      <c r="H26" s="6">
        <f t="shared" si="0"/>
        <v>0.1729402125</v>
      </c>
      <c r="I26">
        <v>2.105</v>
      </c>
    </row>
    <row r="27" spans="1:10" x14ac:dyDescent="0.25">
      <c r="A27">
        <v>2022</v>
      </c>
      <c r="B27">
        <v>17.399999999999999</v>
      </c>
      <c r="C27">
        <v>5</v>
      </c>
      <c r="D27">
        <v>58</v>
      </c>
      <c r="E27">
        <v>999</v>
      </c>
      <c r="F27">
        <v>3.6</v>
      </c>
      <c r="G27">
        <v>4.2578410499999997</v>
      </c>
      <c r="H27" s="6">
        <f t="shared" si="0"/>
        <v>0.17741004375</v>
      </c>
      <c r="I27">
        <v>2.1316999999999999</v>
      </c>
    </row>
    <row r="28" spans="1:10" x14ac:dyDescent="0.25">
      <c r="A28">
        <v>2023</v>
      </c>
      <c r="B28">
        <v>11.3</v>
      </c>
      <c r="C28">
        <v>100</v>
      </c>
      <c r="D28">
        <v>75</v>
      </c>
      <c r="E28">
        <v>997</v>
      </c>
      <c r="F28">
        <v>10</v>
      </c>
      <c r="G28">
        <v>4.0940871400000001</v>
      </c>
      <c r="H28" s="6">
        <f t="shared" si="0"/>
        <v>0.17058696416666666</v>
      </c>
      <c r="I28">
        <v>2.0857999999999999</v>
      </c>
    </row>
    <row r="30" spans="1:10" x14ac:dyDescent="0.25">
      <c r="B30">
        <v>5</v>
      </c>
      <c r="C30">
        <v>0</v>
      </c>
      <c r="D30">
        <v>50</v>
      </c>
      <c r="F30">
        <v>0</v>
      </c>
      <c r="J30">
        <v>0.1638</v>
      </c>
    </row>
    <row r="31" spans="1:10" x14ac:dyDescent="0.25">
      <c r="B31">
        <v>10</v>
      </c>
      <c r="C31">
        <v>25</v>
      </c>
      <c r="D31">
        <v>60</v>
      </c>
      <c r="F31">
        <v>5</v>
      </c>
      <c r="J31">
        <f>J30</f>
        <v>0.1638</v>
      </c>
    </row>
    <row r="32" spans="1:10" x14ac:dyDescent="0.25">
      <c r="B32">
        <v>15</v>
      </c>
      <c r="C32">
        <v>50</v>
      </c>
      <c r="D32">
        <v>70</v>
      </c>
      <c r="F32">
        <v>10</v>
      </c>
      <c r="J32">
        <f t="shared" ref="J32:J35" si="1">J31</f>
        <v>0.1638</v>
      </c>
    </row>
    <row r="33" spans="2:10" x14ac:dyDescent="0.25">
      <c r="B33">
        <v>20</v>
      </c>
      <c r="C33">
        <v>75</v>
      </c>
      <c r="D33">
        <v>80</v>
      </c>
      <c r="F33">
        <v>15</v>
      </c>
      <c r="J33">
        <f t="shared" si="1"/>
        <v>0.1638</v>
      </c>
    </row>
    <row r="34" spans="2:10" x14ac:dyDescent="0.25">
      <c r="C34">
        <v>100</v>
      </c>
      <c r="F34">
        <v>20</v>
      </c>
      <c r="J34">
        <f t="shared" si="1"/>
        <v>0.1638</v>
      </c>
    </row>
    <row r="35" spans="2:10" x14ac:dyDescent="0.25">
      <c r="F35">
        <v>25</v>
      </c>
      <c r="J35">
        <f t="shared" si="1"/>
        <v>0.1638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raw data_year</vt:lpstr>
      <vt:lpstr>raw data_nat</vt:lpstr>
      <vt:lpstr>no of runners</vt:lpstr>
      <vt:lpstr>gender</vt:lpstr>
      <vt:lpstr>countries</vt:lpstr>
      <vt:lpstr>finish times</vt:lpstr>
      <vt:lpstr>weather</vt:lpstr>
      <vt:lpstr>cloudcover</vt:lpstr>
      <vt:lpstr>country</vt:lpstr>
      <vt:lpstr>country_count</vt:lpstr>
      <vt:lpstr>humidity</vt:lpstr>
      <vt:lpstr>mean_finish_time_all</vt:lpstr>
      <vt:lpstr>mean_finish_time_F</vt:lpstr>
      <vt:lpstr>mean_finish_time_M</vt:lpstr>
      <vt:lpstr>precipitation</vt:lpstr>
      <vt:lpstr>pressure</vt:lpstr>
      <vt:lpstr>runners_all</vt:lpstr>
      <vt:lpstr>runners_F</vt:lpstr>
      <vt:lpstr>runners_M</vt:lpstr>
      <vt:lpstr>temperature</vt:lpstr>
      <vt:lpstr>winddirection</vt:lpstr>
      <vt:lpstr>windspeed</vt:lpstr>
      <vt:lpstr>winner_finish_time_all</vt:lpstr>
      <vt:lpstr>winner_finish_time_f</vt:lpstr>
      <vt:lpstr>winner_finish_time_m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Luxford</dc:creator>
  <cp:lastModifiedBy>Thomas Luxford</cp:lastModifiedBy>
  <dcterms:created xsi:type="dcterms:W3CDTF">2023-05-22T10:49:21Z</dcterms:created>
  <dcterms:modified xsi:type="dcterms:W3CDTF">2023-05-25T13:22:40Z</dcterms:modified>
</cp:coreProperties>
</file>