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11760" activeTab="4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6" l="1"/>
  <c r="G29" i="6" l="1"/>
  <c r="G29" i="5"/>
  <c r="G29" i="4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D9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12" i="3"/>
  <c r="D15" i="3" s="1"/>
  <c r="D14" i="3"/>
  <c r="D13" i="3"/>
  <c r="D9" i="3"/>
  <c r="D3" i="1" a="1"/>
  <c r="D3" i="1" s="1"/>
  <c r="D4" i="1" s="1"/>
  <c r="D5" i="1" l="1"/>
  <c r="D6" i="1" s="1"/>
  <c r="B2" i="6" s="1"/>
  <c r="B2" i="4" l="1"/>
  <c r="B2" i="5"/>
  <c r="B2" i="3"/>
  <c r="O15" i="3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4" i="6"/>
  <c r="M4" i="6"/>
  <c r="N3" i="6"/>
  <c r="J15" i="6"/>
  <c r="I15" i="6"/>
  <c r="J14" i="6"/>
  <c r="I14" i="6"/>
  <c r="J13" i="6"/>
  <c r="I13" i="6"/>
  <c r="J12" i="6"/>
  <c r="I12" i="6"/>
  <c r="J11" i="6"/>
  <c r="I11" i="6"/>
  <c r="J10" i="6"/>
  <c r="I10" i="6"/>
  <c r="J9" i="6"/>
  <c r="I9" i="6"/>
  <c r="J8" i="6"/>
  <c r="I8" i="6"/>
  <c r="J7" i="6"/>
  <c r="I7" i="6"/>
  <c r="J6" i="6"/>
  <c r="I6" i="6"/>
  <c r="J5" i="6"/>
  <c r="I5" i="6"/>
  <c r="J4" i="6"/>
  <c r="I4" i="6"/>
  <c r="J3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4" i="5"/>
  <c r="M4" i="5"/>
  <c r="N3" i="5"/>
  <c r="J15" i="5"/>
  <c r="I15" i="5"/>
  <c r="J14" i="5"/>
  <c r="I14" i="5"/>
  <c r="J13" i="5"/>
  <c r="I13" i="5"/>
  <c r="J12" i="5"/>
  <c r="I12" i="5"/>
  <c r="J11" i="5"/>
  <c r="I11" i="5"/>
  <c r="J10" i="5"/>
  <c r="I10" i="5"/>
  <c r="J9" i="5"/>
  <c r="I9" i="5"/>
  <c r="J8" i="5"/>
  <c r="I8" i="5"/>
  <c r="J7" i="5"/>
  <c r="I7" i="5"/>
  <c r="J6" i="5"/>
  <c r="I6" i="5"/>
  <c r="J5" i="5"/>
  <c r="I5" i="5"/>
  <c r="J4" i="5"/>
  <c r="I4" i="5"/>
  <c r="J3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N11" i="4"/>
  <c r="M11" i="4"/>
  <c r="N10" i="4"/>
  <c r="M10" i="4"/>
  <c r="N9" i="4"/>
  <c r="M9" i="4"/>
  <c r="N8" i="4"/>
  <c r="M8" i="4"/>
  <c r="N7" i="4"/>
  <c r="M7" i="4"/>
  <c r="N6" i="4"/>
  <c r="M6" i="4"/>
  <c r="N5" i="4"/>
  <c r="M5" i="4"/>
  <c r="N4" i="4"/>
  <c r="M4" i="4"/>
  <c r="N3" i="4"/>
  <c r="J15" i="4"/>
  <c r="I15" i="4"/>
  <c r="J14" i="4"/>
  <c r="I14" i="4"/>
  <c r="J13" i="4"/>
  <c r="I13" i="4"/>
  <c r="J12" i="4"/>
  <c r="I12" i="4"/>
  <c r="J11" i="4"/>
  <c r="I11" i="4"/>
  <c r="J10" i="4"/>
  <c r="I10" i="4"/>
  <c r="J9" i="4"/>
  <c r="I9" i="4"/>
  <c r="J8" i="4"/>
  <c r="I8" i="4"/>
  <c r="J7" i="4"/>
  <c r="I7" i="4"/>
  <c r="J6" i="4"/>
  <c r="I6" i="4"/>
  <c r="J5" i="4"/>
  <c r="I5" i="4"/>
  <c r="J4" i="4"/>
  <c r="I4" i="4"/>
  <c r="J3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4" i="3"/>
  <c r="M4" i="3"/>
  <c r="N3" i="3"/>
  <c r="J15" i="3"/>
  <c r="I15" i="3"/>
  <c r="J14" i="3"/>
  <c r="I14" i="3"/>
  <c r="J13" i="3"/>
  <c r="I13" i="3"/>
  <c r="J12" i="3"/>
  <c r="I12" i="3"/>
  <c r="J11" i="3"/>
  <c r="I11" i="3"/>
  <c r="J10" i="3"/>
  <c r="I10" i="3"/>
  <c r="J9" i="3"/>
  <c r="I9" i="3"/>
  <c r="J8" i="3"/>
  <c r="I8" i="3"/>
  <c r="J7" i="3"/>
  <c r="I7" i="3"/>
  <c r="J6" i="3"/>
  <c r="I6" i="3"/>
  <c r="J5" i="3"/>
  <c r="I5" i="3"/>
  <c r="J4" i="3"/>
  <c r="I4" i="3"/>
  <c r="J3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<sst xmlns="http://schemas.openxmlformats.org/spreadsheetml/2006/main" count="180" uniqueCount="75">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</sst>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0" fontId="3" fillId="0" borderId="0" xfId="0" applyFont="1" applyAlignment="1">
      <alignment vertical="center"/>
    </xf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</cellXfs>
  <cellStyles count="1">
    <cellStyle name="Normalny" xfId="0" builtinId="0"/>
  </cellStyles>
  <dxfs count="62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D11" sqref="D11"/>
    </sheetView>
  </sheetViews>
  <sheetFormatPr defaultRowHeight="1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>
      <c r="B2" s="50" t="str">
        <f ca="1">_Variables!D6</f>
        <v>CVE-2018-6789</v>
      </c>
      <c r="C2" s="51"/>
      <c r="D2" s="52"/>
      <c r="E2" s="7"/>
      <c r="F2" s="4" t="s">
        <v>19</v>
      </c>
      <c r="G2" s="5" t="s">
        <v>33</v>
      </c>
      <c r="I2" s="48" t="s">
        <v>43</v>
      </c>
      <c r="J2" s="49"/>
      <c r="K2" s="5" t="s">
        <v>33</v>
      </c>
      <c r="M2" s="48" t="s">
        <v>46</v>
      </c>
      <c r="N2" s="49"/>
      <c r="O2" s="5" t="s">
        <v>33</v>
      </c>
    </row>
    <row r="3" spans="2:16">
      <c r="B3" s="53"/>
      <c r="C3" s="54"/>
      <c r="D3" s="55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>
        <v>1</v>
      </c>
    </row>
    <row r="4" spans="2:16" ht="15.75" thickBot="1">
      <c r="B4" s="56"/>
      <c r="C4" s="57"/>
      <c r="D4" s="58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>
      <c r="B5" s="50" t="s">
        <v>31</v>
      </c>
      <c r="C5" s="51"/>
      <c r="D5" s="52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>
      <c r="B6" s="53"/>
      <c r="C6" s="54"/>
      <c r="D6" s="55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>
      <c r="B7" s="56"/>
      <c r="C7" s="57"/>
      <c r="D7" s="58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>
      <c r="B9" s="9" t="s">
        <v>37</v>
      </c>
      <c r="C9" s="7"/>
      <c r="D9" s="10">
        <f ca="1">NOW()</f>
        <v>45313.594594560185</v>
      </c>
      <c r="F9" s="1" t="str">
        <v>Read Application Data</v>
      </c>
      <c r="G9" s="16"/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>
        <v>1</v>
      </c>
    </row>
    <row r="10" spans="2:16">
      <c r="B10" s="9" t="s">
        <v>38</v>
      </c>
      <c r="C10" s="7"/>
      <c r="D10" s="10">
        <v>45313.577923958335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>
      <c r="B11" s="9" t="s">
        <v>39</v>
      </c>
      <c r="D11" s="10">
        <v>45313.578945370369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>
        <v>1</v>
      </c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>
      <c r="B12" s="11" t="s">
        <v>35</v>
      </c>
      <c r="C12" s="3"/>
      <c r="D12" s="12">
        <f>(D11-D10)*86400</f>
        <v>88.249999727122486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>
      <c r="B16" s="7" t="s">
        <v>53</v>
      </c>
      <c r="C16" s="39"/>
      <c r="F16" s="1" t="str">
        <v>DoS: Amplification</v>
      </c>
      <c r="G16" s="16"/>
      <c r="K16" s="6"/>
    </row>
    <row r="17" spans="2:15" ht="15.75" thickBot="1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>
      <c r="F20" s="1" t="str">
        <v>Reduce Performance</v>
      </c>
      <c r="G20" s="43"/>
    </row>
    <row r="21" spans="2:15">
      <c r="F21" s="1" t="str">
        <v>Reduce Reliability</v>
      </c>
      <c r="G21" s="44"/>
    </row>
    <row r="22" spans="2:15">
      <c r="F22" s="1" t="str">
        <v>Quality Degradation</v>
      </c>
      <c r="G22" s="44"/>
    </row>
    <row r="23" spans="2:15">
      <c r="F23" s="1" t="str">
        <v>Alter Execution Logic</v>
      </c>
      <c r="G23" s="44"/>
    </row>
    <row r="24" spans="2:15">
      <c r="F24" s="1" t="str">
        <v>Varies by Context</v>
      </c>
      <c r="G24" s="44"/>
    </row>
    <row r="25" spans="2:15">
      <c r="F25" s="1" t="str">
        <v>Unexpected State</v>
      </c>
      <c r="G25" s="44"/>
    </row>
    <row r="26" spans="2:15">
      <c r="F26" s="1" t="str">
        <v>Other</v>
      </c>
      <c r="G26" s="44"/>
    </row>
    <row r="27" spans="2:15">
      <c r="F27" s="30" t="str">
        <v>NONE</v>
      </c>
      <c r="G27" s="46"/>
    </row>
    <row r="28" spans="2:15" ht="15.75" thickBot="1">
      <c r="F28" s="2" t="str">
        <v>NOT ENOUGH DATA</v>
      </c>
      <c r="G28" s="45"/>
    </row>
    <row r="29" spans="2:15" ht="15.75" thickBot="1">
      <c r="G29" s="6">
        <f>SUM(G3:G28)</f>
        <v>3</v>
      </c>
    </row>
    <row r="30" spans="2:1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>
      <c r="B31" s="1"/>
      <c r="K31" s="21"/>
    </row>
    <row r="32" spans="2:15">
      <c r="B32" s="1"/>
      <c r="K32" s="21"/>
    </row>
    <row r="33" spans="2:11">
      <c r="B33" s="1"/>
      <c r="K33" s="21"/>
    </row>
    <row r="34" spans="2:11">
      <c r="B34" s="1"/>
      <c r="K34" s="21"/>
    </row>
    <row r="35" spans="2:11" ht="15.75" thickBot="1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61" priority="2">
      <formula>$B$2="CVE-XXXX-XXXXX.xlsx"</formula>
    </cfRule>
  </conditionalFormatting>
  <conditionalFormatting sqref="D10">
    <cfRule type="expression" dxfId="60" priority="12">
      <formula>AND(NOT($D$13),NOT($D$15))</formula>
    </cfRule>
  </conditionalFormatting>
  <conditionalFormatting sqref="D11">
    <cfRule type="expression" dxfId="59" priority="15">
      <formula>AND(NOT($D$14),NOT($D$15))</formula>
    </cfRule>
  </conditionalFormatting>
  <conditionalFormatting sqref="D12">
    <cfRule type="expression" dxfId="58" priority="14">
      <formula>NOT($D$15)</formula>
    </cfRule>
  </conditionalFormatting>
  <conditionalFormatting sqref="G3:G28">
    <cfRule type="expression" dxfId="57" priority="19">
      <formula>$G$29=0</formula>
    </cfRule>
  </conditionalFormatting>
  <conditionalFormatting sqref="K3:K6">
    <cfRule type="expression" dxfId="56" priority="10">
      <formula>AND($L$6&lt;&gt;1,$L$15&lt;&gt;1)</formula>
    </cfRule>
  </conditionalFormatting>
  <conditionalFormatting sqref="K7:K8">
    <cfRule type="expression" dxfId="55" priority="9">
      <formula>AND($L$8&lt;&gt;1,$L$15&lt;&gt;1)</formula>
    </cfRule>
  </conditionalFormatting>
  <conditionalFormatting sqref="K9:K11">
    <cfRule type="expression" dxfId="54" priority="8">
      <formula>AND($L$11&lt;&gt;1,$L$15&lt;&gt;1)</formula>
    </cfRule>
  </conditionalFormatting>
  <conditionalFormatting sqref="K12:K13">
    <cfRule type="expression" dxfId="53" priority="7">
      <formula>AND($L$13&lt;&gt;1,$L$15&lt;&gt;1)</formula>
    </cfRule>
  </conditionalFormatting>
  <conditionalFormatting sqref="K14:K15">
    <cfRule type="expression" dxfId="52" priority="6">
      <formula>AND($L$15&lt;&gt;1,AND($L$13&lt;&gt;1,$L$11&lt;&gt;1,$L$8&lt;&gt;1,$L$6&lt;&gt;1))</formula>
    </cfRule>
  </conditionalFormatting>
  <conditionalFormatting sqref="O3:O11">
    <cfRule type="expression" dxfId="51" priority="5">
      <formula>$P$11&lt;1</formula>
    </cfRule>
  </conditionalFormatting>
  <conditionalFormatting sqref="O19">
    <cfRule type="expression" dxfId="50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O3" sqref="O3:O9"/>
    </sheetView>
  </sheetViews>
  <sheetFormatPr defaultRowHeight="1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>
      <c r="B2" s="50" t="str">
        <f ca="1">_Variables!D6</f>
        <v>CVE-2018-6789</v>
      </c>
      <c r="C2" s="51"/>
      <c r="D2" s="52"/>
      <c r="E2" s="7"/>
      <c r="F2" s="4" t="s">
        <v>19</v>
      </c>
      <c r="G2" s="5" t="s">
        <v>33</v>
      </c>
      <c r="I2" s="48" t="s">
        <v>43</v>
      </c>
      <c r="J2" s="49"/>
      <c r="K2" s="5" t="s">
        <v>33</v>
      </c>
      <c r="M2" s="48" t="s">
        <v>46</v>
      </c>
      <c r="N2" s="49"/>
      <c r="O2" s="5" t="s">
        <v>33</v>
      </c>
    </row>
    <row r="3" spans="2:16">
      <c r="B3" s="53"/>
      <c r="C3" s="54"/>
      <c r="D3" s="55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>
        <v>1</v>
      </c>
    </row>
    <row r="4" spans="2:16" ht="15.75" thickBot="1">
      <c r="B4" s="56"/>
      <c r="C4" s="57"/>
      <c r="D4" s="58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>
      <c r="B5" s="50" t="s">
        <v>48</v>
      </c>
      <c r="C5" s="51"/>
      <c r="D5" s="52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>
      <c r="B6" s="53"/>
      <c r="C6" s="54"/>
      <c r="D6" s="55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>
      <c r="B7" s="56"/>
      <c r="C7" s="57"/>
      <c r="D7" s="58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>
      <c r="B9" s="9" t="s">
        <v>37</v>
      </c>
      <c r="C9" s="7"/>
      <c r="D9" s="10">
        <f ca="1">NOW()</f>
        <v>45313.594594560185</v>
      </c>
      <c r="F9" s="1" t="str">
        <v>Read Application Data</v>
      </c>
      <c r="G9" s="16"/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>
        <v>1</v>
      </c>
    </row>
    <row r="10" spans="2:16">
      <c r="B10" s="9" t="s">
        <v>38</v>
      </c>
      <c r="C10" s="7"/>
      <c r="D10" s="10">
        <v>45313.578945370369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>
      <c r="B11" s="9" t="s">
        <v>39</v>
      </c>
      <c r="D11" s="10">
        <v>45313.580522800927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>
        <v>1</v>
      </c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>
      <c r="B12" s="11" t="s">
        <v>35</v>
      </c>
      <c r="C12" s="3"/>
      <c r="D12" s="12">
        <f>(D11-D10)*86400</f>
        <v>136.29000016953796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>
      <c r="B16" s="7" t="s">
        <v>53</v>
      </c>
      <c r="C16" s="39"/>
      <c r="F16" s="1" t="str">
        <v>DoS: Amplification</v>
      </c>
      <c r="G16" s="16"/>
      <c r="K16" s="6"/>
    </row>
    <row r="17" spans="2:15" ht="15.75" thickBot="1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>
      <c r="F20" s="1" t="str">
        <v>Reduce Performance</v>
      </c>
      <c r="G20" s="43"/>
    </row>
    <row r="21" spans="2:15">
      <c r="F21" s="1" t="str">
        <v>Reduce Reliability</v>
      </c>
      <c r="G21" s="44"/>
    </row>
    <row r="22" spans="2:15">
      <c r="F22" s="1" t="str">
        <v>Quality Degradation</v>
      </c>
      <c r="G22" s="44"/>
    </row>
    <row r="23" spans="2:15">
      <c r="F23" s="1" t="str">
        <v>Alter Execution Logic</v>
      </c>
      <c r="G23" s="44"/>
    </row>
    <row r="24" spans="2:15">
      <c r="F24" s="1" t="str">
        <v>Varies by Context</v>
      </c>
      <c r="G24" s="44"/>
    </row>
    <row r="25" spans="2:15">
      <c r="F25" s="1" t="str">
        <v>Unexpected State</v>
      </c>
      <c r="G25" s="44"/>
    </row>
    <row r="26" spans="2:15">
      <c r="F26" s="1" t="str">
        <v>Other</v>
      </c>
      <c r="G26" s="44"/>
    </row>
    <row r="27" spans="2:15">
      <c r="F27" s="30" t="str">
        <v>NONE</v>
      </c>
      <c r="G27" s="46"/>
    </row>
    <row r="28" spans="2:15" ht="15.75" thickBot="1">
      <c r="F28" s="2" t="str">
        <v>NOT ENOUGH DATA</v>
      </c>
      <c r="G28" s="45"/>
    </row>
    <row r="29" spans="2:15" ht="15.75" thickBot="1">
      <c r="G29" s="6">
        <f>SUM(G3:G28)</f>
        <v>3</v>
      </c>
    </row>
    <row r="30" spans="2:1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>
      <c r="B31" s="47"/>
      <c r="K31" s="21"/>
    </row>
    <row r="32" spans="2:15">
      <c r="B32" s="47"/>
      <c r="K32" s="21"/>
    </row>
    <row r="33" spans="2:11">
      <c r="B33" s="47"/>
      <c r="K33" s="21"/>
    </row>
    <row r="34" spans="2:11">
      <c r="B34" s="1"/>
      <c r="K34" s="21"/>
    </row>
    <row r="35" spans="2:11" ht="15.75" thickBot="1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49" priority="3">
      <formula>$B$2="CVE-XXXX-XXXXX.xlsx"</formula>
    </cfRule>
  </conditionalFormatting>
  <conditionalFormatting sqref="D10">
    <cfRule type="expression" dxfId="48" priority="10">
      <formula>AND(NOT($D$13),NOT($D$15))</formula>
    </cfRule>
  </conditionalFormatting>
  <conditionalFormatting sqref="D11">
    <cfRule type="expression" dxfId="47" priority="12">
      <formula>AND(NOT($D$14),NOT($D$15))</formula>
    </cfRule>
  </conditionalFormatting>
  <conditionalFormatting sqref="D12">
    <cfRule type="expression" dxfId="46" priority="11">
      <formula>NOT($D$15)</formula>
    </cfRule>
  </conditionalFormatting>
  <conditionalFormatting sqref="G19:G28">
    <cfRule type="expression" dxfId="45" priority="13">
      <formula>$G$29=0</formula>
    </cfRule>
  </conditionalFormatting>
  <conditionalFormatting sqref="K3:K6">
    <cfRule type="expression" dxfId="44" priority="9">
      <formula>AND($L$6&lt;&gt;1,$L$15&lt;&gt;1)</formula>
    </cfRule>
  </conditionalFormatting>
  <conditionalFormatting sqref="K7:K8">
    <cfRule type="expression" dxfId="43" priority="8">
      <formula>AND($L$8&lt;&gt;1,$L$15&lt;&gt;1)</formula>
    </cfRule>
  </conditionalFormatting>
  <conditionalFormatting sqref="K9:K11">
    <cfRule type="expression" dxfId="42" priority="7">
      <formula>AND($L$11&lt;&gt;1,$L$15&lt;&gt;1)</formula>
    </cfRule>
  </conditionalFormatting>
  <conditionalFormatting sqref="K12:K13">
    <cfRule type="expression" dxfId="41" priority="6">
      <formula>AND($L$13&lt;&gt;1,$L$15&lt;&gt;1)</formula>
    </cfRule>
  </conditionalFormatting>
  <conditionalFormatting sqref="K14:K15">
    <cfRule type="expression" dxfId="40" priority="5">
      <formula>AND($L$15&lt;&gt;1,AND($L$13&lt;&gt;1,$L$11&lt;&gt;1,$L$8&lt;&gt;1,$L$6&lt;&gt;1))</formula>
    </cfRule>
  </conditionalFormatting>
  <conditionalFormatting sqref="O3:O11">
    <cfRule type="expression" dxfId="39" priority="4">
      <formula>$P$11&lt;1</formula>
    </cfRule>
  </conditionalFormatting>
  <conditionalFormatting sqref="O19">
    <cfRule type="expression" dxfId="38" priority="2">
      <formula>AND($O$19&lt;&gt;"Y",$O$19&lt;&gt;"N")</formula>
    </cfRule>
  </conditionalFormatting>
  <conditionalFormatting sqref="G3:G18">
    <cfRule type="expression" dxfId="37" priority="1">
      <formula>$G$29=0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O20" sqref="O20"/>
    </sheetView>
  </sheetViews>
  <sheetFormatPr defaultRowHeight="1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>
      <c r="B2" s="50" t="str">
        <f ca="1">_Variables!D6</f>
        <v>CVE-2018-6789</v>
      </c>
      <c r="C2" s="51"/>
      <c r="D2" s="52"/>
      <c r="E2" s="7"/>
      <c r="F2" s="4" t="s">
        <v>19</v>
      </c>
      <c r="G2" s="5" t="s">
        <v>33</v>
      </c>
      <c r="I2" s="48" t="s">
        <v>43</v>
      </c>
      <c r="J2" s="49"/>
      <c r="K2" s="5" t="s">
        <v>33</v>
      </c>
      <c r="M2" s="48" t="s">
        <v>46</v>
      </c>
      <c r="N2" s="49"/>
      <c r="O2" s="5" t="s">
        <v>33</v>
      </c>
    </row>
    <row r="3" spans="2:16">
      <c r="B3" s="53"/>
      <c r="C3" s="54"/>
      <c r="D3" s="55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>
        <v>1</v>
      </c>
    </row>
    <row r="4" spans="2:16" ht="15.75" thickBot="1">
      <c r="B4" s="56"/>
      <c r="C4" s="57"/>
      <c r="D4" s="58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>
      <c r="B5" s="50" t="s">
        <v>49</v>
      </c>
      <c r="C5" s="51"/>
      <c r="D5" s="52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>
      <c r="B6" s="53"/>
      <c r="C6" s="54"/>
      <c r="D6" s="55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>
      <c r="B7" s="56"/>
      <c r="C7" s="57"/>
      <c r="D7" s="58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>
      <c r="B9" s="9" t="s">
        <v>37</v>
      </c>
      <c r="C9" s="7"/>
      <c r="D9" s="10">
        <f ca="1">NOW()</f>
        <v>45313.594594560185</v>
      </c>
      <c r="F9" s="1" t="str">
        <v>Read Application Data</v>
      </c>
      <c r="G9" s="16"/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>
        <v>1</v>
      </c>
    </row>
    <row r="10" spans="2:16">
      <c r="B10" s="9" t="s">
        <v>38</v>
      </c>
      <c r="C10" s="7"/>
      <c r="D10" s="10">
        <v>45313.589776273147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>
      <c r="B11" s="9" t="s">
        <v>39</v>
      </c>
      <c r="D11" s="10">
        <v>45313.591192129628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>
        <v>1</v>
      </c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>
      <c r="B12" s="11" t="s">
        <v>35</v>
      </c>
      <c r="C12" s="3"/>
      <c r="D12" s="12">
        <f>(D11-D10)*86400</f>
        <v>122.32999994885176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>
      <c r="B16" s="7" t="s">
        <v>53</v>
      </c>
      <c r="C16" s="39"/>
      <c r="F16" s="1" t="str">
        <v>DoS: Amplification</v>
      </c>
      <c r="G16" s="16"/>
      <c r="K16" s="6"/>
    </row>
    <row r="17" spans="2:15" ht="15.75" thickBot="1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>
      <c r="B18" s="7" t="s">
        <v>60</v>
      </c>
      <c r="C18" s="39">
        <v>1</v>
      </c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>
      <c r="F20" s="1" t="str">
        <v>Reduce Performance</v>
      </c>
      <c r="G20" s="43"/>
    </row>
    <row r="21" spans="2:15">
      <c r="F21" s="1" t="str">
        <v>Reduce Reliability</v>
      </c>
      <c r="G21" s="44"/>
    </row>
    <row r="22" spans="2:15">
      <c r="F22" s="1" t="str">
        <v>Quality Degradation</v>
      </c>
      <c r="G22" s="44"/>
    </row>
    <row r="23" spans="2:15">
      <c r="F23" s="1" t="str">
        <v>Alter Execution Logic</v>
      </c>
      <c r="G23" s="44"/>
    </row>
    <row r="24" spans="2:15">
      <c r="F24" s="1" t="str">
        <v>Varies by Context</v>
      </c>
      <c r="G24" s="44"/>
    </row>
    <row r="25" spans="2:15">
      <c r="F25" s="1" t="str">
        <v>Unexpected State</v>
      </c>
      <c r="G25" s="44"/>
    </row>
    <row r="26" spans="2:15">
      <c r="F26" s="1" t="str">
        <v>Other</v>
      </c>
      <c r="G26" s="44"/>
    </row>
    <row r="27" spans="2:15">
      <c r="F27" s="30" t="str">
        <v>NONE</v>
      </c>
      <c r="G27" s="46"/>
    </row>
    <row r="28" spans="2:15" ht="15.75" thickBot="1">
      <c r="F28" s="2" t="str">
        <v>NOT ENOUGH DATA</v>
      </c>
      <c r="G28" s="45"/>
    </row>
    <row r="29" spans="2:15" ht="15.75" thickBot="1">
      <c r="G29" s="6">
        <f>SUM(G3:G28)</f>
        <v>3</v>
      </c>
    </row>
    <row r="30" spans="2:1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>
      <c r="B31" s="1"/>
      <c r="K31" s="21"/>
    </row>
    <row r="32" spans="2:15">
      <c r="B32" s="1"/>
      <c r="K32" s="21"/>
    </row>
    <row r="33" spans="2:11">
      <c r="B33" s="1"/>
      <c r="K33" s="21"/>
    </row>
    <row r="34" spans="2:11">
      <c r="B34" s="1"/>
      <c r="K34" s="21"/>
    </row>
    <row r="35" spans="2:11" ht="15.75" thickBot="1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36" priority="10">
      <formula>$B$2="CVE-XXXX-XXXXX.xlsx"</formula>
    </cfRule>
  </conditionalFormatting>
  <conditionalFormatting sqref="D10">
    <cfRule type="expression" dxfId="35" priority="17">
      <formula>AND(NOT($D$13),NOT($D$15))</formula>
    </cfRule>
  </conditionalFormatting>
  <conditionalFormatting sqref="D12">
    <cfRule type="expression" dxfId="34" priority="18">
      <formula>NOT($D$15)</formula>
    </cfRule>
  </conditionalFormatting>
  <conditionalFormatting sqref="G19:G28">
    <cfRule type="expression" dxfId="33" priority="20">
      <formula>$G$29=0</formula>
    </cfRule>
  </conditionalFormatting>
  <conditionalFormatting sqref="K13">
    <cfRule type="expression" dxfId="29" priority="13">
      <formula>AND($L$13&lt;&gt;1,$L$15&lt;&gt;1)</formula>
    </cfRule>
  </conditionalFormatting>
  <conditionalFormatting sqref="K14:K15">
    <cfRule type="expression" dxfId="28" priority="12">
      <formula>AND($L$15&lt;&gt;1,AND($L$13&lt;&gt;1,$L$11&lt;&gt;1,$L$8&lt;&gt;1,$L$6&lt;&gt;1))</formula>
    </cfRule>
  </conditionalFormatting>
  <conditionalFormatting sqref="O10:O11">
    <cfRule type="expression" dxfId="27" priority="11">
      <formula>$P$11&lt;1</formula>
    </cfRule>
  </conditionalFormatting>
  <conditionalFormatting sqref="O19">
    <cfRule type="expression" dxfId="26" priority="9">
      <formula>AND($O$19&lt;&gt;"Y",$O$19&lt;&gt;"N")</formula>
    </cfRule>
  </conditionalFormatting>
  <conditionalFormatting sqref="D11">
    <cfRule type="expression" dxfId="25" priority="8">
      <formula>AND(NOT($D$14),NOT($D$15))</formula>
    </cfRule>
  </conditionalFormatting>
  <conditionalFormatting sqref="G18">
    <cfRule type="expression" dxfId="24" priority="7">
      <formula>$G$29=0</formula>
    </cfRule>
  </conditionalFormatting>
  <conditionalFormatting sqref="G3:G17">
    <cfRule type="expression" dxfId="11" priority="6">
      <formula>$G$29=0</formula>
    </cfRule>
  </conditionalFormatting>
  <conditionalFormatting sqref="K3:K6">
    <cfRule type="expression" dxfId="9" priority="5">
      <formula>AND($L$6&lt;&gt;1,$L$15&lt;&gt;1)</formula>
    </cfRule>
  </conditionalFormatting>
  <conditionalFormatting sqref="K7:K8">
    <cfRule type="expression" dxfId="8" priority="4">
      <formula>AND($L$8&lt;&gt;1,$L$15&lt;&gt;1)</formula>
    </cfRule>
  </conditionalFormatting>
  <conditionalFormatting sqref="K9:K11">
    <cfRule type="expression" dxfId="7" priority="3">
      <formula>AND($L$11&lt;&gt;1,$L$15&lt;&gt;1)</formula>
    </cfRule>
  </conditionalFormatting>
  <conditionalFormatting sqref="K12">
    <cfRule type="expression" dxfId="6" priority="2">
      <formula>AND($L$13&lt;&gt;1,$L$15&lt;&gt;1)</formula>
    </cfRule>
  </conditionalFormatting>
  <conditionalFormatting sqref="O3:O9">
    <cfRule type="expression" dxfId="1" priority="1">
      <formula>$P$11&lt;1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E27" sqref="E27"/>
    </sheetView>
  </sheetViews>
  <sheetFormatPr defaultRowHeight="15"/>
  <cols>
    <col min="2" max="2" width="44.7109375" customWidth="1"/>
  </cols>
  <sheetData>
    <row r="1" spans="2:2" ht="60" customHeight="1" thickBot="1">
      <c r="B1" s="40" t="s">
        <v>57</v>
      </c>
    </row>
    <row r="2" spans="2:2" ht="15.75" thickBot="1">
      <c r="B2" s="39" t="s">
        <v>56</v>
      </c>
    </row>
    <row r="3" spans="2:2">
      <c r="B3" s="41"/>
    </row>
    <row r="4" spans="2:2">
      <c r="B4" s="41"/>
    </row>
    <row r="5" spans="2:2">
      <c r="B5" s="41"/>
    </row>
    <row r="6" spans="2:2">
      <c r="B6" s="41"/>
    </row>
    <row r="7" spans="2:2">
      <c r="B7" s="41"/>
    </row>
    <row r="8" spans="2:2">
      <c r="B8" s="41"/>
    </row>
    <row r="9" spans="2:2">
      <c r="B9" s="41"/>
    </row>
    <row r="10" spans="2:2">
      <c r="B10" s="41"/>
    </row>
    <row r="11" spans="2:2">
      <c r="B11" s="41"/>
    </row>
    <row r="12" spans="2:2">
      <c r="B12" s="41"/>
    </row>
    <row r="13" spans="2:2">
      <c r="B13" s="41"/>
    </row>
    <row r="14" spans="2:2">
      <c r="B14" s="41"/>
    </row>
    <row r="15" spans="2:2">
      <c r="B15" s="41"/>
    </row>
    <row r="16" spans="2:2">
      <c r="B16" s="41"/>
    </row>
    <row r="17" spans="2:2">
      <c r="B17" s="41"/>
    </row>
    <row r="18" spans="2:2">
      <c r="B18" s="41"/>
    </row>
    <row r="19" spans="2:2">
      <c r="B19" s="41"/>
    </row>
    <row r="20" spans="2:2">
      <c r="B20" s="41"/>
    </row>
    <row r="21" spans="2:2">
      <c r="B21" s="41"/>
    </row>
    <row r="22" spans="2:2">
      <c r="B22" s="41"/>
    </row>
    <row r="23" spans="2:2">
      <c r="B23" s="41"/>
    </row>
    <row r="24" spans="2:2">
      <c r="B24" s="41"/>
    </row>
    <row r="25" spans="2:2">
      <c r="B25" s="41"/>
    </row>
    <row r="26" spans="2:2">
      <c r="B26" s="41"/>
    </row>
    <row r="27" spans="2:2">
      <c r="B27" s="41"/>
    </row>
    <row r="28" spans="2:2">
      <c r="B28" s="41"/>
    </row>
    <row r="29" spans="2:2">
      <c r="B29" s="41"/>
    </row>
    <row r="30" spans="2:2">
      <c r="B30" s="41"/>
    </row>
    <row r="31" spans="2:2" ht="15.75" thickBot="1">
      <c r="B3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tabSelected="1" zoomScale="85" zoomScaleNormal="85" workbookViewId="0">
      <selection activeCell="D11" sqref="D11"/>
    </sheetView>
  </sheetViews>
  <sheetFormatPr defaultRowHeight="1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>
      <c r="B2" s="50" t="str">
        <f ca="1">_Variables!D6</f>
        <v>CVE-2018-6789</v>
      </c>
      <c r="C2" s="51"/>
      <c r="D2" s="52"/>
      <c r="E2" s="7"/>
      <c r="F2" s="4" t="s">
        <v>19</v>
      </c>
      <c r="G2" s="5" t="s">
        <v>33</v>
      </c>
      <c r="I2" s="48" t="s">
        <v>43</v>
      </c>
      <c r="J2" s="49"/>
      <c r="K2" s="5" t="s">
        <v>33</v>
      </c>
      <c r="M2" s="48" t="s">
        <v>46</v>
      </c>
      <c r="N2" s="49"/>
      <c r="O2" s="5" t="s">
        <v>33</v>
      </c>
    </row>
    <row r="3" spans="2:16">
      <c r="B3" s="53"/>
      <c r="C3" s="54"/>
      <c r="D3" s="55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>
        <v>1</v>
      </c>
    </row>
    <row r="4" spans="2:16" ht="15.75" thickBot="1">
      <c r="B4" s="56"/>
      <c r="C4" s="57"/>
      <c r="D4" s="58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>
      <c r="B5" s="50" t="s">
        <v>51</v>
      </c>
      <c r="C5" s="51"/>
      <c r="D5" s="52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>
      <c r="B6" s="53"/>
      <c r="C6" s="54"/>
      <c r="D6" s="55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>
      <c r="B7" s="56"/>
      <c r="C7" s="57"/>
      <c r="D7" s="58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>
      <c r="B9" s="9" t="s">
        <v>37</v>
      </c>
      <c r="C9" s="7"/>
      <c r="D9" s="10">
        <f ca="1">NOW()</f>
        <v>45313.594594560185</v>
      </c>
      <c r="F9" s="1" t="str">
        <v>Read Application Data</v>
      </c>
      <c r="G9" s="16"/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>
        <v>1</v>
      </c>
    </row>
    <row r="10" spans="2:16">
      <c r="B10" s="9" t="s">
        <v>38</v>
      </c>
      <c r="C10" s="7"/>
      <c r="D10" s="10">
        <v>45313.593723148151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>
      <c r="B11" s="9" t="s">
        <v>39</v>
      </c>
      <c r="D11" s="10">
        <f ca="1">NOW()</f>
        <v>45313.594594560185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>
        <v>1</v>
      </c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>
      <c r="B12" s="11" t="s">
        <v>35</v>
      </c>
      <c r="C12" s="3"/>
      <c r="D12" s="12">
        <f ca="1">(D11-D10)*86400</f>
        <v>75.289999740198255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>
      <c r="C14">
        <v>1</v>
      </c>
      <c r="D14" s="23" t="b">
        <f t="shared" ref="D14" ca="1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>
      <c r="B15" s="7" t="s">
        <v>52</v>
      </c>
      <c r="C15" s="39"/>
      <c r="D15" s="23" t="b">
        <f ca="1"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>
      <c r="B16" s="7" t="s">
        <v>53</v>
      </c>
      <c r="C16" s="39"/>
      <c r="F16" s="1" t="str">
        <v>DoS: Amplification</v>
      </c>
      <c r="G16" s="16"/>
      <c r="K16" s="6"/>
    </row>
    <row r="17" spans="2:15" ht="15.75" thickBot="1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>
      <c r="F20" s="1" t="str">
        <v>Reduce Performance</v>
      </c>
      <c r="G20" s="43"/>
    </row>
    <row r="21" spans="2:15">
      <c r="F21" s="1" t="str">
        <v>Reduce Reliability</v>
      </c>
      <c r="G21" s="44"/>
    </row>
    <row r="22" spans="2:15">
      <c r="F22" s="1" t="str">
        <v>Quality Degradation</v>
      </c>
      <c r="G22" s="44"/>
    </row>
    <row r="23" spans="2:15">
      <c r="F23" s="1" t="str">
        <v>Alter Execution Logic</v>
      </c>
      <c r="G23" s="44"/>
    </row>
    <row r="24" spans="2:15">
      <c r="F24" s="1" t="str">
        <v>Varies by Context</v>
      </c>
      <c r="G24" s="44"/>
    </row>
    <row r="25" spans="2:15">
      <c r="F25" s="1" t="str">
        <v>Unexpected State</v>
      </c>
      <c r="G25" s="44"/>
    </row>
    <row r="26" spans="2:15">
      <c r="F26" s="1" t="str">
        <v>Other</v>
      </c>
      <c r="G26" s="44"/>
    </row>
    <row r="27" spans="2:15">
      <c r="F27" s="30" t="str">
        <v>NONE</v>
      </c>
      <c r="G27" s="46"/>
    </row>
    <row r="28" spans="2:15" ht="15.75" thickBot="1">
      <c r="F28" s="2" t="str">
        <v>NOT ENOUGH DATA</v>
      </c>
      <c r="G28" s="45"/>
    </row>
    <row r="29" spans="2:15" ht="15.75" thickBot="1">
      <c r="G29" s="6">
        <f>SUM(G3:G28)</f>
        <v>5</v>
      </c>
    </row>
    <row r="30" spans="2:1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>
      <c r="B31" s="1"/>
      <c r="K31" s="21"/>
    </row>
    <row r="32" spans="2:15">
      <c r="B32" s="1"/>
      <c r="K32" s="21"/>
    </row>
    <row r="33" spans="2:11">
      <c r="B33" s="1"/>
      <c r="K33" s="21"/>
    </row>
    <row r="34" spans="2:11">
      <c r="B34" s="1"/>
      <c r="K34" s="21"/>
    </row>
    <row r="35" spans="2:11" ht="15.75" thickBot="1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23" priority="8">
      <formula>$B$2="CVE-XXXX-XXXXX.xlsx"</formula>
    </cfRule>
  </conditionalFormatting>
  <conditionalFormatting sqref="D10">
    <cfRule type="expression" dxfId="22" priority="15">
      <formula>AND(NOT($D$13),NOT($D$15))</formula>
    </cfRule>
  </conditionalFormatting>
  <conditionalFormatting sqref="D11">
    <cfRule type="expression" dxfId="21" priority="17">
      <formula>AND(NOT($D$14),NOT($D$15))</formula>
    </cfRule>
  </conditionalFormatting>
  <conditionalFormatting sqref="D12">
    <cfRule type="expression" dxfId="20" priority="16">
      <formula>NOT($D$15)</formula>
    </cfRule>
  </conditionalFormatting>
  <conditionalFormatting sqref="G18:G28">
    <cfRule type="expression" dxfId="19" priority="18">
      <formula>$G$29=0</formula>
    </cfRule>
  </conditionalFormatting>
  <conditionalFormatting sqref="K13">
    <cfRule type="expression" dxfId="15" priority="11">
      <formula>AND($L$13&lt;&gt;1,$L$15&lt;&gt;1)</formula>
    </cfRule>
  </conditionalFormatting>
  <conditionalFormatting sqref="K14:K15">
    <cfRule type="expression" dxfId="14" priority="10">
      <formula>AND($L$15&lt;&gt;1,AND($L$13&lt;&gt;1,$L$11&lt;&gt;1,$L$8&lt;&gt;1,$L$6&lt;&gt;1))</formula>
    </cfRule>
  </conditionalFormatting>
  <conditionalFormatting sqref="O10:O11">
    <cfRule type="expression" dxfId="13" priority="9">
      <formula>$P$11&lt;1</formula>
    </cfRule>
  </conditionalFormatting>
  <conditionalFormatting sqref="O19">
    <cfRule type="expression" dxfId="12" priority="7">
      <formula>AND($O$19&lt;&gt;"Y",$O$19&lt;&gt;"N")</formula>
    </cfRule>
  </conditionalFormatting>
  <conditionalFormatting sqref="G3:G17">
    <cfRule type="expression" dxfId="10" priority="6">
      <formula>$G$29=0</formula>
    </cfRule>
  </conditionalFormatting>
  <conditionalFormatting sqref="K3:K6">
    <cfRule type="expression" dxfId="5" priority="5">
      <formula>AND($L$6&lt;&gt;1,$L$15&lt;&gt;1)</formula>
    </cfRule>
  </conditionalFormatting>
  <conditionalFormatting sqref="K7:K8">
    <cfRule type="expression" dxfId="4" priority="4">
      <formula>AND($L$8&lt;&gt;1,$L$15&lt;&gt;1)</formula>
    </cfRule>
  </conditionalFormatting>
  <conditionalFormatting sqref="K9:K11">
    <cfRule type="expression" dxfId="3" priority="3">
      <formula>AND($L$11&lt;&gt;1,$L$15&lt;&gt;1)</formula>
    </cfRule>
  </conditionalFormatting>
  <conditionalFormatting sqref="K12">
    <cfRule type="expression" dxfId="2" priority="2">
      <formula>AND($L$13&lt;&gt;1,$L$15&lt;&gt;1)</formula>
    </cfRule>
  </conditionalFormatting>
  <conditionalFormatting sqref="O3:O9">
    <cfRule type="expression" dxfId="0" priority="1">
      <formula>$P$11&lt;1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D14" sqref="D14"/>
    </sheetView>
  </sheetViews>
  <sheetFormatPr defaultRowHeight="15"/>
  <cols>
    <col min="2" max="2" width="44.7109375" customWidth="1"/>
  </cols>
  <sheetData>
    <row r="1" spans="2:2" ht="60" customHeight="1" thickBot="1">
      <c r="B1" s="40" t="s">
        <v>59</v>
      </c>
    </row>
    <row r="2" spans="2:2" ht="15.75" thickBot="1">
      <c r="B2" s="39" t="s">
        <v>58</v>
      </c>
    </row>
    <row r="3" spans="2:2">
      <c r="B3" s="41"/>
    </row>
    <row r="4" spans="2:2">
      <c r="B4" s="41"/>
    </row>
    <row r="5" spans="2:2">
      <c r="B5" s="41"/>
    </row>
    <row r="6" spans="2:2">
      <c r="B6" s="41"/>
    </row>
    <row r="7" spans="2:2">
      <c r="B7" s="41"/>
    </row>
    <row r="8" spans="2:2">
      <c r="B8" s="41"/>
    </row>
    <row r="9" spans="2:2">
      <c r="B9" s="41"/>
    </row>
    <row r="10" spans="2:2">
      <c r="B10" s="41"/>
    </row>
    <row r="11" spans="2:2">
      <c r="B11" s="41"/>
    </row>
    <row r="12" spans="2:2">
      <c r="B12" s="41"/>
    </row>
    <row r="13" spans="2:2">
      <c r="B13" s="41"/>
    </row>
    <row r="14" spans="2:2">
      <c r="B14" s="41"/>
    </row>
    <row r="15" spans="2:2">
      <c r="B15" s="41"/>
    </row>
    <row r="16" spans="2:2">
      <c r="B16" s="41"/>
    </row>
    <row r="17" spans="2:2">
      <c r="B17" s="41"/>
    </row>
    <row r="18" spans="2:2">
      <c r="B18" s="41"/>
    </row>
    <row r="19" spans="2:2">
      <c r="B19" s="41"/>
    </row>
    <row r="20" spans="2:2">
      <c r="B20" s="41"/>
    </row>
    <row r="21" spans="2:2">
      <c r="B21" s="41"/>
    </row>
    <row r="22" spans="2:2">
      <c r="B22" s="41"/>
    </row>
    <row r="23" spans="2:2">
      <c r="B23" s="41"/>
    </row>
    <row r="24" spans="2:2">
      <c r="B24" s="41"/>
    </row>
    <row r="25" spans="2:2">
      <c r="B25" s="41"/>
    </row>
    <row r="26" spans="2:2">
      <c r="B26" s="41"/>
    </row>
    <row r="27" spans="2:2">
      <c r="B27" s="41"/>
    </row>
    <row r="28" spans="2:2">
      <c r="B28" s="41"/>
    </row>
    <row r="29" spans="2:2">
      <c r="B29" s="41"/>
    </row>
    <row r="30" spans="2:2">
      <c r="B30" s="41"/>
    </row>
    <row r="31" spans="2:2" ht="15.75" thickBot="1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6"/>
  <sheetViews>
    <sheetView workbookViewId="0">
      <selection activeCell="E7" sqref="E7"/>
    </sheetView>
  </sheetViews>
  <sheetFormatPr defaultRowHeight="15"/>
  <sheetData>
    <row r="2" spans="2:15">
      <c r="C2" t="s">
        <v>54</v>
      </c>
      <c r="D2" t="s">
        <v>73</v>
      </c>
    </row>
    <row r="3" spans="2:15">
      <c r="C3" t="s">
        <v>0</v>
      </c>
      <c r="D3" t="str" cm="1">
        <f t="array" aca="1" ref="D3" ca="1">CELL("filename")</f>
        <v>C:\Users\user\Desktop\[CVE-2018-6789.xlsx]CWE</v>
      </c>
    </row>
    <row r="4" spans="2:15">
      <c r="C4" t="s">
        <v>2</v>
      </c>
      <c r="D4">
        <f ca="1">FIND("[",D3)</f>
        <v>23</v>
      </c>
    </row>
    <row r="5" spans="2:15">
      <c r="C5" t="s">
        <v>3</v>
      </c>
      <c r="D5">
        <f ca="1">FIND(".",D3)</f>
        <v>37</v>
      </c>
    </row>
    <row r="6" spans="2:15">
      <c r="C6" t="s">
        <v>1</v>
      </c>
      <c r="D6" t="str">
        <f ca="1">MID(D3,D4+1,D5-D4-1)</f>
        <v>CVE-2018-6789</v>
      </c>
    </row>
    <row r="11" spans="2:1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>
      <c r="B20">
        <v>10</v>
      </c>
      <c r="C20" t="s">
        <v>13</v>
      </c>
      <c r="J20" t="s">
        <v>28</v>
      </c>
      <c r="K20" t="s">
        <v>22</v>
      </c>
    </row>
    <row r="21" spans="2:15">
      <c r="B21">
        <v>11</v>
      </c>
      <c r="C21" t="s">
        <v>14</v>
      </c>
      <c r="J21" t="s">
        <v>30</v>
      </c>
      <c r="K21" t="s">
        <v>29</v>
      </c>
    </row>
    <row r="22" spans="2:15">
      <c r="B22">
        <v>12</v>
      </c>
      <c r="C22" t="s">
        <v>15</v>
      </c>
      <c r="J22" t="s">
        <v>32</v>
      </c>
      <c r="K22" t="s">
        <v>32</v>
      </c>
    </row>
    <row r="23" spans="2:15">
      <c r="B23">
        <v>13</v>
      </c>
      <c r="C23" t="s">
        <v>16</v>
      </c>
      <c r="J23" t="s">
        <v>41</v>
      </c>
      <c r="K23" t="s">
        <v>40</v>
      </c>
    </row>
    <row r="24" spans="2:15">
      <c r="B24">
        <v>14</v>
      </c>
      <c r="C24" t="s">
        <v>64</v>
      </c>
    </row>
    <row r="25" spans="2:15">
      <c r="B25">
        <v>15</v>
      </c>
      <c r="C25" t="s">
        <v>17</v>
      </c>
    </row>
    <row r="26" spans="2:15">
      <c r="B26">
        <v>16</v>
      </c>
      <c r="C26" t="s">
        <v>18</v>
      </c>
    </row>
    <row r="27" spans="2:15">
      <c r="B27">
        <v>17</v>
      </c>
      <c r="C27" t="s">
        <v>65</v>
      </c>
    </row>
    <row r="28" spans="2:15">
      <c r="C28" t="s">
        <v>66</v>
      </c>
    </row>
    <row r="29" spans="2:15">
      <c r="C29" t="s">
        <v>67</v>
      </c>
    </row>
    <row r="30" spans="2:15">
      <c r="C30" t="s">
        <v>68</v>
      </c>
    </row>
    <row r="31" spans="2:15">
      <c r="C31" t="s">
        <v>69</v>
      </c>
    </row>
    <row r="32" spans="2:15">
      <c r="C32" t="s">
        <v>70</v>
      </c>
    </row>
    <row r="33" spans="3:3">
      <c r="C33" t="s">
        <v>71</v>
      </c>
    </row>
    <row r="34" spans="3:3">
      <c r="C34" t="s">
        <v>72</v>
      </c>
    </row>
    <row r="35" spans="3:3">
      <c r="C35" t="s">
        <v>32</v>
      </c>
    </row>
    <row r="36" spans="3:3">
      <c r="C3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user</cp:lastModifiedBy>
  <dcterms:created xsi:type="dcterms:W3CDTF">2015-06-05T18:17:20Z</dcterms:created>
  <dcterms:modified xsi:type="dcterms:W3CDTF">2024-01-22T13:16:15Z</dcterms:modified>
</cp:coreProperties>
</file>