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E8BB72-804C-4915-8859-2185067C12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escription" sheetId="1" r:id="rId1"/>
    <sheet name="Links" sheetId="2" r:id="rId2"/>
    <sheet name="Own research" sheetId="3" r:id="rId3"/>
    <sheet name="Own reasearch URLs" sheetId="4" r:id="rId4"/>
    <sheet name="CWE" sheetId="5" r:id="rId5"/>
    <sheet name="Group CVE" sheetId="6" r:id="rId6"/>
    <sheet name="_Variable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7" l="1" a="1"/>
  <c r="D3" i="7" s="1"/>
  <c r="G29" i="5"/>
  <c r="O15" i="5"/>
  <c r="L15" i="5"/>
  <c r="D14" i="5"/>
  <c r="L13" i="5"/>
  <c r="D13" i="5"/>
  <c r="D12" i="5"/>
  <c r="D15" i="5" s="1"/>
  <c r="P11" i="5"/>
  <c r="L11" i="5"/>
  <c r="D9" i="5"/>
  <c r="L8" i="5"/>
  <c r="L6" i="5"/>
  <c r="N10" i="5"/>
  <c r="M10" i="5"/>
  <c r="M9" i="5"/>
  <c r="M8" i="5"/>
  <c r="N6" i="5"/>
  <c r="M6" i="5"/>
  <c r="M5" i="5"/>
  <c r="M4" i="5"/>
  <c r="M3" i="5" a="1"/>
  <c r="N8" i="5" s="1"/>
  <c r="M3" i="5"/>
  <c r="J15" i="5"/>
  <c r="J14" i="5"/>
  <c r="J13" i="5"/>
  <c r="J12" i="5"/>
  <c r="I12" i="5"/>
  <c r="J11" i="5"/>
  <c r="J10" i="5"/>
  <c r="J9" i="5"/>
  <c r="J8" i="5"/>
  <c r="I8" i="5"/>
  <c r="J7" i="5"/>
  <c r="J6" i="5"/>
  <c r="J5" i="5"/>
  <c r="J4" i="5"/>
  <c r="I4" i="5"/>
  <c r="J3" i="5"/>
  <c r="I3" i="5" a="1"/>
  <c r="I14" i="5" s="1"/>
  <c r="I3" i="5"/>
  <c r="F24" i="5"/>
  <c r="F23" i="5"/>
  <c r="F21" i="5"/>
  <c r="F16" i="5"/>
  <c r="F15" i="5"/>
  <c r="F13" i="5"/>
  <c r="F8" i="5"/>
  <c r="F7" i="5"/>
  <c r="F5" i="5"/>
  <c r="F3" i="5" a="1"/>
  <c r="F28" i="5" s="1"/>
  <c r="G29" i="3"/>
  <c r="O15" i="3"/>
  <c r="L15" i="3"/>
  <c r="D15" i="3"/>
  <c r="D14" i="3"/>
  <c r="L13" i="3"/>
  <c r="D13" i="3"/>
  <c r="D12" i="3"/>
  <c r="P11" i="3"/>
  <c r="L11" i="3"/>
  <c r="D9" i="3"/>
  <c r="L8" i="3"/>
  <c r="L6" i="3"/>
  <c r="N11" i="3"/>
  <c r="N10" i="3"/>
  <c r="M10" i="3"/>
  <c r="N9" i="3"/>
  <c r="M9" i="3"/>
  <c r="N8" i="3"/>
  <c r="N7" i="3"/>
  <c r="N6" i="3"/>
  <c r="M6" i="3"/>
  <c r="N5" i="3"/>
  <c r="M5" i="3"/>
  <c r="N4" i="3"/>
  <c r="N3" i="3"/>
  <c r="M3" i="3" a="1"/>
  <c r="M8" i="3" s="1"/>
  <c r="M3" i="3"/>
  <c r="I3" i="3" a="1"/>
  <c r="J13" i="3" s="1"/>
  <c r="F28" i="3"/>
  <c r="F26" i="3"/>
  <c r="F24" i="3"/>
  <c r="F23" i="3"/>
  <c r="F22" i="3"/>
  <c r="F21" i="3"/>
  <c r="F20" i="3"/>
  <c r="F18" i="3"/>
  <c r="F16" i="3"/>
  <c r="F15" i="3"/>
  <c r="F14" i="3"/>
  <c r="F13" i="3"/>
  <c r="F12" i="3"/>
  <c r="F10" i="3"/>
  <c r="F8" i="3"/>
  <c r="F7" i="3"/>
  <c r="F6" i="3"/>
  <c r="F5" i="3"/>
  <c r="F4" i="3"/>
  <c r="F3" i="3" a="1"/>
  <c r="F27" i="3" s="1"/>
  <c r="F3" i="3"/>
  <c r="G29" i="2"/>
  <c r="O15" i="2"/>
  <c r="L15" i="2"/>
  <c r="D15" i="2"/>
  <c r="D14" i="2"/>
  <c r="L13" i="2"/>
  <c r="D13" i="2"/>
  <c r="D12" i="2"/>
  <c r="P11" i="2"/>
  <c r="L11" i="2"/>
  <c r="D9" i="2"/>
  <c r="L8" i="2"/>
  <c r="L6" i="2"/>
  <c r="N9" i="2"/>
  <c r="M9" i="2"/>
  <c r="N5" i="2"/>
  <c r="M5" i="2"/>
  <c r="M3" i="2" a="1"/>
  <c r="N11" i="2" s="1"/>
  <c r="I3" i="2" a="1"/>
  <c r="I13" i="2" s="1"/>
  <c r="F22" i="2"/>
  <c r="F21" i="2"/>
  <c r="F14" i="2"/>
  <c r="F13" i="2"/>
  <c r="F6" i="2"/>
  <c r="F5" i="2"/>
  <c r="F3" i="2" a="1"/>
  <c r="F26" i="2" s="1"/>
  <c r="G29" i="1"/>
  <c r="O15" i="1"/>
  <c r="L15" i="1"/>
  <c r="D15" i="1"/>
  <c r="D14" i="1"/>
  <c r="L13" i="1"/>
  <c r="D13" i="1"/>
  <c r="D12" i="1"/>
  <c r="P11" i="1"/>
  <c r="L11" i="1"/>
  <c r="D9" i="1"/>
  <c r="L8" i="1"/>
  <c r="L6" i="1"/>
  <c r="N11" i="1"/>
  <c r="N10" i="1"/>
  <c r="N9" i="1"/>
  <c r="M9" i="1"/>
  <c r="N8" i="1"/>
  <c r="M8" i="1"/>
  <c r="N7" i="1"/>
  <c r="N6" i="1"/>
  <c r="N5" i="1"/>
  <c r="M5" i="1"/>
  <c r="N4" i="1"/>
  <c r="M4" i="1"/>
  <c r="N3" i="1"/>
  <c r="M3" i="1" a="1"/>
  <c r="M11" i="1" s="1"/>
  <c r="M3" i="1"/>
  <c r="I3" i="1" a="1"/>
  <c r="J12" i="1" s="1"/>
  <c r="F28" i="1"/>
  <c r="F26" i="1"/>
  <c r="F24" i="1"/>
  <c r="F22" i="1"/>
  <c r="F21" i="1"/>
  <c r="F20" i="1"/>
  <c r="F18" i="1"/>
  <c r="F16" i="1"/>
  <c r="F14" i="1"/>
  <c r="F13" i="1"/>
  <c r="F12" i="1"/>
  <c r="F10" i="1"/>
  <c r="F8" i="1"/>
  <c r="F6" i="1"/>
  <c r="F5" i="1"/>
  <c r="F4" i="1"/>
  <c r="F3" i="1" a="1"/>
  <c r="F25" i="1" s="1"/>
  <c r="F3" i="1"/>
  <c r="D5" i="7" l="1"/>
  <c r="D4" i="7"/>
  <c r="I7" i="3"/>
  <c r="I11" i="3"/>
  <c r="I15" i="3"/>
  <c r="I3" i="1"/>
  <c r="J6" i="1"/>
  <c r="J10" i="1"/>
  <c r="J14" i="1"/>
  <c r="I5" i="1"/>
  <c r="I9" i="1"/>
  <c r="I13" i="1"/>
  <c r="F11" i="2"/>
  <c r="F19" i="2"/>
  <c r="F27" i="2"/>
  <c r="J5" i="2"/>
  <c r="J9" i="2"/>
  <c r="J13" i="2"/>
  <c r="M4" i="2"/>
  <c r="M8" i="2"/>
  <c r="I6" i="3"/>
  <c r="I10" i="3"/>
  <c r="I14" i="3"/>
  <c r="F11" i="1"/>
  <c r="F19" i="1"/>
  <c r="F27" i="1"/>
  <c r="J5" i="1"/>
  <c r="J9" i="1"/>
  <c r="J13" i="1"/>
  <c r="F4" i="2"/>
  <c r="F12" i="2"/>
  <c r="F20" i="2"/>
  <c r="F28" i="2"/>
  <c r="I6" i="2"/>
  <c r="I10" i="2"/>
  <c r="I14" i="2"/>
  <c r="N4" i="2"/>
  <c r="N8" i="2"/>
  <c r="I3" i="3"/>
  <c r="J6" i="3"/>
  <c r="J10" i="3"/>
  <c r="J14" i="3"/>
  <c r="F6" i="5"/>
  <c r="F14" i="5"/>
  <c r="F22" i="5"/>
  <c r="I7" i="5"/>
  <c r="I11" i="5"/>
  <c r="I15" i="5"/>
  <c r="N5" i="5"/>
  <c r="N9" i="5"/>
  <c r="I6" i="1"/>
  <c r="I14" i="1"/>
  <c r="I3" i="2"/>
  <c r="J6" i="2"/>
  <c r="J10" i="2"/>
  <c r="J14" i="2"/>
  <c r="I7" i="1"/>
  <c r="I11" i="1"/>
  <c r="I15" i="1"/>
  <c r="F7" i="2"/>
  <c r="F15" i="2"/>
  <c r="F23" i="2"/>
  <c r="J3" i="2"/>
  <c r="J7" i="2"/>
  <c r="J11" i="2"/>
  <c r="J15" i="2"/>
  <c r="M6" i="2"/>
  <c r="M10" i="2"/>
  <c r="I4" i="3"/>
  <c r="I8" i="3"/>
  <c r="I12" i="3"/>
  <c r="F9" i="5"/>
  <c r="F17" i="5"/>
  <c r="F25" i="5"/>
  <c r="M7" i="5"/>
  <c r="M11" i="5"/>
  <c r="F7" i="1"/>
  <c r="F15" i="1"/>
  <c r="F23" i="1"/>
  <c r="J3" i="1"/>
  <c r="J7" i="1"/>
  <c r="J11" i="1"/>
  <c r="J15" i="1"/>
  <c r="M6" i="1"/>
  <c r="M10" i="1"/>
  <c r="F8" i="2"/>
  <c r="F16" i="2"/>
  <c r="F24" i="2"/>
  <c r="I4" i="2"/>
  <c r="I8" i="2"/>
  <c r="I12" i="2"/>
  <c r="M3" i="2"/>
  <c r="N6" i="2"/>
  <c r="N10" i="2"/>
  <c r="F9" i="3"/>
  <c r="F17" i="3"/>
  <c r="F25" i="3"/>
  <c r="J4" i="3"/>
  <c r="J8" i="3"/>
  <c r="J12" i="3"/>
  <c r="M7" i="3"/>
  <c r="M11" i="3"/>
  <c r="F3" i="5"/>
  <c r="F10" i="5"/>
  <c r="F18" i="5"/>
  <c r="F26" i="5"/>
  <c r="I5" i="5"/>
  <c r="I9" i="5"/>
  <c r="I13" i="5"/>
  <c r="N3" i="5"/>
  <c r="N7" i="5"/>
  <c r="N11" i="5"/>
  <c r="I10" i="1"/>
  <c r="I7" i="2"/>
  <c r="I11" i="2"/>
  <c r="I15" i="2"/>
  <c r="J3" i="3"/>
  <c r="J7" i="3"/>
  <c r="J11" i="3"/>
  <c r="J15" i="3"/>
  <c r="I4" i="1"/>
  <c r="I8" i="1"/>
  <c r="I12" i="1"/>
  <c r="F9" i="2"/>
  <c r="F17" i="2"/>
  <c r="F25" i="2"/>
  <c r="J4" i="2"/>
  <c r="J8" i="2"/>
  <c r="J12" i="2"/>
  <c r="M7" i="2"/>
  <c r="M11" i="2"/>
  <c r="I5" i="3"/>
  <c r="I9" i="3"/>
  <c r="I13" i="3"/>
  <c r="F11" i="5"/>
  <c r="F19" i="5"/>
  <c r="F27" i="5"/>
  <c r="F9" i="1"/>
  <c r="F17" i="1"/>
  <c r="J4" i="1"/>
  <c r="J8" i="1"/>
  <c r="M7" i="1"/>
  <c r="F3" i="2"/>
  <c r="F10" i="2"/>
  <c r="F18" i="2"/>
  <c r="I5" i="2"/>
  <c r="I9" i="2"/>
  <c r="N3" i="2"/>
  <c r="N7" i="2"/>
  <c r="F11" i="3"/>
  <c r="F19" i="3"/>
  <c r="J5" i="3"/>
  <c r="J9" i="3"/>
  <c r="M4" i="3"/>
  <c r="F4" i="5"/>
  <c r="F12" i="5"/>
  <c r="F20" i="5"/>
  <c r="I6" i="5"/>
  <c r="I10" i="5"/>
  <c r="N4" i="5"/>
  <c r="D6" i="7" l="1"/>
  <c r="B2" i="1" s="1"/>
  <c r="B2" i="3" l="1"/>
  <c r="B2" i="5"/>
  <c r="B2" i="2"/>
</calcChain>
</file>

<file path=xl/sharedStrings.xml><?xml version="1.0" encoding="utf-8"?>
<sst xmlns="http://schemas.openxmlformats.org/spreadsheetml/2006/main" count="179" uniqueCount="74">
  <si>
    <t>Change file name, and then CVE id will be copied from there. Possibly refresh (F9), if below cell has not changed, despite file name change.</t>
  </si>
  <si>
    <r>
      <rPr>
        <sz val="11"/>
        <color rgb="FF000000"/>
        <rFont val="Calibri"/>
        <family val="2"/>
        <charset val="1"/>
      </rPr>
      <t xml:space="preserve">Which technical impacts can be achieved with successful exploitation of vulnerability? Do </t>
    </r>
    <r>
      <rPr>
        <b/>
        <sz val="11"/>
        <color rgb="FF000000"/>
        <rFont val="Calibri"/>
        <family val="2"/>
        <charset val="238"/>
      </rPr>
      <t>NOT COPY</t>
    </r>
    <r>
      <rPr>
        <sz val="11"/>
        <color rgb="FF000000"/>
        <rFont val="Calibri"/>
        <family val="2"/>
        <charset val="1"/>
      </rPr>
      <t xml:space="preserve"> from CWE description.</t>
    </r>
  </si>
  <si>
    <r>
      <rPr>
        <sz val="11"/>
        <color rgb="FF000000"/>
        <rFont val="Calibri"/>
        <family val="2"/>
        <charset val="1"/>
      </rPr>
      <t>Given level of investigation, formulate</t>
    </r>
    <r>
      <rPr>
        <b/>
        <sz val="11"/>
        <color rgb="FF000000"/>
        <rFont val="Calibri"/>
        <family val="2"/>
        <charset val="238"/>
      </rPr>
      <t xml:space="preserve"> YOUR OWN</t>
    </r>
    <r>
      <rPr>
        <sz val="11"/>
        <color rgb="FF000000"/>
        <rFont val="Calibri"/>
        <family val="2"/>
        <charset val="1"/>
      </rPr>
      <t xml:space="preserve"> CVSS scores.</t>
    </r>
  </si>
  <si>
    <r>
      <rPr>
        <sz val="11"/>
        <color rgb="FF000000"/>
        <rFont val="Calibri"/>
        <family val="2"/>
        <charset val="1"/>
      </rPr>
      <t xml:space="preserve">Which vector changers could be achieved with successful exploitation of vulnerability? Multiple values can be marked. </t>
    </r>
    <r>
      <rPr>
        <b/>
        <sz val="11"/>
        <color rgb="FF000000"/>
        <rFont val="Calibri"/>
        <family val="2"/>
        <charset val="238"/>
      </rPr>
      <t>Vector changers are described on cloud</t>
    </r>
    <r>
      <rPr>
        <sz val="11"/>
        <color rgb="FF000000"/>
        <rFont val="Calibri"/>
        <family val="2"/>
        <charset val="1"/>
      </rPr>
      <t>.</t>
    </r>
  </si>
  <si>
    <t>Technical impact</t>
  </si>
  <si>
    <t>Does occur (1)?</t>
  </si>
  <si>
    <t>CVSS Exploitability</t>
  </si>
  <si>
    <t>Vector changer</t>
  </si>
  <si>
    <t>Description</t>
  </si>
  <si>
    <t>Time:</t>
  </si>
  <si>
    <t>Refresh next cell (F9) to get time</t>
  </si>
  <si>
    <t>Start time (paste value)</t>
  </si>
  <si>
    <t>End time (paste value)</t>
  </si>
  <si>
    <t>Elapsed time (s):</t>
  </si>
  <si>
    <t>Lack of new information at this level</t>
  </si>
  <si>
    <t>End of internet reached</t>
  </si>
  <si>
    <t>Detailed analysis would take 10x avg</t>
  </si>
  <si>
    <t>Crucial info found: exploit code</t>
  </si>
  <si>
    <t>Compromised machine</t>
  </si>
  <si>
    <t>Does occur (Y/N)?</t>
  </si>
  <si>
    <t>min. shell command</t>
  </si>
  <si>
    <t>Notes:</t>
  </si>
  <si>
    <t>Links</t>
  </si>
  <si>
    <t>Own research</t>
  </si>
  <si>
    <t>Copy queries and URLs you have investigated during "Own research" phase. Minimally, include URLs that contained important pieces of information.</t>
  </si>
  <si>
    <t>Queries and URLs</t>
  </si>
  <si>
    <t>CWE</t>
  </si>
  <si>
    <t>If this is kind of compund CVE - where impacts can be achieved if multiple, found together CVEs are used; type below other CVEs or paste URL where they are enumerated.</t>
  </si>
  <si>
    <t>CVEs or URL</t>
  </si>
  <si>
    <t>Version</t>
  </si>
  <si>
    <t>1.0.5</t>
  </si>
  <si>
    <t>CELL</t>
  </si>
  <si>
    <t>CVE_Start</t>
  </si>
  <si>
    <t>CVE_End</t>
  </si>
  <si>
    <t>CVE</t>
  </si>
  <si>
    <t>Execute Unauthorized Code or Commands</t>
  </si>
  <si>
    <t>AV</t>
  </si>
  <si>
    <t>N</t>
  </si>
  <si>
    <t>Gain Privileges or Assume Identity</t>
  </si>
  <si>
    <t xml:space="preserve"> </t>
  </si>
  <si>
    <t>A</t>
  </si>
  <si>
    <t>Modify Memory</t>
  </si>
  <si>
    <t>L</t>
  </si>
  <si>
    <t>Modify Files or Directories</t>
  </si>
  <si>
    <t>P</t>
  </si>
  <si>
    <t>Modify Application Data</t>
  </si>
  <si>
    <t>AC</t>
  </si>
  <si>
    <t>PR</t>
  </si>
  <si>
    <t>Read Memory</t>
  </si>
  <si>
    <t>H</t>
  </si>
  <si>
    <t>Read Application Data</t>
  </si>
  <si>
    <t>Read Files or Directories</t>
  </si>
  <si>
    <t>NONE</t>
  </si>
  <si>
    <t>DoS: Crash, Exit, or Restart</t>
  </si>
  <si>
    <t>NOT ENOU.</t>
  </si>
  <si>
    <t>DATA</t>
  </si>
  <si>
    <t>DoS: Instability</t>
  </si>
  <si>
    <t>UI</t>
  </si>
  <si>
    <t>DoS: Resource Consumption (CPU)</t>
  </si>
  <si>
    <t>R</t>
  </si>
  <si>
    <t>DoS: Resource Consumption (Memory)</t>
  </si>
  <si>
    <t>DoS: Resource Consumption (Other)</t>
  </si>
  <si>
    <t>DoS: Amplification</t>
  </si>
  <si>
    <t>Bypass Protection Mechanism</t>
  </si>
  <si>
    <t>Hide Activities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</si>
  <si>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</si>
  <si>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</si>
  <si>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</si>
  <si>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</si>
  <si>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</si>
  <si>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</si>
  <si>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</si>
  <si>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</si>
  <si>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NOT ENOUGH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</si>
</sst>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\ne\r&quot;al&quot;"/>
    <numFmt numFmtId="165" formatCode="[$-F400]h:mm:ss\ AM/PM"/>
    <numFmt numFmtId="166" formatCode="mm/dd/yy\ hh:mm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164" fontId="0" fillId="0" borderId="0"/>
  </cellStyleXfs>
  <cellXfs count="60">
    <xf numFmtId="164" fontId="0" fillId="0" borderId="0" xfId="0"/>
    <xf numFmtId="164" fontId="0" fillId="0" borderId="0" xfId="0" applyAlignment="1">
      <alignment vertical="center"/>
    </xf>
    <xf numFmtId="164" fontId="1" fillId="0" borderId="3" xfId="0" applyFont="1" applyBorder="1"/>
    <xf numFmtId="164" fontId="1" fillId="0" borderId="4" xfId="0" applyFont="1" applyBorder="1"/>
    <xf numFmtId="0" fontId="0" fillId="0" borderId="5" xfId="0" applyNumberFormat="1" applyBorder="1"/>
    <xf numFmtId="164" fontId="0" fillId="0" borderId="6" xfId="0" applyBorder="1" applyAlignment="1">
      <alignment horizontal="center"/>
    </xf>
    <xf numFmtId="0" fontId="0" fillId="0" borderId="7" xfId="0" applyNumberFormat="1" applyBorder="1"/>
    <xf numFmtId="0" fontId="0" fillId="0" borderId="8" xfId="0" applyNumberFormat="1" applyBorder="1"/>
    <xf numFmtId="164" fontId="0" fillId="0" borderId="9" xfId="0" applyBorder="1" applyAlignment="1">
      <alignment horizontal="center"/>
    </xf>
    <xf numFmtId="0" fontId="0" fillId="0" borderId="10" xfId="0" applyNumberFormat="1" applyBorder="1"/>
    <xf numFmtId="164" fontId="0" fillId="0" borderId="11" xfId="0" applyBorder="1" applyAlignment="1">
      <alignment horizontal="center"/>
    </xf>
    <xf numFmtId="0" fontId="0" fillId="0" borderId="12" xfId="0" applyNumberFormat="1" applyBorder="1"/>
    <xf numFmtId="164" fontId="0" fillId="0" borderId="13" xfId="0" applyBorder="1" applyAlignment="1">
      <alignment horizontal="center"/>
    </xf>
    <xf numFmtId="164" fontId="2" fillId="0" borderId="0" xfId="0" applyFont="1"/>
    <xf numFmtId="0" fontId="0" fillId="0" borderId="14" xfId="0" applyNumberFormat="1" applyBorder="1"/>
    <xf numFmtId="0" fontId="0" fillId="0" borderId="15" xfId="0" applyNumberFormat="1" applyBorder="1"/>
    <xf numFmtId="164" fontId="0" fillId="0" borderId="16" xfId="0" applyBorder="1" applyAlignment="1">
      <alignment horizontal="center"/>
    </xf>
    <xf numFmtId="0" fontId="0" fillId="0" borderId="17" xfId="0" applyNumberFormat="1" applyBorder="1"/>
    <xf numFmtId="164" fontId="0" fillId="0" borderId="18" xfId="0" applyBorder="1" applyAlignment="1">
      <alignment horizontal="center"/>
    </xf>
    <xf numFmtId="164" fontId="0" fillId="0" borderId="3" xfId="0" applyBorder="1" applyAlignment="1">
      <alignment vertical="center"/>
    </xf>
    <xf numFmtId="164" fontId="0" fillId="0" borderId="19" xfId="0" applyBorder="1" applyAlignment="1">
      <alignment vertical="center"/>
    </xf>
    <xf numFmtId="164" fontId="0" fillId="0" borderId="20" xfId="0" applyBorder="1" applyAlignment="1">
      <alignment horizontal="center" vertical="center"/>
    </xf>
    <xf numFmtId="164" fontId="0" fillId="0" borderId="5" xfId="0" applyBorder="1" applyAlignment="1">
      <alignment vertical="center"/>
    </xf>
    <xf numFmtId="165" fontId="0" fillId="0" borderId="13" xfId="0" applyNumberFormat="1" applyBorder="1" applyAlignment="1">
      <alignment horizontal="center" vertical="center"/>
    </xf>
    <xf numFmtId="0" fontId="0" fillId="0" borderId="21" xfId="0" applyNumberFormat="1" applyBorder="1"/>
    <xf numFmtId="0" fontId="0" fillId="0" borderId="1" xfId="0" applyNumberFormat="1" applyBorder="1"/>
    <xf numFmtId="164" fontId="0" fillId="0" borderId="22" xfId="0" applyBorder="1" applyAlignment="1">
      <alignment horizontal="center"/>
    </xf>
    <xf numFmtId="164" fontId="0" fillId="0" borderId="21" xfId="0" applyBorder="1" applyAlignment="1">
      <alignment vertical="center"/>
    </xf>
    <xf numFmtId="1" fontId="0" fillId="0" borderId="23" xfId="0" applyNumberFormat="1" applyBorder="1"/>
    <xf numFmtId="164" fontId="0" fillId="0" borderId="0" xfId="0" applyAlignment="1">
      <alignment horizontal="center"/>
    </xf>
    <xf numFmtId="166" fontId="0" fillId="0" borderId="0" xfId="0" applyNumberFormat="1"/>
    <xf numFmtId="1" fontId="2" fillId="0" borderId="0" xfId="0" applyNumberFormat="1" applyFont="1"/>
    <xf numFmtId="164" fontId="0" fillId="0" borderId="2" xfId="0" applyBorder="1"/>
    <xf numFmtId="0" fontId="0" fillId="0" borderId="24" xfId="0" applyNumberFormat="1" applyBorder="1"/>
    <xf numFmtId="164" fontId="0" fillId="0" borderId="23" xfId="0" applyBorder="1" applyAlignment="1">
      <alignment horizontal="center"/>
    </xf>
    <xf numFmtId="164" fontId="0" fillId="0" borderId="25" xfId="0" applyBorder="1"/>
    <xf numFmtId="164" fontId="0" fillId="0" borderId="26" xfId="0" applyBorder="1"/>
    <xf numFmtId="164" fontId="0" fillId="0" borderId="23" xfId="0" applyBorder="1"/>
    <xf numFmtId="164" fontId="2" fillId="0" borderId="6" xfId="0" applyFont="1" applyBorder="1"/>
    <xf numFmtId="164" fontId="0" fillId="0" borderId="6" xfId="0" applyBorder="1"/>
    <xf numFmtId="164" fontId="0" fillId="0" borderId="11" xfId="0" applyBorder="1"/>
    <xf numFmtId="164" fontId="0" fillId="0" borderId="22" xfId="0" applyBorder="1"/>
    <xf numFmtId="164" fontId="0" fillId="0" borderId="27" xfId="0" applyBorder="1"/>
    <xf numFmtId="164" fontId="0" fillId="0" borderId="13" xfId="0" applyBorder="1"/>
    <xf numFmtId="164" fontId="0" fillId="0" borderId="0" xfId="0" applyAlignment="1">
      <alignment wrapText="1"/>
    </xf>
    <xf numFmtId="164" fontId="0" fillId="0" borderId="28" xfId="0" applyBorder="1"/>
    <xf numFmtId="164" fontId="0" fillId="0" borderId="29" xfId="0" applyBorder="1"/>
    <xf numFmtId="0" fontId="0" fillId="0" borderId="6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2" xfId="0" applyNumberFormat="1" applyBorder="1"/>
    <xf numFmtId="0" fontId="2" fillId="0" borderId="6" xfId="0" applyNumberFormat="1" applyFont="1" applyBorder="1"/>
    <xf numFmtId="0" fontId="0" fillId="0" borderId="6" xfId="0" applyNumberFormat="1" applyBorder="1"/>
    <xf numFmtId="0" fontId="0" fillId="0" borderId="11" xfId="0" applyNumberFormat="1" applyBorder="1"/>
    <xf numFmtId="0" fontId="0" fillId="0" borderId="22" xfId="0" applyNumberFormat="1" applyBorder="1"/>
    <xf numFmtId="0" fontId="0" fillId="0" borderId="2" xfId="0" applyNumberFormat="1" applyBorder="1" applyAlignment="1">
      <alignment horizontal="center" vertical="center"/>
    </xf>
    <xf numFmtId="164" fontId="0" fillId="0" borderId="1" xfId="0" applyBorder="1" applyAlignment="1">
      <alignment horizontal="left" vertical="center" wrapText="1"/>
    </xf>
    <xf numFmtId="164" fontId="1" fillId="0" borderId="3" xfId="0" applyFont="1" applyBorder="1" applyAlignment="1">
      <alignment horizontal="left"/>
    </xf>
  </cellXfs>
  <cellStyles count="1">
    <cellStyle name="Normalny" xfId="0" builtinId="0"/>
  </cellStyles>
  <dxfs count="49"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tabSelected="1" zoomScale="113" zoomScaleNormal="113" workbookViewId="0">
      <selection activeCell="K9" sqref="K9"/>
    </sheetView>
  </sheetViews>
  <sheetFormatPr defaultColWidth="8.5703125" defaultRowHeight="15" x14ac:dyDescent="0.25"/>
  <cols>
    <col min="2" max="2" width="35.42578125" customWidth="1"/>
    <col min="3" max="3" width="2.5703125" customWidth="1"/>
    <col min="4" max="4" width="15.42578125" customWidth="1"/>
    <col min="6" max="6" width="36" customWidth="1"/>
    <col min="7" max="7" width="13.85546875" customWidth="1"/>
    <col min="9" max="9" width="11.7109375" customWidth="1"/>
    <col min="10" max="10" width="7" customWidth="1"/>
    <col min="11" max="11" width="14.140625" customWidth="1"/>
    <col min="13" max="13" width="11" customWidth="1"/>
    <col min="14" max="14" width="6.7109375" customWidth="1"/>
    <col min="15" max="15" width="14.7109375" customWidth="1"/>
  </cols>
  <sheetData>
    <row r="1" spans="2:16" ht="77.45" customHeight="1" x14ac:dyDescent="0.25">
      <c r="B1" s="58" t="s">
        <v>0</v>
      </c>
      <c r="C1" s="58"/>
      <c r="D1" s="58"/>
      <c r="F1" s="58" t="s">
        <v>1</v>
      </c>
      <c r="G1" s="58"/>
      <c r="I1" s="58" t="s">
        <v>2</v>
      </c>
      <c r="J1" s="58"/>
      <c r="K1" s="58"/>
      <c r="M1" s="58" t="s">
        <v>3</v>
      </c>
      <c r="N1" s="58"/>
      <c r="O1" s="58"/>
    </row>
    <row r="2" spans="2:16" x14ac:dyDescent="0.25">
      <c r="B2" s="57" t="str">
        <f ca="1">_Variables!D6</f>
        <v>CVE-2023-44216</v>
      </c>
      <c r="C2" s="57"/>
      <c r="D2" s="57"/>
      <c r="E2" s="1"/>
      <c r="F2" s="2" t="s">
        <v>4</v>
      </c>
      <c r="G2" s="3" t="s">
        <v>5</v>
      </c>
      <c r="I2" s="59" t="s">
        <v>6</v>
      </c>
      <c r="J2" s="59"/>
      <c r="K2" s="3" t="s">
        <v>5</v>
      </c>
      <c r="M2" s="59" t="s">
        <v>7</v>
      </c>
      <c r="N2" s="59"/>
      <c r="O2" s="3" t="s">
        <v>5</v>
      </c>
    </row>
    <row r="3" spans="2:16" x14ac:dyDescent="0.25">
      <c r="B3" s="57"/>
      <c r="C3" s="57"/>
      <c r="D3" s="57"/>
      <c r="E3" s="1"/>
      <c r="F3" s="4" t="str">
        <f t="array" ref="F3:F28">_Variables!C11:C36</f>
        <v>Execute Unauthorized Code or Commands</v>
      </c>
      <c r="G3" s="5"/>
      <c r="I3" s="6" t="str">
        <f t="array" ref="I3:J15">_Variables!J11:K23</f>
        <v>AV</v>
      </c>
      <c r="J3" s="7" t="str">
        <v>N</v>
      </c>
      <c r="K3" s="49"/>
      <c r="M3" s="6" t="str">
        <f t="array" ref="M3:N11">_Variables!N11:O19</f>
        <v>AV</v>
      </c>
      <c r="N3" s="9" t="str">
        <v>N</v>
      </c>
      <c r="O3" s="10"/>
    </row>
    <row r="4" spans="2:16" x14ac:dyDescent="0.25">
      <c r="B4" s="57"/>
      <c r="C4" s="57"/>
      <c r="D4" s="57"/>
      <c r="E4" s="1"/>
      <c r="F4" s="4" t="str">
        <v>Gain Privileges or Assume Identity</v>
      </c>
      <c r="G4" s="5"/>
      <c r="I4" s="4" t="str">
        <v xml:space="preserve"> </v>
      </c>
      <c r="J4" s="11" t="str">
        <v>A</v>
      </c>
      <c r="K4" s="50"/>
      <c r="M4" s="4" t="str">
        <v xml:space="preserve"> </v>
      </c>
      <c r="N4" t="str">
        <v>A</v>
      </c>
      <c r="O4" s="5"/>
    </row>
    <row r="5" spans="2:16" x14ac:dyDescent="0.25">
      <c r="B5" s="57" t="s">
        <v>8</v>
      </c>
      <c r="C5" s="57"/>
      <c r="D5" s="57"/>
      <c r="E5" s="1"/>
      <c r="F5" s="4" t="str">
        <v>Modify Memory</v>
      </c>
      <c r="G5" s="5"/>
      <c r="I5" s="4" t="str">
        <v xml:space="preserve"> </v>
      </c>
      <c r="J5" s="11" t="str">
        <v>L</v>
      </c>
      <c r="K5" s="47">
        <v>1</v>
      </c>
      <c r="L5" s="13"/>
      <c r="M5" s="4" t="str">
        <v xml:space="preserve"> </v>
      </c>
      <c r="N5" t="str">
        <v>L</v>
      </c>
      <c r="O5" s="5"/>
    </row>
    <row r="6" spans="2:16" x14ac:dyDescent="0.25">
      <c r="B6" s="57"/>
      <c r="C6" s="57"/>
      <c r="D6" s="57"/>
      <c r="E6" s="1"/>
      <c r="F6" s="4" t="str">
        <v>Modify Files or Directories</v>
      </c>
      <c r="G6" s="5"/>
      <c r="I6" s="14" t="str">
        <v xml:space="preserve"> </v>
      </c>
      <c r="J6" s="15" t="str">
        <v>P</v>
      </c>
      <c r="K6" s="48"/>
      <c r="L6" s="13">
        <f>SUM(K3:K6)</f>
        <v>1</v>
      </c>
      <c r="M6" s="14" t="str">
        <v xml:space="preserve"> </v>
      </c>
      <c r="N6" s="17" t="str">
        <v>P</v>
      </c>
      <c r="O6" s="18"/>
    </row>
    <row r="7" spans="2:16" x14ac:dyDescent="0.25">
      <c r="B7" s="57"/>
      <c r="C7" s="57"/>
      <c r="D7" s="57"/>
      <c r="E7" s="1"/>
      <c r="F7" s="4" t="str">
        <v>Modify Application Data</v>
      </c>
      <c r="G7" s="5"/>
      <c r="I7" s="6" t="str">
        <v>AC</v>
      </c>
      <c r="J7" s="7" t="str">
        <v>L</v>
      </c>
      <c r="K7" s="49"/>
      <c r="L7" s="13"/>
      <c r="M7" s="6" t="str">
        <v>PR</v>
      </c>
      <c r="N7" s="9" t="str">
        <v>N</v>
      </c>
      <c r="O7" s="10"/>
    </row>
    <row r="8" spans="2:16" x14ac:dyDescent="0.25">
      <c r="B8" s="19" t="s">
        <v>9</v>
      </c>
      <c r="C8" s="20"/>
      <c r="D8" s="21"/>
      <c r="F8" s="4" t="str">
        <v>Read Memory</v>
      </c>
      <c r="G8" s="5"/>
      <c r="I8" s="14" t="str">
        <v xml:space="preserve"> </v>
      </c>
      <c r="J8" s="15" t="str">
        <v>H</v>
      </c>
      <c r="K8" s="48">
        <v>1</v>
      </c>
      <c r="L8" s="13">
        <f>SUM(K7:K8)</f>
        <v>1</v>
      </c>
      <c r="M8" s="4" t="str">
        <v xml:space="preserve"> </v>
      </c>
      <c r="N8" t="str">
        <v>L</v>
      </c>
      <c r="O8" s="5"/>
    </row>
    <row r="9" spans="2:16" x14ac:dyDescent="0.25">
      <c r="B9" s="22" t="s">
        <v>10</v>
      </c>
      <c r="C9" s="1"/>
      <c r="D9" s="23">
        <f ca="1">NOW()</f>
        <v>45250.712987037034</v>
      </c>
      <c r="F9" s="4" t="str">
        <v>Read Application Data</v>
      </c>
      <c r="G9" s="47">
        <v>1</v>
      </c>
      <c r="I9" s="6" t="str">
        <v>PR</v>
      </c>
      <c r="J9" s="7" t="str">
        <v>N</v>
      </c>
      <c r="K9" s="49">
        <v>1</v>
      </c>
      <c r="L9" s="13"/>
      <c r="M9" s="14" t="str">
        <v xml:space="preserve"> </v>
      </c>
      <c r="N9" s="17" t="str">
        <v>H</v>
      </c>
      <c r="O9" s="18"/>
    </row>
    <row r="10" spans="2:16" x14ac:dyDescent="0.25">
      <c r="B10" s="22" t="s">
        <v>11</v>
      </c>
      <c r="C10" s="1"/>
      <c r="D10" s="23">
        <v>45250.557654745367</v>
      </c>
      <c r="F10" s="4" t="str">
        <v>Read Files or Directories</v>
      </c>
      <c r="G10" s="5"/>
      <c r="I10" s="4" t="str">
        <v xml:space="preserve"> </v>
      </c>
      <c r="J10" s="11" t="str">
        <v>L</v>
      </c>
      <c r="K10" s="50"/>
      <c r="L10" s="13"/>
      <c r="M10" s="4" t="str">
        <v>NONE</v>
      </c>
      <c r="N10" t="str">
        <v>NONE</v>
      </c>
      <c r="O10" s="47">
        <v>1</v>
      </c>
    </row>
    <row r="11" spans="2:16" x14ac:dyDescent="0.25">
      <c r="B11" s="22" t="s">
        <v>12</v>
      </c>
      <c r="D11" s="23">
        <v>45250.561781597222</v>
      </c>
      <c r="F11" s="4" t="str">
        <v>DoS: Crash, Exit, or Restart</v>
      </c>
      <c r="G11" s="5"/>
      <c r="I11" s="14" t="str">
        <v xml:space="preserve"> </v>
      </c>
      <c r="J11" s="15" t="str">
        <v>H</v>
      </c>
      <c r="K11" s="48"/>
      <c r="L11" s="13">
        <f>SUM(K9:K11)</f>
        <v>1</v>
      </c>
      <c r="M11" s="24" t="str">
        <v>NOT ENOU.</v>
      </c>
      <c r="N11" s="25" t="str">
        <v>DATA</v>
      </c>
      <c r="O11" s="26"/>
      <c r="P11" s="13">
        <f>SUM(O3:O11)</f>
        <v>1</v>
      </c>
    </row>
    <row r="12" spans="2:16" x14ac:dyDescent="0.25">
      <c r="B12" s="27" t="s">
        <v>13</v>
      </c>
      <c r="C12" s="25"/>
      <c r="D12" s="28">
        <f>(D11-D10)*86400</f>
        <v>356.56000021845102</v>
      </c>
      <c r="F12" s="4" t="str">
        <v>DoS: Instability</v>
      </c>
      <c r="G12" s="5"/>
      <c r="I12" s="6" t="str">
        <v>UI</v>
      </c>
      <c r="J12" s="7" t="str">
        <v>N</v>
      </c>
      <c r="K12" s="49">
        <v>1</v>
      </c>
      <c r="L12" s="13"/>
      <c r="O12" s="29"/>
    </row>
    <row r="13" spans="2:16" x14ac:dyDescent="0.25">
      <c r="B13" s="30"/>
      <c r="D13" s="31" t="b">
        <f>D10&lt;&gt;""</f>
        <v>1</v>
      </c>
      <c r="F13" s="4" t="str">
        <v>DoS: Resource Consumption (CPU)</v>
      </c>
      <c r="G13" s="5"/>
      <c r="I13" s="14" t="str">
        <v xml:space="preserve"> </v>
      </c>
      <c r="J13" s="15" t="str">
        <v>R</v>
      </c>
      <c r="K13" s="48"/>
      <c r="L13" s="13">
        <f>SUM(K12:K13)</f>
        <v>1</v>
      </c>
      <c r="O13" s="29"/>
    </row>
    <row r="14" spans="2:16" x14ac:dyDescent="0.25">
      <c r="C14">
        <v>1</v>
      </c>
      <c r="D14" s="31" t="b">
        <f>D11&lt;&gt;""</f>
        <v>1</v>
      </c>
      <c r="F14" s="4" t="str">
        <v>DoS: Resource Consumption (Memory)</v>
      </c>
      <c r="G14" s="5"/>
      <c r="I14" s="4" t="str">
        <v>NONE</v>
      </c>
      <c r="J14" s="11" t="str">
        <v>NONE</v>
      </c>
      <c r="K14" s="50"/>
      <c r="L14" s="13"/>
      <c r="O14" s="29"/>
    </row>
    <row r="15" spans="2:16" x14ac:dyDescent="0.25">
      <c r="B15" s="1" t="s">
        <v>14</v>
      </c>
      <c r="C15" s="32"/>
      <c r="D15" s="31" t="b">
        <f>AND(D12&gt;0,D12&lt;3600)</f>
        <v>1</v>
      </c>
      <c r="F15" s="4" t="str">
        <v>DoS: Resource Consumption (Other)</v>
      </c>
      <c r="G15" s="5"/>
      <c r="I15" s="24" t="str">
        <v>NOT ENOU.</v>
      </c>
      <c r="J15" s="33" t="str">
        <v>DATA</v>
      </c>
      <c r="K15" s="51"/>
      <c r="L15" s="13">
        <f>SUM(K14:K15)</f>
        <v>0</v>
      </c>
      <c r="O15" s="13">
        <f>SUM(O3:O14)</f>
        <v>1</v>
      </c>
    </row>
    <row r="16" spans="2:16" x14ac:dyDescent="0.25">
      <c r="B16" s="1" t="s">
        <v>15</v>
      </c>
      <c r="C16" s="32"/>
      <c r="F16" s="4" t="str">
        <v>DoS: Amplification</v>
      </c>
      <c r="G16" s="5"/>
      <c r="K16" s="13"/>
    </row>
    <row r="17" spans="2:15" x14ac:dyDescent="0.25">
      <c r="B17" s="1" t="s">
        <v>16</v>
      </c>
      <c r="C17" s="32"/>
      <c r="F17" s="4" t="str">
        <v>Bypass Protection Mechanism</v>
      </c>
      <c r="G17" s="5"/>
    </row>
    <row r="18" spans="2:15" x14ac:dyDescent="0.25">
      <c r="B18" s="1" t="s">
        <v>17</v>
      </c>
      <c r="C18" s="32"/>
      <c r="F18" s="4" t="str">
        <v>Hide Activities</v>
      </c>
      <c r="G18" s="5"/>
      <c r="M18" s="35" t="s">
        <v>18</v>
      </c>
      <c r="N18" s="36"/>
      <c r="O18" s="32" t="s">
        <v>19</v>
      </c>
    </row>
    <row r="19" spans="2:15" x14ac:dyDescent="0.25">
      <c r="F19" s="4" t="str">
        <v>Reduce Maintainability</v>
      </c>
      <c r="G19" s="5"/>
      <c r="M19" s="24" t="s">
        <v>20</v>
      </c>
      <c r="N19" s="37"/>
      <c r="O19" s="32" t="s">
        <v>37</v>
      </c>
    </row>
    <row r="20" spans="2:15" x14ac:dyDescent="0.25">
      <c r="F20" s="4" t="str">
        <v>Reduce Performance</v>
      </c>
      <c r="G20" s="38"/>
    </row>
    <row r="21" spans="2:15" x14ac:dyDescent="0.25">
      <c r="F21" s="4" t="str">
        <v>Reduce Reliability</v>
      </c>
      <c r="G21" s="39"/>
    </row>
    <row r="22" spans="2:15" x14ac:dyDescent="0.25">
      <c r="F22" s="4" t="str">
        <v>Quality Degradation</v>
      </c>
      <c r="G22" s="39"/>
    </row>
    <row r="23" spans="2:15" x14ac:dyDescent="0.25">
      <c r="F23" s="4" t="str">
        <v>Alter Execution Logic</v>
      </c>
      <c r="G23" s="39"/>
    </row>
    <row r="24" spans="2:15" x14ac:dyDescent="0.25">
      <c r="F24" s="4" t="str">
        <v>Varies by Context</v>
      </c>
      <c r="G24" s="47">
        <v>1</v>
      </c>
    </row>
    <row r="25" spans="2:15" x14ac:dyDescent="0.25">
      <c r="F25" s="4" t="str">
        <v>Unexpected State</v>
      </c>
      <c r="G25" s="39"/>
    </row>
    <row r="26" spans="2:15" x14ac:dyDescent="0.25">
      <c r="F26" s="4" t="str">
        <v>Other</v>
      </c>
      <c r="G26" s="39"/>
    </row>
    <row r="27" spans="2:15" x14ac:dyDescent="0.25">
      <c r="F27" s="6" t="str">
        <v>NONE</v>
      </c>
      <c r="G27" s="40"/>
    </row>
    <row r="28" spans="2:15" x14ac:dyDescent="0.25">
      <c r="F28" s="24" t="str">
        <v>NOT ENOUGH DATA</v>
      </c>
      <c r="G28" s="41"/>
    </row>
    <row r="29" spans="2:15" x14ac:dyDescent="0.25">
      <c r="G29" s="13">
        <f>SUM(G3:G28)</f>
        <v>2</v>
      </c>
    </row>
    <row r="30" spans="2:15" x14ac:dyDescent="0.25">
      <c r="B30" s="35" t="s">
        <v>21</v>
      </c>
      <c r="C30" s="42"/>
      <c r="D30" s="42"/>
      <c r="E30" s="42"/>
      <c r="F30" s="42"/>
      <c r="G30" s="42"/>
      <c r="H30" s="42"/>
      <c r="I30" s="42"/>
      <c r="J30" s="42"/>
      <c r="K30" s="36"/>
    </row>
    <row r="31" spans="2:15" x14ac:dyDescent="0.25">
      <c r="B31" s="4"/>
      <c r="K31" s="43"/>
    </row>
    <row r="32" spans="2:15" x14ac:dyDescent="0.25">
      <c r="B32" s="4"/>
      <c r="K32" s="43"/>
    </row>
    <row r="33" spans="2:11" x14ac:dyDescent="0.25">
      <c r="B33" s="4"/>
      <c r="K33" s="43"/>
    </row>
    <row r="34" spans="2:11" x14ac:dyDescent="0.25">
      <c r="B34" s="4"/>
      <c r="K34" s="43"/>
    </row>
    <row r="35" spans="2:11" x14ac:dyDescent="0.25">
      <c r="B35" s="24"/>
      <c r="C35" s="25"/>
      <c r="D35" s="25"/>
      <c r="E35" s="25"/>
      <c r="F35" s="25"/>
      <c r="G35" s="25"/>
      <c r="H35" s="25"/>
      <c r="I35" s="25"/>
      <c r="J35" s="25"/>
      <c r="K35" s="37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8" priority="3">
      <formula>$B$2="CVE-XXXX-XXXXX.xlsx"</formula>
    </cfRule>
  </conditionalFormatting>
  <conditionalFormatting sqref="D10">
    <cfRule type="expression" dxfId="47" priority="4">
      <formula>AND(NOT($D$13),NOT($D$15))</formula>
    </cfRule>
  </conditionalFormatting>
  <conditionalFormatting sqref="D11">
    <cfRule type="expression" dxfId="46" priority="5">
      <formula>AND(NOT($D$14),NOT($D$15))</formula>
    </cfRule>
  </conditionalFormatting>
  <conditionalFormatting sqref="D12">
    <cfRule type="expression" dxfId="45" priority="6">
      <formula>NOT($D$15)</formula>
    </cfRule>
  </conditionalFormatting>
  <conditionalFormatting sqref="G3:G28">
    <cfRule type="expression" dxfId="44" priority="7">
      <formula>$G$29=0</formula>
    </cfRule>
  </conditionalFormatting>
  <conditionalFormatting sqref="K3:K4 K6">
    <cfRule type="expression" dxfId="43" priority="8">
      <formula>AND($L$6&lt;&gt;1,$L$15&lt;&gt;1)</formula>
    </cfRule>
  </conditionalFormatting>
  <conditionalFormatting sqref="K5">
    <cfRule type="expression" dxfId="42" priority="1">
      <formula>$G$29=0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10">
      <formula>AND($L$11&lt;&gt;1,$L$15&lt;&gt;1)</formula>
    </cfRule>
  </conditionalFormatting>
  <conditionalFormatting sqref="K12:K13">
    <cfRule type="expression" dxfId="39" priority="11">
      <formula>AND($L$13&lt;&gt;1,$L$15&lt;&gt;1)</formula>
    </cfRule>
  </conditionalFormatting>
  <conditionalFormatting sqref="K14:K15">
    <cfRule type="expression" dxfId="38" priority="12">
      <formula>AND($L$15&lt;&gt;1,AND($L$13&lt;&gt;1,$L$11&lt;&gt;1,$L$8&lt;&gt;1,$L$6&lt;&gt;1))</formula>
    </cfRule>
  </conditionalFormatting>
  <conditionalFormatting sqref="O3:O11">
    <cfRule type="expression" dxfId="37" priority="13">
      <formula>$P$11&lt;1</formula>
    </cfRule>
  </conditionalFormatting>
  <conditionalFormatting sqref="O19">
    <cfRule type="expression" dxfId="36" priority="14">
      <formula>AND($O$19&lt;&gt;"Y",$O$19&lt;&gt;"N")</formula>
    </cfRule>
  </conditionalFormatting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113" zoomScaleNormal="113" workbookViewId="0">
      <selection activeCell="O3" sqref="O3:O11"/>
    </sheetView>
  </sheetViews>
  <sheetFormatPr defaultColWidth="8.5703125" defaultRowHeight="15" x14ac:dyDescent="0.25"/>
  <cols>
    <col min="2" max="2" width="35.42578125" customWidth="1"/>
    <col min="3" max="3" width="2.5703125" customWidth="1"/>
    <col min="4" max="4" width="15.42578125" customWidth="1"/>
    <col min="6" max="6" width="36" customWidth="1"/>
    <col min="7" max="7" width="13.85546875" customWidth="1"/>
    <col min="9" max="9" width="11.7109375" customWidth="1"/>
    <col min="10" max="10" width="7" customWidth="1"/>
    <col min="11" max="11" width="14.140625" customWidth="1"/>
    <col min="13" max="13" width="11" customWidth="1"/>
    <col min="14" max="14" width="6.7109375" customWidth="1"/>
    <col min="15" max="15" width="14.7109375" customWidth="1"/>
  </cols>
  <sheetData>
    <row r="1" spans="2:16" ht="77.45" customHeight="1" x14ac:dyDescent="0.25">
      <c r="B1" s="58" t="s">
        <v>0</v>
      </c>
      <c r="C1" s="58"/>
      <c r="D1" s="58"/>
      <c r="F1" s="58" t="s">
        <v>1</v>
      </c>
      <c r="G1" s="58"/>
      <c r="I1" s="58" t="s">
        <v>2</v>
      </c>
      <c r="J1" s="58"/>
      <c r="K1" s="58"/>
      <c r="M1" s="58" t="s">
        <v>3</v>
      </c>
      <c r="N1" s="58"/>
      <c r="O1" s="58"/>
    </row>
    <row r="2" spans="2:16" x14ac:dyDescent="0.25">
      <c r="B2" s="57" t="str">
        <f ca="1">_Variables!D6</f>
        <v>CVE-2023-44216</v>
      </c>
      <c r="C2" s="57"/>
      <c r="D2" s="57"/>
      <c r="E2" s="1"/>
      <c r="F2" s="2" t="s">
        <v>4</v>
      </c>
      <c r="G2" s="3" t="s">
        <v>5</v>
      </c>
      <c r="I2" s="59" t="s">
        <v>6</v>
      </c>
      <c r="J2" s="59"/>
      <c r="K2" s="3" t="s">
        <v>5</v>
      </c>
      <c r="M2" s="59" t="s">
        <v>7</v>
      </c>
      <c r="N2" s="59"/>
      <c r="O2" s="3" t="s">
        <v>5</v>
      </c>
    </row>
    <row r="3" spans="2:16" x14ac:dyDescent="0.25">
      <c r="B3" s="57"/>
      <c r="C3" s="57"/>
      <c r="D3" s="57"/>
      <c r="E3" s="1"/>
      <c r="F3" s="4" t="str">
        <f t="array" ref="F3:F28">_Variables!C11:C36</f>
        <v>Execute Unauthorized Code or Commands</v>
      </c>
      <c r="G3" s="47"/>
      <c r="I3" s="6" t="str">
        <f t="array" ref="I3:J15">_Variables!J11:K23</f>
        <v>AV</v>
      </c>
      <c r="J3" s="7" t="str">
        <v>N</v>
      </c>
      <c r="K3" s="49">
        <v>1</v>
      </c>
      <c r="M3" s="6" t="str">
        <f t="array" ref="M3:N11">_Variables!N11:O19</f>
        <v>AV</v>
      </c>
      <c r="N3" s="9" t="str">
        <v>N</v>
      </c>
      <c r="O3" s="10"/>
    </row>
    <row r="4" spans="2:16" x14ac:dyDescent="0.25">
      <c r="B4" s="57"/>
      <c r="C4" s="57"/>
      <c r="D4" s="57"/>
      <c r="E4" s="1"/>
      <c r="F4" s="4" t="str">
        <v>Gain Privileges or Assume Identity</v>
      </c>
      <c r="G4" s="47"/>
      <c r="I4" s="4" t="str">
        <v xml:space="preserve"> </v>
      </c>
      <c r="J4" s="11" t="str">
        <v>A</v>
      </c>
      <c r="K4" s="50"/>
      <c r="M4" s="4" t="str">
        <v xml:space="preserve"> </v>
      </c>
      <c r="N4" t="str">
        <v>A</v>
      </c>
      <c r="O4" s="5"/>
    </row>
    <row r="5" spans="2:16" x14ac:dyDescent="0.25">
      <c r="B5" s="57" t="s">
        <v>22</v>
      </c>
      <c r="C5" s="57"/>
      <c r="D5" s="57"/>
      <c r="E5" s="1"/>
      <c r="F5" s="4" t="str">
        <v>Modify Memory</v>
      </c>
      <c r="G5" s="47"/>
      <c r="I5" s="4" t="str">
        <v xml:space="preserve"> </v>
      </c>
      <c r="J5" s="11" t="str">
        <v>L</v>
      </c>
      <c r="K5" s="50"/>
      <c r="L5" s="13"/>
      <c r="M5" s="4" t="str">
        <v xml:space="preserve"> </v>
      </c>
      <c r="N5" t="str">
        <v>L</v>
      </c>
      <c r="O5" s="5"/>
    </row>
    <row r="6" spans="2:16" x14ac:dyDescent="0.25">
      <c r="B6" s="57"/>
      <c r="C6" s="57"/>
      <c r="D6" s="57"/>
      <c r="E6" s="1"/>
      <c r="F6" s="4" t="str">
        <v>Modify Files or Directories</v>
      </c>
      <c r="G6" s="47"/>
      <c r="I6" s="14" t="str">
        <v xml:space="preserve"> </v>
      </c>
      <c r="J6" s="15" t="str">
        <v>P</v>
      </c>
      <c r="K6" s="48"/>
      <c r="L6" s="13">
        <f>SUM(K3:K6)</f>
        <v>1</v>
      </c>
      <c r="M6" s="14" t="str">
        <v xml:space="preserve"> </v>
      </c>
      <c r="N6" s="17" t="str">
        <v>P</v>
      </c>
      <c r="O6" s="18"/>
    </row>
    <row r="7" spans="2:16" x14ac:dyDescent="0.25">
      <c r="B7" s="57"/>
      <c r="C7" s="57"/>
      <c r="D7" s="57"/>
      <c r="E7" s="1"/>
      <c r="F7" s="4" t="str">
        <v>Modify Application Data</v>
      </c>
      <c r="G7" s="47"/>
      <c r="I7" s="6" t="str">
        <v>AC</v>
      </c>
      <c r="J7" s="7" t="str">
        <v>L</v>
      </c>
      <c r="K7" s="49"/>
      <c r="L7" s="13"/>
      <c r="M7" s="6" t="str">
        <v>PR</v>
      </c>
      <c r="N7" s="9" t="str">
        <v>N</v>
      </c>
      <c r="O7" s="10"/>
    </row>
    <row r="8" spans="2:16" x14ac:dyDescent="0.25">
      <c r="B8" s="19" t="s">
        <v>9</v>
      </c>
      <c r="C8" s="20"/>
      <c r="D8" s="21"/>
      <c r="F8" s="4" t="str">
        <v>Read Memory</v>
      </c>
      <c r="G8" s="47"/>
      <c r="I8" s="14" t="str">
        <v xml:space="preserve"> </v>
      </c>
      <c r="J8" s="15" t="str">
        <v>H</v>
      </c>
      <c r="K8" s="48">
        <v>1</v>
      </c>
      <c r="L8" s="13">
        <f>SUM(K7:K8)</f>
        <v>1</v>
      </c>
      <c r="M8" s="4" t="str">
        <v xml:space="preserve"> </v>
      </c>
      <c r="N8" t="str">
        <v>L</v>
      </c>
      <c r="O8" s="5"/>
    </row>
    <row r="9" spans="2:16" x14ac:dyDescent="0.25">
      <c r="B9" s="22" t="s">
        <v>10</v>
      </c>
      <c r="C9" s="1"/>
      <c r="D9" s="23">
        <f ca="1">NOW()</f>
        <v>45250.712987037034</v>
      </c>
      <c r="F9" s="4" t="str">
        <v>Read Application Data</v>
      </c>
      <c r="G9" s="47">
        <v>1</v>
      </c>
      <c r="I9" s="6" t="str">
        <v>PR</v>
      </c>
      <c r="J9" s="7" t="str">
        <v>N</v>
      </c>
      <c r="K9" s="49">
        <v>1</v>
      </c>
      <c r="L9" s="13"/>
      <c r="M9" s="14" t="str">
        <v xml:space="preserve"> </v>
      </c>
      <c r="N9" s="17" t="str">
        <v>H</v>
      </c>
      <c r="O9" s="18"/>
    </row>
    <row r="10" spans="2:16" x14ac:dyDescent="0.25">
      <c r="B10" s="22" t="s">
        <v>11</v>
      </c>
      <c r="C10" s="1"/>
      <c r="D10" s="23">
        <v>45250.561896527775</v>
      </c>
      <c r="F10" s="4" t="str">
        <v>Read Files or Directories</v>
      </c>
      <c r="G10" s="47"/>
      <c r="I10" s="4" t="str">
        <v xml:space="preserve"> </v>
      </c>
      <c r="J10" s="11" t="str">
        <v>L</v>
      </c>
      <c r="K10" s="50"/>
      <c r="L10" s="13"/>
      <c r="M10" s="4" t="str">
        <v>NONE</v>
      </c>
      <c r="N10" t="str">
        <v>NONE</v>
      </c>
      <c r="O10" s="47">
        <v>1</v>
      </c>
    </row>
    <row r="11" spans="2:16" x14ac:dyDescent="0.25">
      <c r="B11" s="22" t="s">
        <v>12</v>
      </c>
      <c r="D11" s="23">
        <v>45250.571574074071</v>
      </c>
      <c r="F11" s="4" t="str">
        <v>DoS: Crash, Exit, or Restart</v>
      </c>
      <c r="G11" s="47"/>
      <c r="I11" s="14" t="str">
        <v xml:space="preserve"> </v>
      </c>
      <c r="J11" s="15" t="str">
        <v>H</v>
      </c>
      <c r="K11" s="48"/>
      <c r="L11" s="13">
        <f>SUM(K9:K11)</f>
        <v>1</v>
      </c>
      <c r="M11" s="24" t="str">
        <v>NOT ENOU.</v>
      </c>
      <c r="N11" s="25" t="str">
        <v>DATA</v>
      </c>
      <c r="O11" s="26"/>
      <c r="P11" s="13">
        <f>SUM(O3:O11)</f>
        <v>1</v>
      </c>
    </row>
    <row r="12" spans="2:16" x14ac:dyDescent="0.25">
      <c r="B12" s="27" t="s">
        <v>13</v>
      </c>
      <c r="C12" s="25"/>
      <c r="D12" s="28">
        <f>(D11-D10)*86400</f>
        <v>836.1399999121204</v>
      </c>
      <c r="F12" s="4" t="str">
        <v>DoS: Instability</v>
      </c>
      <c r="G12" s="47"/>
      <c r="I12" s="6" t="str">
        <v>UI</v>
      </c>
      <c r="J12" s="7" t="str">
        <v>N</v>
      </c>
      <c r="K12" s="49">
        <v>1</v>
      </c>
      <c r="L12" s="13"/>
      <c r="O12" s="29"/>
    </row>
    <row r="13" spans="2:16" x14ac:dyDescent="0.25">
      <c r="B13" s="30"/>
      <c r="D13" s="31" t="b">
        <f>D10&lt;&gt;""</f>
        <v>1</v>
      </c>
      <c r="F13" s="4" t="str">
        <v>DoS: Resource Consumption (CPU)</v>
      </c>
      <c r="G13" s="47"/>
      <c r="I13" s="14" t="str">
        <v xml:space="preserve"> </v>
      </c>
      <c r="J13" s="15" t="str">
        <v>R</v>
      </c>
      <c r="K13" s="48"/>
      <c r="L13" s="13">
        <f>SUM(K12:K13)</f>
        <v>1</v>
      </c>
      <c r="O13" s="29"/>
    </row>
    <row r="14" spans="2:16" x14ac:dyDescent="0.25">
      <c r="C14">
        <v>1</v>
      </c>
      <c r="D14" s="31" t="b">
        <f>D11&lt;&gt;""</f>
        <v>1</v>
      </c>
      <c r="F14" s="4" t="str">
        <v>DoS: Resource Consumption (Memory)</v>
      </c>
      <c r="G14" s="47"/>
      <c r="I14" s="4" t="str">
        <v>NONE</v>
      </c>
      <c r="J14" s="11" t="str">
        <v>NONE</v>
      </c>
      <c r="K14" s="50"/>
      <c r="L14" s="13"/>
      <c r="O14" s="29"/>
    </row>
    <row r="15" spans="2:16" x14ac:dyDescent="0.25">
      <c r="B15" s="1" t="s">
        <v>14</v>
      </c>
      <c r="C15" s="32"/>
      <c r="D15" s="31" t="b">
        <f>AND(D12&gt;0,D12&lt;3600)</f>
        <v>1</v>
      </c>
      <c r="F15" s="4" t="str">
        <v>DoS: Resource Consumption (Other)</v>
      </c>
      <c r="G15" s="47"/>
      <c r="I15" s="24" t="str">
        <v>NOT ENOU.</v>
      </c>
      <c r="J15" s="33" t="str">
        <v>DATA</v>
      </c>
      <c r="K15" s="51"/>
      <c r="L15" s="13">
        <f>SUM(K14:K15)</f>
        <v>0</v>
      </c>
      <c r="O15" s="13">
        <f>SUM(O3:O14)</f>
        <v>1</v>
      </c>
    </row>
    <row r="16" spans="2:16" x14ac:dyDescent="0.25">
      <c r="B16" s="1" t="s">
        <v>15</v>
      </c>
      <c r="C16" s="32"/>
      <c r="F16" s="4" t="str">
        <v>DoS: Amplification</v>
      </c>
      <c r="G16" s="47"/>
      <c r="K16" s="13"/>
    </row>
    <row r="17" spans="2:15" x14ac:dyDescent="0.25">
      <c r="B17" s="1" t="s">
        <v>16</v>
      </c>
      <c r="C17" s="32"/>
      <c r="F17" s="4" t="str">
        <v>Bypass Protection Mechanism</v>
      </c>
      <c r="G17" s="47">
        <v>1</v>
      </c>
    </row>
    <row r="18" spans="2:15" x14ac:dyDescent="0.25">
      <c r="B18" s="1" t="s">
        <v>17</v>
      </c>
      <c r="C18" s="52">
        <v>1</v>
      </c>
      <c r="F18" s="4" t="str">
        <v>Hide Activities</v>
      </c>
      <c r="G18" s="47"/>
      <c r="M18" s="35" t="s">
        <v>18</v>
      </c>
      <c r="N18" s="36"/>
      <c r="O18" s="32" t="s">
        <v>19</v>
      </c>
    </row>
    <row r="19" spans="2:15" x14ac:dyDescent="0.25">
      <c r="F19" s="4" t="str">
        <v>Reduce Maintainability</v>
      </c>
      <c r="G19" s="47"/>
      <c r="M19" s="24" t="s">
        <v>20</v>
      </c>
      <c r="N19" s="37"/>
      <c r="O19" s="32" t="s">
        <v>37</v>
      </c>
    </row>
    <row r="20" spans="2:15" x14ac:dyDescent="0.25">
      <c r="F20" s="4" t="str">
        <v>Reduce Performance</v>
      </c>
      <c r="G20" s="53"/>
    </row>
    <row r="21" spans="2:15" x14ac:dyDescent="0.25">
      <c r="F21" s="4" t="str">
        <v>Reduce Reliability</v>
      </c>
      <c r="G21" s="54"/>
    </row>
    <row r="22" spans="2:15" x14ac:dyDescent="0.25">
      <c r="F22" s="4" t="str">
        <v>Quality Degradation</v>
      </c>
      <c r="G22" s="54"/>
    </row>
    <row r="23" spans="2:15" x14ac:dyDescent="0.25">
      <c r="F23" s="4" t="str">
        <v>Alter Execution Logic</v>
      </c>
      <c r="G23" s="54"/>
    </row>
    <row r="24" spans="2:15" x14ac:dyDescent="0.25">
      <c r="F24" s="4" t="str">
        <v>Varies by Context</v>
      </c>
      <c r="G24" s="54">
        <v>1</v>
      </c>
    </row>
    <row r="25" spans="2:15" x14ac:dyDescent="0.25">
      <c r="F25" s="4" t="str">
        <v>Unexpected State</v>
      </c>
      <c r="G25" s="54"/>
    </row>
    <row r="26" spans="2:15" x14ac:dyDescent="0.25">
      <c r="F26" s="4" t="str">
        <v>Other</v>
      </c>
      <c r="G26" s="54"/>
    </row>
    <row r="27" spans="2:15" x14ac:dyDescent="0.25">
      <c r="F27" s="6" t="str">
        <v>NONE</v>
      </c>
      <c r="G27" s="55"/>
    </row>
    <row r="28" spans="2:15" x14ac:dyDescent="0.25">
      <c r="F28" s="24" t="str">
        <v>NOT ENOUGH DATA</v>
      </c>
      <c r="G28" s="56"/>
    </row>
    <row r="29" spans="2:15" x14ac:dyDescent="0.25">
      <c r="G29" s="13">
        <f>SUM(G3:G28)</f>
        <v>3</v>
      </c>
    </row>
    <row r="30" spans="2:15" x14ac:dyDescent="0.25">
      <c r="B30" s="35" t="s">
        <v>21</v>
      </c>
      <c r="C30" s="42"/>
      <c r="D30" s="42"/>
      <c r="E30" s="42"/>
      <c r="F30" s="42"/>
      <c r="G30" s="42"/>
      <c r="H30" s="42"/>
      <c r="I30" s="42"/>
      <c r="J30" s="42"/>
      <c r="K30" s="36"/>
    </row>
    <row r="31" spans="2:15" x14ac:dyDescent="0.25">
      <c r="B31" s="4"/>
      <c r="K31" s="43"/>
    </row>
    <row r="32" spans="2:15" x14ac:dyDescent="0.25">
      <c r="B32" s="4"/>
      <c r="K32" s="43"/>
    </row>
    <row r="33" spans="2:11" x14ac:dyDescent="0.25">
      <c r="B33" s="4"/>
      <c r="K33" s="43"/>
    </row>
    <row r="34" spans="2:11" x14ac:dyDescent="0.25">
      <c r="B34" s="4"/>
      <c r="K34" s="43"/>
    </row>
    <row r="35" spans="2:11" x14ac:dyDescent="0.25">
      <c r="B35" s="24"/>
      <c r="C35" s="25"/>
      <c r="D35" s="25"/>
      <c r="E35" s="25"/>
      <c r="F35" s="25"/>
      <c r="G35" s="25"/>
      <c r="H35" s="25"/>
      <c r="I35" s="25"/>
      <c r="J35" s="25"/>
      <c r="K35" s="37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3">
      <formula>AND(NOT($D$13),NOT($D$15))</formula>
    </cfRule>
  </conditionalFormatting>
  <conditionalFormatting sqref="D11">
    <cfRule type="expression" dxfId="33" priority="4">
      <formula>AND(NOT($D$14),NOT($D$15))</formula>
    </cfRule>
  </conditionalFormatting>
  <conditionalFormatting sqref="D12">
    <cfRule type="expression" dxfId="32" priority="5">
      <formula>NOT($D$15)</formula>
    </cfRule>
  </conditionalFormatting>
  <conditionalFormatting sqref="G3:G28">
    <cfRule type="expression" dxfId="31" priority="6">
      <formula>$G$29=0</formula>
    </cfRule>
  </conditionalFormatting>
  <conditionalFormatting sqref="K3:K6">
    <cfRule type="expression" dxfId="30" priority="7">
      <formula>AND($L$6&lt;&gt;1,$L$15&lt;&gt;1)</formula>
    </cfRule>
  </conditionalFormatting>
  <conditionalFormatting sqref="K7:K8">
    <cfRule type="expression" dxfId="29" priority="8">
      <formula>AND($L$8&lt;&gt;1,$L$15&lt;&gt;1)</formula>
    </cfRule>
  </conditionalFormatting>
  <conditionalFormatting sqref="K9:K11">
    <cfRule type="expression" dxfId="28" priority="9">
      <formula>AND($L$11&lt;&gt;1,$L$15&lt;&gt;1)</formula>
    </cfRule>
  </conditionalFormatting>
  <conditionalFormatting sqref="K12:K13">
    <cfRule type="expression" dxfId="27" priority="10">
      <formula>AND($L$13&lt;&gt;1,$L$15&lt;&gt;1)</formula>
    </cfRule>
  </conditionalFormatting>
  <conditionalFormatting sqref="K14:K15">
    <cfRule type="expression" dxfId="26" priority="11">
      <formula>AND($L$15&lt;&gt;1,AND($L$13&lt;&gt;1,$L$11&lt;&gt;1,$L$8&lt;&gt;1,$L$6&lt;&gt;1))</formula>
    </cfRule>
  </conditionalFormatting>
  <conditionalFormatting sqref="O3:O11">
    <cfRule type="expression" dxfId="25" priority="12">
      <formula>$P$11&lt;1</formula>
    </cfRule>
  </conditionalFormatting>
  <conditionalFormatting sqref="O19">
    <cfRule type="expression" dxfId="24" priority="13">
      <formula>AND($O$19&lt;&gt;"Y",$O$19&lt;&gt;"N")</formula>
    </cfRule>
  </conditionalFormatting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113" zoomScaleNormal="113" workbookViewId="0">
      <selection activeCell="D15" sqref="D15"/>
    </sheetView>
  </sheetViews>
  <sheetFormatPr defaultColWidth="8.5703125" defaultRowHeight="15" x14ac:dyDescent="0.25"/>
  <cols>
    <col min="2" max="2" width="35.42578125" customWidth="1"/>
    <col min="3" max="3" width="2.5703125" customWidth="1"/>
    <col min="4" max="4" width="15.42578125" customWidth="1"/>
    <col min="6" max="6" width="36" customWidth="1"/>
    <col min="7" max="7" width="13.85546875" customWidth="1"/>
    <col min="9" max="9" width="11.7109375" customWidth="1"/>
    <col min="10" max="10" width="7" customWidth="1"/>
    <col min="11" max="11" width="14.140625" customWidth="1"/>
    <col min="13" max="13" width="11" customWidth="1"/>
    <col min="14" max="14" width="6.7109375" customWidth="1"/>
    <col min="15" max="15" width="14.7109375" customWidth="1"/>
  </cols>
  <sheetData>
    <row r="1" spans="2:16" ht="77.45" customHeight="1" x14ac:dyDescent="0.25">
      <c r="B1" s="58" t="s">
        <v>0</v>
      </c>
      <c r="C1" s="58"/>
      <c r="D1" s="58"/>
      <c r="F1" s="58" t="s">
        <v>1</v>
      </c>
      <c r="G1" s="58"/>
      <c r="I1" s="58" t="s">
        <v>2</v>
      </c>
      <c r="J1" s="58"/>
      <c r="K1" s="58"/>
      <c r="M1" s="58" t="s">
        <v>3</v>
      </c>
      <c r="N1" s="58"/>
      <c r="O1" s="58"/>
    </row>
    <row r="2" spans="2:16" x14ac:dyDescent="0.25">
      <c r="B2" s="57" t="str">
        <f ca="1">_Variables!D6</f>
        <v>CVE-2023-44216</v>
      </c>
      <c r="C2" s="57"/>
      <c r="D2" s="57"/>
      <c r="E2" s="1"/>
      <c r="F2" s="2" t="s">
        <v>4</v>
      </c>
      <c r="G2" s="3" t="s">
        <v>5</v>
      </c>
      <c r="I2" s="59" t="s">
        <v>6</v>
      </c>
      <c r="J2" s="59"/>
      <c r="K2" s="3" t="s">
        <v>5</v>
      </c>
      <c r="M2" s="59" t="s">
        <v>7</v>
      </c>
      <c r="N2" s="59"/>
      <c r="O2" s="3" t="s">
        <v>5</v>
      </c>
    </row>
    <row r="3" spans="2:16" x14ac:dyDescent="0.25">
      <c r="B3" s="57"/>
      <c r="C3" s="57"/>
      <c r="D3" s="57"/>
      <c r="E3" s="1"/>
      <c r="F3" s="4" t="str">
        <f t="array" ref="F3:F28">_Variables!C11:C36</f>
        <v>Execute Unauthorized Code or Commands</v>
      </c>
      <c r="G3" s="5"/>
      <c r="I3" s="6" t="str">
        <f t="array" ref="I3:J15">_Variables!J11:K23</f>
        <v>AV</v>
      </c>
      <c r="J3" s="7" t="str">
        <v>N</v>
      </c>
      <c r="K3" s="8"/>
      <c r="M3" s="6" t="str">
        <f t="array" ref="M3:N11">_Variables!N11:O19</f>
        <v>AV</v>
      </c>
      <c r="N3" s="9" t="str">
        <v>N</v>
      </c>
      <c r="O3" s="10"/>
    </row>
    <row r="4" spans="2:16" x14ac:dyDescent="0.25">
      <c r="B4" s="57"/>
      <c r="C4" s="57"/>
      <c r="D4" s="57"/>
      <c r="E4" s="1"/>
      <c r="F4" s="4" t="str">
        <v>Gain Privileges or Assume Identity</v>
      </c>
      <c r="G4" s="5"/>
      <c r="I4" s="4" t="str">
        <v xml:space="preserve"> </v>
      </c>
      <c r="J4" s="11" t="str">
        <v>A</v>
      </c>
      <c r="K4" s="12"/>
      <c r="M4" s="4" t="str">
        <v xml:space="preserve"> </v>
      </c>
      <c r="N4" t="str">
        <v>A</v>
      </c>
      <c r="O4" s="5"/>
    </row>
    <row r="5" spans="2:16" x14ac:dyDescent="0.25">
      <c r="B5" s="57" t="s">
        <v>23</v>
      </c>
      <c r="C5" s="57"/>
      <c r="D5" s="57"/>
      <c r="E5" s="1"/>
      <c r="F5" s="4" t="str">
        <v>Modify Memory</v>
      </c>
      <c r="G5" s="5"/>
      <c r="I5" s="4" t="str">
        <v xml:space="preserve"> </v>
      </c>
      <c r="J5" s="11" t="str">
        <v>L</v>
      </c>
      <c r="K5" s="12"/>
      <c r="L5" s="13"/>
      <c r="M5" s="4" t="str">
        <v xml:space="preserve"> </v>
      </c>
      <c r="N5" t="str">
        <v>L</v>
      </c>
      <c r="O5" s="5"/>
    </row>
    <row r="6" spans="2:16" x14ac:dyDescent="0.25">
      <c r="B6" s="57"/>
      <c r="C6" s="57"/>
      <c r="D6" s="57"/>
      <c r="E6" s="1"/>
      <c r="F6" s="4" t="str">
        <v>Modify Files or Directories</v>
      </c>
      <c r="G6" s="5"/>
      <c r="I6" s="14" t="str">
        <v xml:space="preserve"> </v>
      </c>
      <c r="J6" s="15" t="str">
        <v>P</v>
      </c>
      <c r="K6" s="16"/>
      <c r="L6" s="13">
        <f>SUM(K3:K6)</f>
        <v>0</v>
      </c>
      <c r="M6" s="14" t="str">
        <v xml:space="preserve"> </v>
      </c>
      <c r="N6" s="17" t="str">
        <v>P</v>
      </c>
      <c r="O6" s="18"/>
    </row>
    <row r="7" spans="2:16" x14ac:dyDescent="0.25">
      <c r="B7" s="57"/>
      <c r="C7" s="57"/>
      <c r="D7" s="57"/>
      <c r="E7" s="1"/>
      <c r="F7" s="4" t="str">
        <v>Modify Application Data</v>
      </c>
      <c r="G7" s="5"/>
      <c r="I7" s="6" t="str">
        <v>AC</v>
      </c>
      <c r="J7" s="7" t="str">
        <v>L</v>
      </c>
      <c r="K7" s="8"/>
      <c r="L7" s="13"/>
      <c r="M7" s="6" t="str">
        <v>PR</v>
      </c>
      <c r="N7" s="9" t="str">
        <v>N</v>
      </c>
      <c r="O7" s="10"/>
    </row>
    <row r="8" spans="2:16" x14ac:dyDescent="0.25">
      <c r="B8" s="19" t="s">
        <v>9</v>
      </c>
      <c r="C8" s="20"/>
      <c r="D8" s="21"/>
      <c r="F8" s="4" t="str">
        <v>Read Memory</v>
      </c>
      <c r="G8" s="5"/>
      <c r="I8" s="14" t="str">
        <v xml:space="preserve"> </v>
      </c>
      <c r="J8" s="15" t="str">
        <v>H</v>
      </c>
      <c r="K8" s="16"/>
      <c r="L8" s="13">
        <f>SUM(K7:K8)</f>
        <v>0</v>
      </c>
      <c r="M8" s="4" t="str">
        <v xml:space="preserve"> </v>
      </c>
      <c r="N8" t="str">
        <v>L</v>
      </c>
      <c r="O8" s="5"/>
    </row>
    <row r="9" spans="2:16" x14ac:dyDescent="0.25">
      <c r="B9" s="22" t="s">
        <v>10</v>
      </c>
      <c r="C9" s="1"/>
      <c r="D9" s="23">
        <f ca="1">NOW()</f>
        <v>45250.712987037034</v>
      </c>
      <c r="F9" s="4" t="str">
        <v>Read Application Data</v>
      </c>
      <c r="G9" s="5"/>
      <c r="I9" s="6" t="str">
        <v>PR</v>
      </c>
      <c r="J9" s="7" t="str">
        <v>N</v>
      </c>
      <c r="K9" s="8"/>
      <c r="L9" s="13"/>
      <c r="M9" s="14" t="str">
        <v xml:space="preserve"> </v>
      </c>
      <c r="N9" s="17" t="str">
        <v>H</v>
      </c>
      <c r="O9" s="18"/>
    </row>
    <row r="10" spans="2:16" x14ac:dyDescent="0.25">
      <c r="B10" s="22" t="s">
        <v>11</v>
      </c>
      <c r="C10" s="1"/>
      <c r="D10" s="23"/>
      <c r="F10" s="4" t="str">
        <v>Read Files or Directories</v>
      </c>
      <c r="G10" s="5"/>
      <c r="I10" s="4" t="str">
        <v xml:space="preserve"> </v>
      </c>
      <c r="J10" s="11" t="str">
        <v>L</v>
      </c>
      <c r="K10" s="12"/>
      <c r="L10" s="13"/>
      <c r="M10" s="4" t="str">
        <v>NONE</v>
      </c>
      <c r="N10" t="str">
        <v>NONE</v>
      </c>
      <c r="O10" s="5"/>
    </row>
    <row r="11" spans="2:16" x14ac:dyDescent="0.25">
      <c r="B11" s="22" t="s">
        <v>12</v>
      </c>
      <c r="D11" s="23"/>
      <c r="F11" s="4" t="str">
        <v>DoS: Crash, Exit, or Restart</v>
      </c>
      <c r="G11" s="5"/>
      <c r="I11" s="14" t="str">
        <v xml:space="preserve"> </v>
      </c>
      <c r="J11" s="15" t="str">
        <v>H</v>
      </c>
      <c r="K11" s="16"/>
      <c r="L11" s="13">
        <f>SUM(K9:K11)</f>
        <v>0</v>
      </c>
      <c r="M11" s="24" t="str">
        <v>NOT ENOU.</v>
      </c>
      <c r="N11" s="25" t="str">
        <v>DATA</v>
      </c>
      <c r="O11" s="26"/>
      <c r="P11" s="13">
        <f>SUM(O3:O11)</f>
        <v>0</v>
      </c>
    </row>
    <row r="12" spans="2:16" x14ac:dyDescent="0.25">
      <c r="B12" s="27" t="s">
        <v>13</v>
      </c>
      <c r="C12" s="25"/>
      <c r="D12" s="28">
        <f>(D11-D10)*86400</f>
        <v>0</v>
      </c>
      <c r="F12" s="4" t="str">
        <v>DoS: Instability</v>
      </c>
      <c r="G12" s="5"/>
      <c r="I12" s="6" t="str">
        <v>UI</v>
      </c>
      <c r="J12" s="7" t="str">
        <v>N</v>
      </c>
      <c r="K12" s="8"/>
      <c r="L12" s="13"/>
      <c r="O12" s="29"/>
    </row>
    <row r="13" spans="2:16" x14ac:dyDescent="0.25">
      <c r="B13" s="30"/>
      <c r="D13" s="31" t="b">
        <f>D10&lt;&gt;""</f>
        <v>0</v>
      </c>
      <c r="F13" s="4" t="str">
        <v>DoS: Resource Consumption (CPU)</v>
      </c>
      <c r="G13" s="5"/>
      <c r="I13" s="14" t="str">
        <v xml:space="preserve"> </v>
      </c>
      <c r="J13" s="15" t="str">
        <v>R</v>
      </c>
      <c r="K13" s="16"/>
      <c r="L13" s="13">
        <f>SUM(K12:K13)</f>
        <v>0</v>
      </c>
      <c r="O13" s="29"/>
    </row>
    <row r="14" spans="2:16" x14ac:dyDescent="0.25">
      <c r="C14">
        <v>1</v>
      </c>
      <c r="D14" s="31" t="b">
        <f>D11&lt;&gt;""</f>
        <v>0</v>
      </c>
      <c r="F14" s="4" t="str">
        <v>DoS: Resource Consumption (Memory)</v>
      </c>
      <c r="G14" s="5"/>
      <c r="I14" s="4" t="str">
        <v>NONE</v>
      </c>
      <c r="J14" s="11" t="str">
        <v>NONE</v>
      </c>
      <c r="K14" s="12"/>
      <c r="L14" s="13"/>
      <c r="O14" s="29"/>
    </row>
    <row r="15" spans="2:16" x14ac:dyDescent="0.25">
      <c r="B15" s="1" t="s">
        <v>14</v>
      </c>
      <c r="C15" s="52">
        <v>1</v>
      </c>
      <c r="D15" s="31" t="b">
        <f>AND(D12&gt;0,D12&lt;3600)</f>
        <v>0</v>
      </c>
      <c r="F15" s="4" t="str">
        <v>DoS: Resource Consumption (Other)</v>
      </c>
      <c r="G15" s="5"/>
      <c r="I15" s="24" t="str">
        <v>NOT ENOU.</v>
      </c>
      <c r="J15" s="33" t="str">
        <v>DATA</v>
      </c>
      <c r="K15" s="34"/>
      <c r="L15" s="13">
        <f>SUM(K14:K15)</f>
        <v>0</v>
      </c>
      <c r="O15" s="13">
        <f>SUM(O3:O14)</f>
        <v>0</v>
      </c>
    </row>
    <row r="16" spans="2:16" x14ac:dyDescent="0.25">
      <c r="B16" s="1" t="s">
        <v>15</v>
      </c>
      <c r="C16" s="32"/>
      <c r="F16" s="4" t="str">
        <v>DoS: Amplification</v>
      </c>
      <c r="G16" s="5"/>
      <c r="K16" s="13"/>
    </row>
    <row r="17" spans="2:15" x14ac:dyDescent="0.25">
      <c r="B17" s="1" t="s">
        <v>16</v>
      </c>
      <c r="C17" s="32"/>
      <c r="F17" s="4" t="str">
        <v>Bypass Protection Mechanism</v>
      </c>
      <c r="G17" s="5"/>
    </row>
    <row r="18" spans="2:15" x14ac:dyDescent="0.25">
      <c r="B18" s="1" t="s">
        <v>17</v>
      </c>
      <c r="C18" s="32"/>
      <c r="F18" s="4" t="str">
        <v>Hide Activities</v>
      </c>
      <c r="G18" s="5"/>
      <c r="M18" s="35" t="s">
        <v>18</v>
      </c>
      <c r="N18" s="36"/>
      <c r="O18" s="32" t="s">
        <v>19</v>
      </c>
    </row>
    <row r="19" spans="2:15" x14ac:dyDescent="0.25">
      <c r="F19" s="4" t="str">
        <v>Reduce Maintainability</v>
      </c>
      <c r="G19" s="5"/>
      <c r="M19" s="24" t="s">
        <v>20</v>
      </c>
      <c r="N19" s="37"/>
      <c r="O19" s="32"/>
    </row>
    <row r="20" spans="2:15" x14ac:dyDescent="0.25">
      <c r="F20" s="4" t="str">
        <v>Reduce Performance</v>
      </c>
      <c r="G20" s="38"/>
    </row>
    <row r="21" spans="2:15" x14ac:dyDescent="0.25">
      <c r="F21" s="4" t="str">
        <v>Reduce Reliability</v>
      </c>
      <c r="G21" s="39"/>
    </row>
    <row r="22" spans="2:15" x14ac:dyDescent="0.25">
      <c r="F22" s="4" t="str">
        <v>Quality Degradation</v>
      </c>
      <c r="G22" s="39"/>
    </row>
    <row r="23" spans="2:15" x14ac:dyDescent="0.25">
      <c r="F23" s="4" t="str">
        <v>Alter Execution Logic</v>
      </c>
      <c r="G23" s="39"/>
    </row>
    <row r="24" spans="2:15" x14ac:dyDescent="0.25">
      <c r="F24" s="4" t="str">
        <v>Varies by Context</v>
      </c>
      <c r="G24" s="39"/>
    </row>
    <row r="25" spans="2:15" x14ac:dyDescent="0.25">
      <c r="F25" s="4" t="str">
        <v>Unexpected State</v>
      </c>
      <c r="G25" s="39"/>
    </row>
    <row r="26" spans="2:15" x14ac:dyDescent="0.25">
      <c r="F26" s="4" t="str">
        <v>Other</v>
      </c>
      <c r="G26" s="39"/>
    </row>
    <row r="27" spans="2:15" x14ac:dyDescent="0.25">
      <c r="F27" s="6" t="str">
        <v>NONE</v>
      </c>
      <c r="G27" s="40"/>
    </row>
    <row r="28" spans="2:15" x14ac:dyDescent="0.25">
      <c r="F28" s="24" t="str">
        <v>NOT ENOUGH DATA</v>
      </c>
      <c r="G28" s="41"/>
    </row>
    <row r="29" spans="2:15" x14ac:dyDescent="0.25">
      <c r="G29" s="13">
        <f>SUM(G3:G28)</f>
        <v>0</v>
      </c>
    </row>
    <row r="30" spans="2:15" x14ac:dyDescent="0.25">
      <c r="B30" s="35" t="s">
        <v>21</v>
      </c>
      <c r="C30" s="42"/>
      <c r="D30" s="42"/>
      <c r="E30" s="42"/>
      <c r="F30" s="42"/>
      <c r="G30" s="42"/>
      <c r="H30" s="42"/>
      <c r="I30" s="42"/>
      <c r="J30" s="42"/>
      <c r="K30" s="36"/>
    </row>
    <row r="31" spans="2:15" x14ac:dyDescent="0.25">
      <c r="B31" s="4"/>
      <c r="K31" s="43"/>
    </row>
    <row r="32" spans="2:15" x14ac:dyDescent="0.25">
      <c r="B32" s="4"/>
      <c r="K32" s="43"/>
    </row>
    <row r="33" spans="2:11" x14ac:dyDescent="0.25">
      <c r="B33" s="4"/>
      <c r="K33" s="43"/>
    </row>
    <row r="34" spans="2:11" x14ac:dyDescent="0.25">
      <c r="B34" s="4"/>
      <c r="K34" s="43"/>
    </row>
    <row r="35" spans="2:11" x14ac:dyDescent="0.25">
      <c r="B35" s="24"/>
      <c r="C35" s="25"/>
      <c r="D35" s="25"/>
      <c r="E35" s="25"/>
      <c r="F35" s="25"/>
      <c r="G35" s="25"/>
      <c r="H35" s="25"/>
      <c r="I35" s="25"/>
      <c r="J35" s="25"/>
      <c r="K35" s="37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3">
      <formula>AND(NOT($D$13),NOT($D$15))</formula>
    </cfRule>
  </conditionalFormatting>
  <conditionalFormatting sqref="D11">
    <cfRule type="expression" dxfId="21" priority="4">
      <formula>AND(NOT($D$14),NOT($D$15))</formula>
    </cfRule>
  </conditionalFormatting>
  <conditionalFormatting sqref="D12">
    <cfRule type="expression" dxfId="20" priority="5">
      <formula>NOT($D$15)</formula>
    </cfRule>
  </conditionalFormatting>
  <conditionalFormatting sqref="G3:G28">
    <cfRule type="expression" dxfId="19" priority="6">
      <formula>$G$29=0</formula>
    </cfRule>
  </conditionalFormatting>
  <conditionalFormatting sqref="K3:K6">
    <cfRule type="expression" dxfId="18" priority="7">
      <formula>AND($L$6&lt;&gt;1,$L$15&lt;&gt;1)</formula>
    </cfRule>
  </conditionalFormatting>
  <conditionalFormatting sqref="K7:K8">
    <cfRule type="expression" dxfId="17" priority="8">
      <formula>AND($L$8&lt;&gt;1,$L$15&lt;&gt;1)</formula>
    </cfRule>
  </conditionalFormatting>
  <conditionalFormatting sqref="K9:K11">
    <cfRule type="expression" dxfId="16" priority="9">
      <formula>AND($L$11&lt;&gt;1,$L$15&lt;&gt;1)</formula>
    </cfRule>
  </conditionalFormatting>
  <conditionalFormatting sqref="K12:K13">
    <cfRule type="expression" dxfId="15" priority="10">
      <formula>AND($L$13&lt;&gt;1,$L$15&lt;&gt;1)</formula>
    </cfRule>
  </conditionalFormatting>
  <conditionalFormatting sqref="K14:K15">
    <cfRule type="expression" dxfId="14" priority="11">
      <formula>AND($L$15&lt;&gt;1,AND($L$13&lt;&gt;1,$L$11&lt;&gt;1,$L$8&lt;&gt;1,$L$6&lt;&gt;1))</formula>
    </cfRule>
  </conditionalFormatting>
  <conditionalFormatting sqref="O3:O11">
    <cfRule type="expression" dxfId="13" priority="12">
      <formula>$P$11&lt;1</formula>
    </cfRule>
  </conditionalFormatting>
  <conditionalFormatting sqref="O19">
    <cfRule type="expression" dxfId="12" priority="13">
      <formula>AND($O$19&lt;&gt;"Y",$O$19&lt;&gt;"N")</formula>
    </cfRule>
  </conditionalFormatting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zoomScale="113" zoomScaleNormal="113" workbookViewId="0"/>
  </sheetViews>
  <sheetFormatPr defaultColWidth="8.5703125" defaultRowHeight="15" x14ac:dyDescent="0.25"/>
  <cols>
    <col min="2" max="2" width="44.28515625" customWidth="1"/>
  </cols>
  <sheetData>
    <row r="1" spans="2:2" ht="60" customHeight="1" x14ac:dyDescent="0.25">
      <c r="B1" s="44" t="s">
        <v>24</v>
      </c>
    </row>
    <row r="2" spans="2:2" x14ac:dyDescent="0.25">
      <c r="B2" s="32" t="s">
        <v>25</v>
      </c>
    </row>
    <row r="3" spans="2:2" x14ac:dyDescent="0.25">
      <c r="B3" s="45"/>
    </row>
    <row r="4" spans="2:2" x14ac:dyDescent="0.25">
      <c r="B4" s="45"/>
    </row>
    <row r="5" spans="2:2" x14ac:dyDescent="0.25">
      <c r="B5" s="45"/>
    </row>
    <row r="6" spans="2:2" x14ac:dyDescent="0.25">
      <c r="B6" s="45"/>
    </row>
    <row r="7" spans="2:2" x14ac:dyDescent="0.25">
      <c r="B7" s="45"/>
    </row>
    <row r="8" spans="2:2" x14ac:dyDescent="0.25">
      <c r="B8" s="45"/>
    </row>
    <row r="9" spans="2:2" x14ac:dyDescent="0.25">
      <c r="B9" s="45"/>
    </row>
    <row r="10" spans="2:2" x14ac:dyDescent="0.25">
      <c r="B10" s="45"/>
    </row>
    <row r="11" spans="2:2" x14ac:dyDescent="0.25">
      <c r="B11" s="45"/>
    </row>
    <row r="12" spans="2:2" x14ac:dyDescent="0.25">
      <c r="B12" s="45"/>
    </row>
    <row r="13" spans="2:2" x14ac:dyDescent="0.25">
      <c r="B13" s="45"/>
    </row>
    <row r="14" spans="2:2" x14ac:dyDescent="0.25">
      <c r="B14" s="45"/>
    </row>
    <row r="15" spans="2:2" x14ac:dyDescent="0.25">
      <c r="B15" s="45"/>
    </row>
    <row r="16" spans="2:2" x14ac:dyDescent="0.25">
      <c r="B16" s="45"/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  <row r="20" spans="2:2" x14ac:dyDescent="0.25">
      <c r="B20" s="45"/>
    </row>
    <row r="21" spans="2:2" x14ac:dyDescent="0.25">
      <c r="B21" s="45"/>
    </row>
    <row r="22" spans="2:2" x14ac:dyDescent="0.25">
      <c r="B22" s="45"/>
    </row>
    <row r="23" spans="2:2" x14ac:dyDescent="0.25">
      <c r="B23" s="45"/>
    </row>
    <row r="24" spans="2:2" x14ac:dyDescent="0.25">
      <c r="B24" s="45"/>
    </row>
    <row r="25" spans="2:2" x14ac:dyDescent="0.25">
      <c r="B25" s="45"/>
    </row>
    <row r="26" spans="2:2" x14ac:dyDescent="0.25">
      <c r="B26" s="45"/>
    </row>
    <row r="27" spans="2:2" x14ac:dyDescent="0.25">
      <c r="B27" s="45"/>
    </row>
    <row r="28" spans="2:2" x14ac:dyDescent="0.25">
      <c r="B28" s="45"/>
    </row>
    <row r="29" spans="2:2" x14ac:dyDescent="0.25">
      <c r="B29" s="45"/>
    </row>
    <row r="30" spans="2:2" x14ac:dyDescent="0.25">
      <c r="B30" s="45"/>
    </row>
    <row r="31" spans="2:2" x14ac:dyDescent="0.25">
      <c r="B31" s="4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113" zoomScaleNormal="113" workbookViewId="0">
      <selection activeCell="B2" sqref="B2:D4"/>
    </sheetView>
  </sheetViews>
  <sheetFormatPr defaultColWidth="8.5703125" defaultRowHeight="15" x14ac:dyDescent="0.25"/>
  <cols>
    <col min="2" max="2" width="35.42578125" customWidth="1"/>
    <col min="3" max="3" width="2.5703125" customWidth="1"/>
    <col min="4" max="4" width="15.42578125" customWidth="1"/>
    <col min="6" max="6" width="36" customWidth="1"/>
    <col min="7" max="7" width="13.85546875" customWidth="1"/>
    <col min="9" max="9" width="11.7109375" customWidth="1"/>
    <col min="10" max="10" width="7" customWidth="1"/>
    <col min="11" max="11" width="14.140625" customWidth="1"/>
    <col min="13" max="13" width="11" customWidth="1"/>
    <col min="14" max="14" width="6.7109375" customWidth="1"/>
    <col min="15" max="15" width="14.7109375" customWidth="1"/>
  </cols>
  <sheetData>
    <row r="1" spans="2:16" ht="77.45" customHeight="1" x14ac:dyDescent="0.25">
      <c r="B1" s="58" t="s">
        <v>0</v>
      </c>
      <c r="C1" s="58"/>
      <c r="D1" s="58"/>
      <c r="F1" s="58" t="s">
        <v>1</v>
      </c>
      <c r="G1" s="58"/>
      <c r="I1" s="58" t="s">
        <v>2</v>
      </c>
      <c r="J1" s="58"/>
      <c r="K1" s="58"/>
      <c r="M1" s="58" t="s">
        <v>3</v>
      </c>
      <c r="N1" s="58"/>
      <c r="O1" s="58"/>
    </row>
    <row r="2" spans="2:16" x14ac:dyDescent="0.25">
      <c r="B2" s="57" t="str">
        <f ca="1">_Variables!D6</f>
        <v>CVE-2023-44216</v>
      </c>
      <c r="C2" s="57"/>
      <c r="D2" s="57"/>
      <c r="E2" s="1"/>
      <c r="F2" s="2" t="s">
        <v>4</v>
      </c>
      <c r="G2" s="3" t="s">
        <v>5</v>
      </c>
      <c r="I2" s="59" t="s">
        <v>6</v>
      </c>
      <c r="J2" s="59"/>
      <c r="K2" s="3" t="s">
        <v>5</v>
      </c>
      <c r="M2" s="59" t="s">
        <v>7</v>
      </c>
      <c r="N2" s="59"/>
      <c r="O2" s="3" t="s">
        <v>5</v>
      </c>
    </row>
    <row r="3" spans="2:16" x14ac:dyDescent="0.25">
      <c r="B3" s="57"/>
      <c r="C3" s="57"/>
      <c r="D3" s="57"/>
      <c r="E3" s="1"/>
      <c r="F3" s="4" t="str">
        <f t="array" ref="F3:F28">_Variables!C11:C36</f>
        <v>Execute Unauthorized Code or Commands</v>
      </c>
      <c r="G3" s="47"/>
      <c r="I3" s="6" t="str">
        <f t="array" ref="I3:J15">_Variables!J11:K23</f>
        <v>AV</v>
      </c>
      <c r="J3" s="7" t="str">
        <v>N</v>
      </c>
      <c r="K3" s="49">
        <v>1</v>
      </c>
      <c r="M3" s="6" t="str">
        <f t="array" ref="M3:N11">_Variables!N11:O19</f>
        <v>AV</v>
      </c>
      <c r="N3" s="9" t="str">
        <v>N</v>
      </c>
      <c r="O3" s="10"/>
    </row>
    <row r="4" spans="2:16" x14ac:dyDescent="0.25">
      <c r="B4" s="57"/>
      <c r="C4" s="57"/>
      <c r="D4" s="57"/>
      <c r="E4" s="1"/>
      <c r="F4" s="4" t="str">
        <v>Gain Privileges or Assume Identity</v>
      </c>
      <c r="G4" s="47"/>
      <c r="I4" s="4" t="str">
        <v xml:space="preserve"> </v>
      </c>
      <c r="J4" s="11" t="str">
        <v>A</v>
      </c>
      <c r="K4" s="50"/>
      <c r="M4" s="4" t="str">
        <v xml:space="preserve"> </v>
      </c>
      <c r="N4" t="str">
        <v>A</v>
      </c>
      <c r="O4" s="5"/>
    </row>
    <row r="5" spans="2:16" x14ac:dyDescent="0.25">
      <c r="B5" s="57" t="s">
        <v>26</v>
      </c>
      <c r="C5" s="57"/>
      <c r="D5" s="57"/>
      <c r="E5" s="1"/>
      <c r="F5" s="4" t="str">
        <v>Modify Memory</v>
      </c>
      <c r="G5" s="47"/>
      <c r="I5" s="4" t="str">
        <v xml:space="preserve"> </v>
      </c>
      <c r="J5" s="11" t="str">
        <v>L</v>
      </c>
      <c r="K5" s="50"/>
      <c r="L5" s="13"/>
      <c r="M5" s="4" t="str">
        <v xml:space="preserve"> </v>
      </c>
      <c r="N5" t="str">
        <v>L</v>
      </c>
      <c r="O5" s="5"/>
    </row>
    <row r="6" spans="2:16" x14ac:dyDescent="0.25">
      <c r="B6" s="57"/>
      <c r="C6" s="57"/>
      <c r="D6" s="57"/>
      <c r="E6" s="1"/>
      <c r="F6" s="4" t="str">
        <v>Modify Files or Directories</v>
      </c>
      <c r="G6" s="47"/>
      <c r="I6" s="14" t="str">
        <v xml:space="preserve"> </v>
      </c>
      <c r="J6" s="15" t="str">
        <v>P</v>
      </c>
      <c r="K6" s="48"/>
      <c r="L6" s="13">
        <f>SUM(K3:K6)</f>
        <v>1</v>
      </c>
      <c r="M6" s="14" t="str">
        <v xml:space="preserve"> </v>
      </c>
      <c r="N6" s="17" t="str">
        <v>P</v>
      </c>
      <c r="O6" s="18"/>
    </row>
    <row r="7" spans="2:16" x14ac:dyDescent="0.25">
      <c r="B7" s="57"/>
      <c r="C7" s="57"/>
      <c r="D7" s="57"/>
      <c r="E7" s="1"/>
      <c r="F7" s="4" t="str">
        <v>Modify Application Data</v>
      </c>
      <c r="G7" s="47"/>
      <c r="I7" s="6" t="str">
        <v>AC</v>
      </c>
      <c r="J7" s="7" t="str">
        <v>L</v>
      </c>
      <c r="K7" s="49"/>
      <c r="L7" s="13"/>
      <c r="M7" s="6" t="str">
        <v>PR</v>
      </c>
      <c r="N7" s="9" t="str">
        <v>N</v>
      </c>
      <c r="O7" s="10"/>
    </row>
    <row r="8" spans="2:16" x14ac:dyDescent="0.25">
      <c r="B8" s="19" t="s">
        <v>9</v>
      </c>
      <c r="C8" s="20"/>
      <c r="D8" s="21"/>
      <c r="F8" s="4" t="str">
        <v>Read Memory</v>
      </c>
      <c r="G8" s="47"/>
      <c r="I8" s="14" t="str">
        <v xml:space="preserve"> </v>
      </c>
      <c r="J8" s="15" t="str">
        <v>H</v>
      </c>
      <c r="K8" s="48">
        <v>1</v>
      </c>
      <c r="L8" s="13">
        <f>SUM(K7:K8)</f>
        <v>1</v>
      </c>
      <c r="M8" s="4" t="str">
        <v xml:space="preserve"> </v>
      </c>
      <c r="N8" t="str">
        <v>L</v>
      </c>
      <c r="O8" s="5"/>
    </row>
    <row r="9" spans="2:16" x14ac:dyDescent="0.25">
      <c r="B9" s="22" t="s">
        <v>10</v>
      </c>
      <c r="C9" s="1"/>
      <c r="D9" s="23">
        <f ca="1">NOW()</f>
        <v>45250.712987037034</v>
      </c>
      <c r="F9" s="4" t="str">
        <v>Read Application Data</v>
      </c>
      <c r="G9" s="47">
        <v>1</v>
      </c>
      <c r="I9" s="6" t="str">
        <v>PR</v>
      </c>
      <c r="J9" s="7" t="str">
        <v>N</v>
      </c>
      <c r="K9" s="49">
        <v>1</v>
      </c>
      <c r="L9" s="13"/>
      <c r="M9" s="14" t="str">
        <v xml:space="preserve"> </v>
      </c>
      <c r="N9" s="17" t="str">
        <v>H</v>
      </c>
      <c r="O9" s="18"/>
    </row>
    <row r="10" spans="2:16" x14ac:dyDescent="0.25">
      <c r="B10" s="22" t="s">
        <v>11</v>
      </c>
      <c r="C10" s="1"/>
      <c r="D10" s="23">
        <v>45250.571574074071</v>
      </c>
      <c r="F10" s="4" t="str">
        <v>Read Files or Directories</v>
      </c>
      <c r="G10" s="47"/>
      <c r="I10" s="4" t="str">
        <v xml:space="preserve"> </v>
      </c>
      <c r="J10" s="11" t="str">
        <v>L</v>
      </c>
      <c r="K10" s="50"/>
      <c r="L10" s="13"/>
      <c r="M10" s="4" t="str">
        <v>NONE</v>
      </c>
      <c r="N10" t="str">
        <v>NONE</v>
      </c>
      <c r="O10" s="47">
        <v>1</v>
      </c>
    </row>
    <row r="11" spans="2:16" x14ac:dyDescent="0.25">
      <c r="B11" s="22" t="s">
        <v>12</v>
      </c>
      <c r="D11" s="23">
        <v>45250.573046412035</v>
      </c>
      <c r="F11" s="4" t="str">
        <v>DoS: Crash, Exit, or Restart</v>
      </c>
      <c r="G11" s="47"/>
      <c r="I11" s="14" t="str">
        <v xml:space="preserve"> </v>
      </c>
      <c r="J11" s="15" t="str">
        <v>H</v>
      </c>
      <c r="K11" s="48"/>
      <c r="L11" s="13">
        <f>SUM(K9:K11)</f>
        <v>1</v>
      </c>
      <c r="M11" s="24" t="str">
        <v>NOT ENOU.</v>
      </c>
      <c r="N11" s="25" t="str">
        <v>DATA</v>
      </c>
      <c r="O11" s="26"/>
      <c r="P11" s="13">
        <f>SUM(O3:O11)</f>
        <v>1</v>
      </c>
    </row>
    <row r="12" spans="2:16" x14ac:dyDescent="0.25">
      <c r="B12" s="27" t="s">
        <v>13</v>
      </c>
      <c r="C12" s="25"/>
      <c r="D12" s="28">
        <f>(D11-D10)*86400</f>
        <v>127.2100001340732</v>
      </c>
      <c r="F12" s="4" t="str">
        <v>DoS: Instability</v>
      </c>
      <c r="G12" s="47"/>
      <c r="I12" s="6" t="str">
        <v>UI</v>
      </c>
      <c r="J12" s="7" t="str">
        <v>N</v>
      </c>
      <c r="K12" s="49">
        <v>1</v>
      </c>
      <c r="L12" s="13"/>
      <c r="O12" s="29"/>
    </row>
    <row r="13" spans="2:16" x14ac:dyDescent="0.25">
      <c r="B13" s="30"/>
      <c r="D13" s="31" t="b">
        <f>D10&lt;&gt;""</f>
        <v>1</v>
      </c>
      <c r="F13" s="4" t="str">
        <v>DoS: Resource Consumption (CPU)</v>
      </c>
      <c r="G13" s="47"/>
      <c r="I13" s="14" t="str">
        <v xml:space="preserve"> </v>
      </c>
      <c r="J13" s="15" t="str">
        <v>R</v>
      </c>
      <c r="K13" s="48"/>
      <c r="L13" s="13">
        <f>SUM(K12:K13)</f>
        <v>1</v>
      </c>
      <c r="O13" s="29"/>
    </row>
    <row r="14" spans="2:16" x14ac:dyDescent="0.25">
      <c r="C14">
        <v>1</v>
      </c>
      <c r="D14" s="31" t="b">
        <f>D11&lt;&gt;""</f>
        <v>1</v>
      </c>
      <c r="F14" s="4" t="str">
        <v>DoS: Resource Consumption (Memory)</v>
      </c>
      <c r="G14" s="47"/>
      <c r="I14" s="4" t="str">
        <v>NONE</v>
      </c>
      <c r="J14" s="11" t="str">
        <v>NONE</v>
      </c>
      <c r="K14" s="50"/>
      <c r="L14" s="13"/>
      <c r="O14" s="29"/>
    </row>
    <row r="15" spans="2:16" x14ac:dyDescent="0.25">
      <c r="B15" s="1" t="s">
        <v>14</v>
      </c>
      <c r="C15" s="52">
        <v>1</v>
      </c>
      <c r="D15" s="31" t="b">
        <f>AND(D12&gt;0,D12&lt;3600)</f>
        <v>1</v>
      </c>
      <c r="F15" s="4" t="str">
        <v>DoS: Resource Consumption (Other)</v>
      </c>
      <c r="G15" s="47"/>
      <c r="I15" s="24" t="str">
        <v>NOT ENOU.</v>
      </c>
      <c r="J15" s="33" t="str">
        <v>DATA</v>
      </c>
      <c r="K15" s="51"/>
      <c r="L15" s="13">
        <f>SUM(K14:K15)</f>
        <v>0</v>
      </c>
      <c r="O15" s="13">
        <f>SUM(O3:O14)</f>
        <v>1</v>
      </c>
    </row>
    <row r="16" spans="2:16" x14ac:dyDescent="0.25">
      <c r="B16" s="1" t="s">
        <v>15</v>
      </c>
      <c r="C16" s="32"/>
      <c r="F16" s="4" t="str">
        <v>DoS: Amplification</v>
      </c>
      <c r="G16" s="47"/>
      <c r="K16" s="13"/>
    </row>
    <row r="17" spans="2:15" x14ac:dyDescent="0.25">
      <c r="B17" s="1" t="s">
        <v>16</v>
      </c>
      <c r="C17" s="32"/>
      <c r="F17" s="4" t="str">
        <v>Bypass Protection Mechanism</v>
      </c>
      <c r="G17" s="47">
        <v>1</v>
      </c>
    </row>
    <row r="18" spans="2:15" x14ac:dyDescent="0.25">
      <c r="B18" s="1" t="s">
        <v>17</v>
      </c>
      <c r="C18" s="32"/>
      <c r="F18" s="4" t="str">
        <v>Hide Activities</v>
      </c>
      <c r="G18" s="47"/>
      <c r="M18" s="35" t="s">
        <v>18</v>
      </c>
      <c r="N18" s="36"/>
      <c r="O18" s="32" t="s">
        <v>19</v>
      </c>
    </row>
    <row r="19" spans="2:15" x14ac:dyDescent="0.25">
      <c r="F19" s="4" t="str">
        <v>Reduce Maintainability</v>
      </c>
      <c r="G19" s="47"/>
      <c r="M19" s="24" t="s">
        <v>20</v>
      </c>
      <c r="N19" s="37"/>
      <c r="O19" s="32" t="s">
        <v>37</v>
      </c>
    </row>
    <row r="20" spans="2:15" x14ac:dyDescent="0.25">
      <c r="F20" s="4" t="str">
        <v>Reduce Performance</v>
      </c>
      <c r="G20" s="53"/>
    </row>
    <row r="21" spans="2:15" x14ac:dyDescent="0.25">
      <c r="F21" s="4" t="str">
        <v>Reduce Reliability</v>
      </c>
      <c r="G21" s="54"/>
    </row>
    <row r="22" spans="2:15" x14ac:dyDescent="0.25">
      <c r="F22" s="4" t="str">
        <v>Quality Degradation</v>
      </c>
      <c r="G22" s="54"/>
    </row>
    <row r="23" spans="2:15" x14ac:dyDescent="0.25">
      <c r="F23" s="4" t="str">
        <v>Alter Execution Logic</v>
      </c>
      <c r="G23" s="54"/>
    </row>
    <row r="24" spans="2:15" x14ac:dyDescent="0.25">
      <c r="F24" s="4" t="str">
        <v>Varies by Context</v>
      </c>
      <c r="G24" s="54">
        <v>1</v>
      </c>
    </row>
    <row r="25" spans="2:15" x14ac:dyDescent="0.25">
      <c r="F25" s="4" t="str">
        <v>Unexpected State</v>
      </c>
      <c r="G25" s="54"/>
    </row>
    <row r="26" spans="2:15" x14ac:dyDescent="0.25">
      <c r="F26" s="4" t="str">
        <v>Other</v>
      </c>
      <c r="G26" s="54"/>
    </row>
    <row r="27" spans="2:15" x14ac:dyDescent="0.25">
      <c r="F27" s="6" t="str">
        <v>NONE</v>
      </c>
      <c r="G27" s="55"/>
    </row>
    <row r="28" spans="2:15" x14ac:dyDescent="0.25">
      <c r="F28" s="24" t="str">
        <v>NOT ENOUGH DATA</v>
      </c>
      <c r="G28" s="56"/>
    </row>
    <row r="29" spans="2:15" x14ac:dyDescent="0.25">
      <c r="G29" s="13">
        <f>SUM(G3:G28)</f>
        <v>3</v>
      </c>
    </row>
    <row r="30" spans="2:15" x14ac:dyDescent="0.25">
      <c r="B30" s="35" t="s">
        <v>21</v>
      </c>
      <c r="C30" s="42"/>
      <c r="D30" s="42"/>
      <c r="E30" s="42"/>
      <c r="F30" s="42"/>
      <c r="G30" s="42"/>
      <c r="H30" s="42"/>
      <c r="I30" s="42"/>
      <c r="J30" s="42"/>
      <c r="K30" s="36"/>
    </row>
    <row r="31" spans="2:15" x14ac:dyDescent="0.25">
      <c r="B31" s="4"/>
      <c r="K31" s="43"/>
    </row>
    <row r="32" spans="2:15" x14ac:dyDescent="0.25">
      <c r="B32" s="4"/>
      <c r="K32" s="43"/>
    </row>
    <row r="33" spans="2:11" x14ac:dyDescent="0.25">
      <c r="B33" s="4"/>
      <c r="K33" s="43"/>
    </row>
    <row r="34" spans="2:11" x14ac:dyDescent="0.25">
      <c r="B34" s="4"/>
      <c r="K34" s="43"/>
    </row>
    <row r="35" spans="2:11" x14ac:dyDescent="0.25">
      <c r="B35" s="24"/>
      <c r="C35" s="25"/>
      <c r="D35" s="25"/>
      <c r="E35" s="25"/>
      <c r="F35" s="25"/>
      <c r="G35" s="25"/>
      <c r="H35" s="25"/>
      <c r="I35" s="25"/>
      <c r="J35" s="25"/>
      <c r="K35" s="37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9">
      <formula>$B$2="CVE-XXXX-XXXXX.xlsx"</formula>
    </cfRule>
  </conditionalFormatting>
  <conditionalFormatting sqref="D10">
    <cfRule type="expression" dxfId="10" priority="10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2">
      <formula>NOT($D$15)</formula>
    </cfRule>
  </conditionalFormatting>
  <conditionalFormatting sqref="G3:G28">
    <cfRule type="expression" dxfId="7" priority="7">
      <formula>$G$29=0</formula>
    </cfRule>
  </conditionalFormatting>
  <conditionalFormatting sqref="K3:K6">
    <cfRule type="expression" dxfId="6" priority="2">
      <formula>AND($L$6&lt;&gt;1,$L$15&lt;&gt;1)</formula>
    </cfRule>
  </conditionalFormatting>
  <conditionalFormatting sqref="K7:K8">
    <cfRule type="expression" dxfId="5" priority="3">
      <formula>AND($L$8&lt;&gt;1,$L$15&lt;&gt;1)</formula>
    </cfRule>
  </conditionalFormatting>
  <conditionalFormatting sqref="K9:K11">
    <cfRule type="expression" dxfId="4" priority="4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6">
      <formula>AND($L$15&lt;&gt;1,AND($L$13&lt;&gt;1,$L$11&lt;&gt;1,$L$8&lt;&gt;1,$L$6&lt;&gt;1))</formula>
    </cfRule>
  </conditionalFormatting>
  <conditionalFormatting sqref="O3:O11">
    <cfRule type="expression" dxfId="1" priority="1">
      <formula>$P$11&lt;1</formula>
    </cfRule>
  </conditionalFormatting>
  <conditionalFormatting sqref="O19">
    <cfRule type="expression" dxfId="0" priority="20">
      <formula>AND($O$19&lt;&gt;"Y",$O$19&lt;&gt;"N")</formula>
    </cfRule>
  </conditionalFormatting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zoomScale="113" zoomScaleNormal="113" workbookViewId="0"/>
  </sheetViews>
  <sheetFormatPr defaultColWidth="8.5703125" defaultRowHeight="15" x14ac:dyDescent="0.25"/>
  <cols>
    <col min="2" max="2" width="44.28515625" customWidth="1"/>
  </cols>
  <sheetData>
    <row r="1" spans="2:2" ht="60" customHeight="1" x14ac:dyDescent="0.25">
      <c r="B1" s="44" t="s">
        <v>27</v>
      </c>
    </row>
    <row r="2" spans="2:2" x14ac:dyDescent="0.25">
      <c r="B2" s="32" t="s">
        <v>28</v>
      </c>
    </row>
    <row r="3" spans="2:2" x14ac:dyDescent="0.25">
      <c r="B3" s="45"/>
    </row>
    <row r="4" spans="2:2" x14ac:dyDescent="0.25">
      <c r="B4" s="45"/>
    </row>
    <row r="5" spans="2:2" x14ac:dyDescent="0.25">
      <c r="B5" s="45"/>
    </row>
    <row r="6" spans="2:2" x14ac:dyDescent="0.25">
      <c r="B6" s="45"/>
    </row>
    <row r="7" spans="2:2" x14ac:dyDescent="0.25">
      <c r="B7" s="45"/>
    </row>
    <row r="8" spans="2:2" x14ac:dyDescent="0.25">
      <c r="B8" s="45"/>
    </row>
    <row r="9" spans="2:2" x14ac:dyDescent="0.25">
      <c r="B9" s="45"/>
    </row>
    <row r="10" spans="2:2" x14ac:dyDescent="0.25">
      <c r="B10" s="45"/>
    </row>
    <row r="11" spans="2:2" x14ac:dyDescent="0.25">
      <c r="B11" s="45"/>
    </row>
    <row r="12" spans="2:2" x14ac:dyDescent="0.25">
      <c r="B12" s="45"/>
    </row>
    <row r="13" spans="2:2" x14ac:dyDescent="0.25">
      <c r="B13" s="45"/>
    </row>
    <row r="14" spans="2:2" x14ac:dyDescent="0.25">
      <c r="B14" s="45"/>
    </row>
    <row r="15" spans="2:2" x14ac:dyDescent="0.25">
      <c r="B15" s="45"/>
    </row>
    <row r="16" spans="2:2" x14ac:dyDescent="0.25">
      <c r="B16" s="45"/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  <row r="20" spans="2:2" x14ac:dyDescent="0.25">
      <c r="B20" s="45"/>
    </row>
    <row r="21" spans="2:2" x14ac:dyDescent="0.25">
      <c r="B21" s="45"/>
    </row>
    <row r="22" spans="2:2" x14ac:dyDescent="0.25">
      <c r="B22" s="45"/>
    </row>
    <row r="23" spans="2:2" x14ac:dyDescent="0.25">
      <c r="B23" s="45"/>
    </row>
    <row r="24" spans="2:2" x14ac:dyDescent="0.25">
      <c r="B24" s="45"/>
    </row>
    <row r="25" spans="2:2" x14ac:dyDescent="0.25">
      <c r="B25" s="45"/>
    </row>
    <row r="26" spans="2:2" x14ac:dyDescent="0.25">
      <c r="B26" s="45"/>
    </row>
    <row r="27" spans="2:2" x14ac:dyDescent="0.25">
      <c r="B27" s="45"/>
    </row>
    <row r="28" spans="2:2" x14ac:dyDescent="0.25">
      <c r="B28" s="45"/>
    </row>
    <row r="29" spans="2:2" x14ac:dyDescent="0.25">
      <c r="B29" s="45"/>
    </row>
    <row r="30" spans="2:2" x14ac:dyDescent="0.25">
      <c r="B30" s="45"/>
    </row>
    <row r="31" spans="2:2" x14ac:dyDescent="0.25">
      <c r="B31" s="4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opLeftCell="A10" zoomScale="113" zoomScaleNormal="113" workbookViewId="0">
      <selection activeCell="A10" sqref="A10"/>
    </sheetView>
  </sheetViews>
  <sheetFormatPr defaultColWidth="8.5703125" defaultRowHeight="15" x14ac:dyDescent="0.25"/>
  <sheetData>
    <row r="2" spans="2:15" x14ac:dyDescent="0.25">
      <c r="C2" t="s">
        <v>29</v>
      </c>
      <c r="D2" t="s">
        <v>30</v>
      </c>
    </row>
    <row r="3" spans="2:15" x14ac:dyDescent="0.25">
      <c r="C3" t="s">
        <v>31</v>
      </c>
      <c r="D3" t="str">
        <f t="array" aca="1" ref="D3" ca="1">CELL("filename")</f>
        <v>C:\Users\user\Desktop\[CVE-2023-44216.xlsx]Description</v>
      </c>
    </row>
    <row r="4" spans="2:15" x14ac:dyDescent="0.25">
      <c r="C4" t="s">
        <v>32</v>
      </c>
      <c r="D4">
        <f ca="1">FIND("[",D3)</f>
        <v>23</v>
      </c>
    </row>
    <row r="5" spans="2:15" x14ac:dyDescent="0.25">
      <c r="C5" t="s">
        <v>33</v>
      </c>
      <c r="D5">
        <f ca="1">FIND(".",D3)</f>
        <v>38</v>
      </c>
    </row>
    <row r="6" spans="2:15" x14ac:dyDescent="0.25">
      <c r="C6" t="s">
        <v>34</v>
      </c>
      <c r="D6" t="str">
        <f ca="1">MID(D3,D4+1,D5-D4-1)</f>
        <v>CVE-2023-44216</v>
      </c>
    </row>
    <row r="11" spans="2:15" x14ac:dyDescent="0.25">
      <c r="B11">
        <v>1</v>
      </c>
      <c r="C11" t="s">
        <v>35</v>
      </c>
      <c r="J11" t="s">
        <v>36</v>
      </c>
      <c r="K11" t="s">
        <v>37</v>
      </c>
      <c r="N11" t="s">
        <v>36</v>
      </c>
      <c r="O11" t="s">
        <v>37</v>
      </c>
    </row>
    <row r="12" spans="2:15" x14ac:dyDescent="0.25">
      <c r="B12">
        <v>2</v>
      </c>
      <c r="C12" t="s">
        <v>38</v>
      </c>
      <c r="J12" t="s">
        <v>39</v>
      </c>
      <c r="K12" t="s">
        <v>40</v>
      </c>
      <c r="N12" t="s">
        <v>39</v>
      </c>
      <c r="O12" t="s">
        <v>40</v>
      </c>
    </row>
    <row r="13" spans="2:15" x14ac:dyDescent="0.25">
      <c r="B13">
        <v>3</v>
      </c>
      <c r="C13" t="s">
        <v>41</v>
      </c>
      <c r="J13" t="s">
        <v>39</v>
      </c>
      <c r="K13" t="s">
        <v>42</v>
      </c>
      <c r="N13" t="s">
        <v>39</v>
      </c>
      <c r="O13" t="s">
        <v>42</v>
      </c>
    </row>
    <row r="14" spans="2:15" x14ac:dyDescent="0.25">
      <c r="B14">
        <v>4</v>
      </c>
      <c r="C14" t="s">
        <v>43</v>
      </c>
      <c r="J14" t="s">
        <v>39</v>
      </c>
      <c r="K14" t="s">
        <v>44</v>
      </c>
      <c r="N14" t="s">
        <v>39</v>
      </c>
      <c r="O14" t="s">
        <v>44</v>
      </c>
    </row>
    <row r="15" spans="2:15" x14ac:dyDescent="0.25">
      <c r="B15">
        <v>5</v>
      </c>
      <c r="C15" t="s">
        <v>45</v>
      </c>
      <c r="J15" t="s">
        <v>46</v>
      </c>
      <c r="K15" t="s">
        <v>42</v>
      </c>
      <c r="N15" t="s">
        <v>47</v>
      </c>
      <c r="O15" t="s">
        <v>37</v>
      </c>
    </row>
    <row r="16" spans="2:15" x14ac:dyDescent="0.25">
      <c r="B16">
        <v>6</v>
      </c>
      <c r="C16" t="s">
        <v>48</v>
      </c>
      <c r="J16" t="s">
        <v>39</v>
      </c>
      <c r="K16" t="s">
        <v>49</v>
      </c>
      <c r="N16" t="s">
        <v>39</v>
      </c>
      <c r="O16" t="s">
        <v>42</v>
      </c>
    </row>
    <row r="17" spans="2:15" x14ac:dyDescent="0.25">
      <c r="B17">
        <v>7</v>
      </c>
      <c r="C17" t="s">
        <v>50</v>
      </c>
      <c r="J17" t="s">
        <v>47</v>
      </c>
      <c r="K17" t="s">
        <v>37</v>
      </c>
      <c r="N17" t="s">
        <v>39</v>
      </c>
      <c r="O17" t="s">
        <v>49</v>
      </c>
    </row>
    <row r="18" spans="2:15" x14ac:dyDescent="0.25">
      <c r="B18">
        <v>8</v>
      </c>
      <c r="C18" t="s">
        <v>51</v>
      </c>
      <c r="J18" t="s">
        <v>39</v>
      </c>
      <c r="K18" t="s">
        <v>42</v>
      </c>
      <c r="N18" t="s">
        <v>52</v>
      </c>
      <c r="O18" t="s">
        <v>52</v>
      </c>
    </row>
    <row r="19" spans="2:15" x14ac:dyDescent="0.25">
      <c r="B19">
        <v>9</v>
      </c>
      <c r="C19" t="s">
        <v>53</v>
      </c>
      <c r="J19" t="s">
        <v>39</v>
      </c>
      <c r="K19" t="s">
        <v>49</v>
      </c>
      <c r="N19" t="s">
        <v>54</v>
      </c>
      <c r="O19" t="s">
        <v>55</v>
      </c>
    </row>
    <row r="20" spans="2:15" x14ac:dyDescent="0.25">
      <c r="B20">
        <v>10</v>
      </c>
      <c r="C20" t="s">
        <v>56</v>
      </c>
      <c r="J20" t="s">
        <v>57</v>
      </c>
      <c r="K20" t="s">
        <v>37</v>
      </c>
    </row>
    <row r="21" spans="2:15" x14ac:dyDescent="0.25">
      <c r="B21">
        <v>11</v>
      </c>
      <c r="C21" t="s">
        <v>58</v>
      </c>
      <c r="J21" t="s">
        <v>39</v>
      </c>
      <c r="K21" t="s">
        <v>59</v>
      </c>
    </row>
    <row r="22" spans="2:15" x14ac:dyDescent="0.25">
      <c r="B22">
        <v>12</v>
      </c>
      <c r="C22" t="s">
        <v>60</v>
      </c>
      <c r="J22" t="s">
        <v>52</v>
      </c>
      <c r="K22" t="s">
        <v>52</v>
      </c>
    </row>
    <row r="23" spans="2:15" x14ac:dyDescent="0.25">
      <c r="B23">
        <v>13</v>
      </c>
      <c r="C23" t="s">
        <v>61</v>
      </c>
      <c r="J23" t="s">
        <v>54</v>
      </c>
      <c r="K23" t="s">
        <v>55</v>
      </c>
    </row>
    <row r="24" spans="2:15" x14ac:dyDescent="0.25">
      <c r="B24">
        <v>14</v>
      </c>
      <c r="C24" t="s">
        <v>62</v>
      </c>
    </row>
    <row r="25" spans="2:15" x14ac:dyDescent="0.25">
      <c r="B25">
        <v>15</v>
      </c>
      <c r="C25" t="s">
        <v>63</v>
      </c>
    </row>
    <row r="26" spans="2:15" x14ac:dyDescent="0.25">
      <c r="B26">
        <v>16</v>
      </c>
      <c r="C26" t="s">
        <v>64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52</v>
      </c>
    </row>
    <row r="36" spans="3:3" x14ac:dyDescent="0.25">
      <c r="C36" t="s">
        <v>73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Tomek Machalewski</dc:creator>
  <dc:description/>
  <cp:lastModifiedBy>Adam Czubak</cp:lastModifiedBy>
  <cp:revision>1</cp:revision>
  <dcterms:created xsi:type="dcterms:W3CDTF">2015-06-05T18:17:20Z</dcterms:created>
  <dcterms:modified xsi:type="dcterms:W3CDTF">2023-11-20T16:07:33Z</dcterms:modified>
  <dc:language>en-US</dc:language>
</cp:coreProperties>
</file>