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WavePC\Desktop\Praca\CyberEva\aktualne\Ankiety\2023_01_15\Marcin\"/>
    </mc:Choice>
  </mc:AlternateContent>
  <xr:revisionPtr revIDLastSave="0" documentId="13_ncr:1_{1A24C106-3F86-44A4-989A-EEADEB7B2F48}" xr6:coauthVersionLast="47" xr6:coauthVersionMax="47" xr10:uidLastSave="{00000000-0000-0000-0000-000000000000}"/>
  <bookViews>
    <workbookView xWindow="-28920" yWindow="-120" windowWidth="29040" windowHeight="15720" activeTab="6" xr2:uid="{00000000-000D-0000-FFFF-FFFF00000000}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9" i="6" l="1"/>
  <c r="G29" i="5"/>
  <c r="G29" i="4"/>
  <c r="G29" i="3"/>
  <c r="F3" i="6" a="1"/>
  <c r="F3" i="6" s="1"/>
  <c r="F3" i="5" a="1"/>
  <c r="F3" i="5" s="1"/>
  <c r="F3" i="4" a="1"/>
  <c r="F3" i="4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O15" i="5"/>
  <c r="L15" i="5"/>
  <c r="D14" i="5"/>
  <c r="L13" i="5"/>
  <c r="D13" i="5"/>
  <c r="D12" i="5"/>
  <c r="D15" i="5" s="1"/>
  <c r="P11" i="5"/>
  <c r="L11" i="5"/>
  <c r="D9" i="5"/>
  <c r="L8" i="5"/>
  <c r="L6" i="5"/>
  <c r="M3" i="5" a="1"/>
  <c r="M3" i="5" s="1"/>
  <c r="I3" i="5" a="1"/>
  <c r="I3" i="5" s="1"/>
  <c r="O15" i="4"/>
  <c r="L15" i="4"/>
  <c r="D14" i="4"/>
  <c r="L13" i="4"/>
  <c r="D13" i="4"/>
  <c r="D12" i="4"/>
  <c r="D15" i="4" s="1"/>
  <c r="P11" i="4"/>
  <c r="L11" i="4"/>
  <c r="D9" i="4"/>
  <c r="L8" i="4"/>
  <c r="L6" i="4"/>
  <c r="M3" i="4" a="1"/>
  <c r="M3" i="4" s="1"/>
  <c r="I3" i="4" a="1"/>
  <c r="I3" i="4" s="1"/>
  <c r="P11" i="3"/>
  <c r="L15" i="3"/>
  <c r="L13" i="3"/>
  <c r="L11" i="3"/>
  <c r="L8" i="3"/>
  <c r="L6" i="3"/>
  <c r="M3" i="3" a="1"/>
  <c r="M3" i="3" s="1"/>
  <c r="I3" i="3" a="1"/>
  <c r="I3" i="3" s="1"/>
  <c r="D12" i="3"/>
  <c r="D15" i="3" s="1"/>
  <c r="D14" i="3"/>
  <c r="D13" i="3"/>
  <c r="D9" i="3"/>
  <c r="D3" i="1" a="1"/>
  <c r="D3" i="1" s="1"/>
  <c r="D4" i="1" s="1"/>
  <c r="D5" i="1" l="1"/>
  <c r="D6" i="1" s="1"/>
  <c r="B2" i="6" s="1"/>
  <c r="B2" i="4" l="1"/>
  <c r="B2" i="5"/>
  <c r="B2" i="3"/>
  <c r="O1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<sst xmlns="http://schemas.openxmlformats.org/spreadsheetml/2006/main" count="183" uniqueCount="79">
  <si>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</si>
  <si>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</si>
  <si>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</si>
  <si>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</si>
  <si>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</si>
  <si>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</si>
  <si>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</si>
  <si>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</si>
  <si>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</si>
  <si>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</si>
  <si>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</si>
  <si>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</si>
  <si>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</si>
  <si>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</si>
  <si>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</si>
  <si>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</si>
  <si>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</si>
  <si>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</si>
  <si>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</si>
  <si>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</si>
  <si>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</si>
  <si>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</si>
  <si>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</si>
  <si>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</si>
  <si>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</si>
  <si>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</si>
  <si>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</si>
  <si>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</si>
  <si>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</si>
  <si>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</si>
  <si>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</si>
  <si>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</si>
  <si>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</si>
  <si>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</si>
  <si>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</si>
  <si>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</si>
  <si>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</si>
  <si>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</si>
  <si>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</si>
  <si>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</si>
  <si>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</si>
  <si>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</si>
  <si>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</si>
  <si>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</si>
  <si>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</si>
  <si>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</si>
  <si>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</si>
  <si>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</si>
  <si>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</si>
  <si>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</si>
  <si>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</si>
  <si>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</si>
  <si>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</si>
  <si>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</si>
  <si>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</si>
  <si>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</si>
  <si>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</si>
  <si>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</si>
  <si>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</si>
  <si>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</si>
  <si>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</si>
  <si>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</si>
  <si>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</si>
  <si>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</si>
  <si>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</si>
  <si>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</si>
  <si>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</si>
  <si>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</si>
  <si>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</si>
  <si>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</si>
  <si>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</si>
  <si>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</si>
  <si>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</si>
  <si>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CVE-2019-13052 jest następstwem błędnego załatania podatności CVE-2016-10761. Opisane w artykule z linku own research w CVE-2016-10761.</t>
  </si>
  <si>
    <t>y</t>
  </si>
  <si>
    <t xml:space="preserve">musimy przechwycić moment parowania urządzeń dodaje to znacznie do zmniejszenia prawdopodobieństwa wykonania ataku. </t>
  </si>
  <si>
    <t>Nie ma potrzeby dalszego badania wiadomo już wszystko</t>
  </si>
  <si>
    <t>Ponownie jak w wypadku CVE-2016-10761 CWE jest całkowicie nie trafione. Przejeliśmy komunikację klawiatury która wpływa znacząco bardziej na bezpieczeństwo niż przejęcie dowolnej innej komunikacji.</t>
  </si>
  <si>
    <t>1.0.5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</si>
</sst>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ny" xfId="0" builtinId="0"/>
  </cellStyles>
  <dxfs count="48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5"/>
  <sheetViews>
    <sheetView topLeftCell="A7" zoomScale="85" zoomScaleNormal="85" workbookViewId="0">
      <selection activeCell="D20" sqref="D20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2" t="s">
        <v>50</v>
      </c>
      <c r="C1" s="62"/>
      <c r="D1" s="62"/>
      <c r="F1" s="62" t="s">
        <v>45</v>
      </c>
      <c r="G1" s="62"/>
      <c r="I1" s="62" t="s">
        <v>44</v>
      </c>
      <c r="J1" s="62"/>
      <c r="K1" s="62"/>
      <c r="M1" s="62" t="s">
        <v>47</v>
      </c>
      <c r="N1" s="62"/>
      <c r="O1" s="62"/>
    </row>
    <row r="2" spans="2:16" x14ac:dyDescent="0.25">
      <c r="B2" s="53" t="str">
        <f ca="1">_Variables!D6</f>
        <v>CVE-2019-13052</v>
      </c>
      <c r="C2" s="54"/>
      <c r="D2" s="55"/>
      <c r="E2" s="7"/>
      <c r="F2" s="4" t="s">
        <v>19</v>
      </c>
      <c r="G2" s="5" t="s">
        <v>33</v>
      </c>
      <c r="I2" s="51" t="s">
        <v>43</v>
      </c>
      <c r="J2" s="52"/>
      <c r="K2" s="5" t="s">
        <v>33</v>
      </c>
      <c r="M2" s="51" t="s">
        <v>46</v>
      </c>
      <c r="N2" s="52"/>
      <c r="O2" s="5" t="s">
        <v>33</v>
      </c>
    </row>
    <row r="3" spans="2:16" x14ac:dyDescent="0.25">
      <c r="B3" s="56"/>
      <c r="C3" s="57"/>
      <c r="D3" s="58"/>
      <c r="E3" s="7"/>
      <c r="F3" s="1" t="str" cm="1">
        <f t="array" ref="F3:F28">_Variables!C11:C36</f>
        <v>Execute Unauthorized Code or Commands</v>
      </c>
      <c r="G3" s="16">
        <v>1</v>
      </c>
      <c r="I3" s="28" t="str" cm="1">
        <f t="array" ref="I3:J15">_Variables!J11:K23</f>
        <v>AV</v>
      </c>
      <c r="J3" s="24" t="str">
        <v>N</v>
      </c>
      <c r="K3" s="29"/>
      <c r="M3" s="28" t="str" cm="1">
        <f t="array" ref="M3:N11">_Variables!N11:O19</f>
        <v>AV</v>
      </c>
      <c r="N3" s="33" t="str">
        <v>N</v>
      </c>
      <c r="O3" s="34">
        <v>1</v>
      </c>
    </row>
    <row r="4" spans="2:16" ht="15.75" thickBot="1" x14ac:dyDescent="0.3">
      <c r="B4" s="59"/>
      <c r="C4" s="60"/>
      <c r="D4" s="61"/>
      <c r="E4" s="7"/>
      <c r="F4" s="1" t="str">
        <v>Gain Privileges or Assume Identity</v>
      </c>
      <c r="G4" s="16">
        <v>1</v>
      </c>
      <c r="I4" s="1" t="str">
        <v xml:space="preserve"> </v>
      </c>
      <c r="J4" s="25" t="str">
        <v>A</v>
      </c>
      <c r="K4" s="23"/>
      <c r="M4" s="1" t="str">
        <v xml:space="preserve"> </v>
      </c>
      <c r="N4" t="str">
        <v>A</v>
      </c>
      <c r="O4" s="16"/>
    </row>
    <row r="5" spans="2:16" x14ac:dyDescent="0.25">
      <c r="B5" s="53" t="s">
        <v>31</v>
      </c>
      <c r="C5" s="54"/>
      <c r="D5" s="55"/>
      <c r="E5" s="7"/>
      <c r="F5" s="1" t="str">
        <v>Modify Memory</v>
      </c>
      <c r="G5" s="16">
        <v>1</v>
      </c>
      <c r="I5" s="1" t="str">
        <v xml:space="preserve"> </v>
      </c>
      <c r="J5" s="25" t="str">
        <v>L</v>
      </c>
      <c r="K5" s="23">
        <v>1</v>
      </c>
      <c r="L5" s="6"/>
      <c r="M5" s="1" t="str">
        <v xml:space="preserve"> </v>
      </c>
      <c r="N5" t="str">
        <v>L</v>
      </c>
      <c r="O5" s="16"/>
    </row>
    <row r="6" spans="2:16" x14ac:dyDescent="0.25">
      <c r="B6" s="56"/>
      <c r="C6" s="57"/>
      <c r="D6" s="58"/>
      <c r="E6" s="7"/>
      <c r="F6" s="1" t="str">
        <v>Modify Files or Directories</v>
      </c>
      <c r="G6" s="16">
        <v>1</v>
      </c>
      <c r="I6" s="30" t="str">
        <v xml:space="preserve"> </v>
      </c>
      <c r="J6" s="31" t="str">
        <v>P</v>
      </c>
      <c r="K6" s="32"/>
      <c r="L6" s="6">
        <f>SUM(K3:K6)</f>
        <v>1</v>
      </c>
      <c r="M6" s="30" t="str">
        <v xml:space="preserve"> </v>
      </c>
      <c r="N6" s="35" t="str">
        <v>P</v>
      </c>
      <c r="O6" s="36"/>
    </row>
    <row r="7" spans="2:16" ht="15.75" thickBot="1" x14ac:dyDescent="0.3">
      <c r="B7" s="59"/>
      <c r="C7" s="60"/>
      <c r="D7" s="61"/>
      <c r="E7" s="7"/>
      <c r="F7" s="1" t="str">
        <v>Modify Application Data</v>
      </c>
      <c r="G7" s="16">
        <v>1</v>
      </c>
      <c r="I7" s="28" t="str">
        <v>AC</v>
      </c>
      <c r="J7" s="24" t="str">
        <v>L</v>
      </c>
      <c r="K7" s="29">
        <v>1</v>
      </c>
      <c r="L7" s="6"/>
      <c r="M7" s="28" t="str">
        <v>PR</v>
      </c>
      <c r="N7" s="33" t="str">
        <v>N</v>
      </c>
      <c r="O7" s="34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0" t="str">
        <v xml:space="preserve"> </v>
      </c>
      <c r="J8" s="31" t="str">
        <v>H</v>
      </c>
      <c r="K8" s="32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45306.968040740743</v>
      </c>
      <c r="F9" s="1" t="str">
        <v>Read Application Data</v>
      </c>
      <c r="G9" s="16">
        <v>1</v>
      </c>
      <c r="I9" s="28" t="str">
        <v>PR</v>
      </c>
      <c r="J9" s="24" t="str">
        <v>N</v>
      </c>
      <c r="K9" s="29">
        <v>1</v>
      </c>
      <c r="L9" s="6"/>
      <c r="M9" s="30" t="str">
        <v xml:space="preserve"> </v>
      </c>
      <c r="N9" s="35" t="str">
        <v>H</v>
      </c>
      <c r="O9" s="36"/>
    </row>
    <row r="10" spans="2:16" x14ac:dyDescent="0.25">
      <c r="B10" s="9" t="s">
        <v>38</v>
      </c>
      <c r="C10" s="7"/>
      <c r="D10" s="10">
        <v>45236.626481481479</v>
      </c>
      <c r="F10" s="1" t="str">
        <v>Read Files or Directories</v>
      </c>
      <c r="G10" s="16">
        <v>1</v>
      </c>
      <c r="I10" s="1" t="str">
        <v xml:space="preserve"> </v>
      </c>
      <c r="J10" s="25" t="str">
        <v>L</v>
      </c>
      <c r="K10" s="23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45236.62771990741</v>
      </c>
      <c r="F11" s="1" t="str">
        <v>DoS: Crash, Exit, or Restart</v>
      </c>
      <c r="G11" s="16">
        <v>1</v>
      </c>
      <c r="I11" s="30" t="str">
        <v xml:space="preserve"> </v>
      </c>
      <c r="J11" s="31" t="str">
        <v>H</v>
      </c>
      <c r="K11" s="32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107.00000049546361</v>
      </c>
      <c r="F12" s="1" t="str">
        <v>DoS: Instability</v>
      </c>
      <c r="G12" s="16">
        <v>1</v>
      </c>
      <c r="I12" s="28" t="str">
        <v>UI</v>
      </c>
      <c r="J12" s="24" t="str">
        <v>N</v>
      </c>
      <c r="K12" s="29"/>
      <c r="L12" s="6"/>
      <c r="O12" s="22"/>
    </row>
    <row r="13" spans="2:16" x14ac:dyDescent="0.25">
      <c r="B13" s="8"/>
      <c r="D13" s="21" t="b">
        <f>D10&lt;&gt;""</f>
        <v>1</v>
      </c>
      <c r="F13" s="1" t="str">
        <v>DoS: Resource Consumption (CPU)</v>
      </c>
      <c r="G13" s="16">
        <v>1</v>
      </c>
      <c r="I13" s="30" t="str">
        <v xml:space="preserve"> </v>
      </c>
      <c r="J13" s="31" t="str">
        <v>R</v>
      </c>
      <c r="K13" s="32">
        <v>1</v>
      </c>
      <c r="L13" s="6">
        <f>SUM(K12:K13)</f>
        <v>1</v>
      </c>
      <c r="O13" s="22"/>
    </row>
    <row r="14" spans="2:16" ht="15.75" thickBot="1" x14ac:dyDescent="0.3">
      <c r="C14">
        <v>1</v>
      </c>
      <c r="D14" s="21" t="b">
        <f t="shared" ref="D14" si="0">D11&lt;&gt;""</f>
        <v>1</v>
      </c>
      <c r="F14" s="1" t="str">
        <v>DoS: Resource Consumption (Memory)</v>
      </c>
      <c r="G14" s="16">
        <v>1</v>
      </c>
      <c r="I14" s="1" t="str">
        <v>NONE</v>
      </c>
      <c r="J14" s="25" t="str">
        <v>NONE</v>
      </c>
      <c r="K14" s="23"/>
      <c r="L14" s="6"/>
      <c r="O14" s="22"/>
    </row>
    <row r="15" spans="2:16" ht="15.75" thickBot="1" x14ac:dyDescent="0.3">
      <c r="B15" s="7" t="s">
        <v>52</v>
      </c>
      <c r="C15" s="37"/>
      <c r="D15" s="21" t="b">
        <f>AND(D12&gt;0,D12&lt;3600)</f>
        <v>1</v>
      </c>
      <c r="F15" s="1" t="str">
        <v>DoS: Resource Consumption (Other)</v>
      </c>
      <c r="G15" s="16">
        <v>1</v>
      </c>
      <c r="I15" s="2" t="str">
        <v>NOT ENOU.</v>
      </c>
      <c r="J15" s="26" t="str">
        <v>DATA</v>
      </c>
      <c r="K15" s="27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7"/>
      <c r="F16" s="1" t="str">
        <v>DoS: Amplification</v>
      </c>
      <c r="G16" s="16">
        <v>1</v>
      </c>
      <c r="K16" s="6"/>
    </row>
    <row r="17" spans="2:15" ht="15.75" thickBot="1" x14ac:dyDescent="0.3">
      <c r="B17" s="7" t="s">
        <v>55</v>
      </c>
      <c r="C17" s="37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7"/>
      <c r="F18" s="1" t="str">
        <v>Hide Activities</v>
      </c>
      <c r="G18" s="16">
        <v>1</v>
      </c>
      <c r="M18" s="18" t="s">
        <v>61</v>
      </c>
      <c r="N18" s="19"/>
      <c r="O18" s="37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0"/>
      <c r="O19" s="37" t="s">
        <v>74</v>
      </c>
    </row>
    <row r="20" spans="2:15" x14ac:dyDescent="0.25">
      <c r="F20" s="1" t="str">
        <v>Reduce Performance</v>
      </c>
      <c r="G20" s="41">
        <v>1</v>
      </c>
    </row>
    <row r="21" spans="2:15" x14ac:dyDescent="0.25">
      <c r="F21" s="1" t="str">
        <v>Reduce Reliability</v>
      </c>
      <c r="G21" s="42">
        <v>1</v>
      </c>
    </row>
    <row r="22" spans="2:15" x14ac:dyDescent="0.25">
      <c r="F22" s="1" t="str">
        <v>Quality Degradation</v>
      </c>
      <c r="G22" s="42">
        <v>1</v>
      </c>
    </row>
    <row r="23" spans="2:15" x14ac:dyDescent="0.25">
      <c r="F23" s="1" t="str">
        <v>Alter Execution Logic</v>
      </c>
      <c r="G23" s="42"/>
    </row>
    <row r="24" spans="2:15" x14ac:dyDescent="0.25">
      <c r="F24" s="1" t="str">
        <v>Varies by Context</v>
      </c>
      <c r="G24" s="42"/>
    </row>
    <row r="25" spans="2:15" x14ac:dyDescent="0.25">
      <c r="F25" s="1" t="str">
        <v>Unexpected State</v>
      </c>
      <c r="G25" s="42"/>
    </row>
    <row r="26" spans="2:15" x14ac:dyDescent="0.25">
      <c r="F26" s="1" t="str">
        <v>Other</v>
      </c>
      <c r="G26" s="42"/>
    </row>
    <row r="27" spans="2:15" x14ac:dyDescent="0.25">
      <c r="F27" s="28" t="str">
        <v>NONE</v>
      </c>
      <c r="G27" s="44"/>
    </row>
    <row r="28" spans="2:15" ht="15.75" thickBot="1" x14ac:dyDescent="0.3">
      <c r="F28" s="2" t="str">
        <v>NOT ENOUGH DATA</v>
      </c>
      <c r="G28" s="43"/>
    </row>
    <row r="29" spans="2:15" ht="15.75" thickBot="1" x14ac:dyDescent="0.3">
      <c r="G29" s="6">
        <f>SUM(G3:G28)</f>
        <v>20</v>
      </c>
    </row>
    <row r="30" spans="2:15" x14ac:dyDescent="0.25">
      <c r="B30" s="18" t="s">
        <v>36</v>
      </c>
      <c r="C30" s="45" t="s">
        <v>73</v>
      </c>
      <c r="D30" s="45"/>
      <c r="E30" s="45"/>
      <c r="F30" s="45"/>
      <c r="G30" s="45"/>
      <c r="H30" s="45"/>
      <c r="I30" s="45"/>
      <c r="J30" s="45"/>
      <c r="K30" s="46"/>
    </row>
    <row r="31" spans="2:15" x14ac:dyDescent="0.25">
      <c r="B31" s="1"/>
      <c r="C31" s="47"/>
      <c r="D31" s="47"/>
      <c r="E31" s="47"/>
      <c r="F31" s="47"/>
      <c r="G31" s="47"/>
      <c r="H31" s="47"/>
      <c r="I31" s="47"/>
      <c r="J31" s="47"/>
      <c r="K31" s="48"/>
    </row>
    <row r="32" spans="2:15" x14ac:dyDescent="0.25">
      <c r="B32" s="1"/>
      <c r="C32" s="47"/>
      <c r="D32" s="47"/>
      <c r="E32" s="47"/>
      <c r="F32" s="47"/>
      <c r="G32" s="47"/>
      <c r="H32" s="47"/>
      <c r="I32" s="47"/>
      <c r="J32" s="47"/>
      <c r="K32" s="48"/>
    </row>
    <row r="33" spans="2:11" x14ac:dyDescent="0.25">
      <c r="B33" s="1"/>
      <c r="C33" s="47"/>
      <c r="D33" s="47"/>
      <c r="E33" s="47"/>
      <c r="F33" s="47"/>
      <c r="G33" s="47"/>
      <c r="H33" s="47"/>
      <c r="I33" s="47"/>
      <c r="J33" s="47"/>
      <c r="K33" s="48"/>
    </row>
    <row r="34" spans="2:11" x14ac:dyDescent="0.25">
      <c r="B34" s="1"/>
      <c r="C34" s="47"/>
      <c r="D34" s="47"/>
      <c r="E34" s="47"/>
      <c r="F34" s="47"/>
      <c r="G34" s="47"/>
      <c r="H34" s="47"/>
      <c r="I34" s="47"/>
      <c r="J34" s="47"/>
      <c r="K34" s="48"/>
    </row>
    <row r="35" spans="2:11" ht="15.75" thickBot="1" x14ac:dyDescent="0.3">
      <c r="B35" s="2"/>
      <c r="C35" s="49"/>
      <c r="D35" s="49"/>
      <c r="E35" s="49"/>
      <c r="F35" s="49"/>
      <c r="G35" s="49"/>
      <c r="H35" s="49"/>
      <c r="I35" s="49"/>
      <c r="J35" s="49"/>
      <c r="K35" s="50"/>
    </row>
  </sheetData>
  <mergeCells count="9">
    <mergeCell ref="B1:D1"/>
    <mergeCell ref="F1:G1"/>
    <mergeCell ref="I1:K1"/>
    <mergeCell ref="M1:O1"/>
    <mergeCell ref="C30:K35"/>
    <mergeCell ref="I2:J2"/>
    <mergeCell ref="B5:D7"/>
    <mergeCell ref="B2:D4"/>
    <mergeCell ref="M2:N2"/>
  </mergeCells>
  <conditionalFormatting sqref="B1:D1">
    <cfRule type="expression" dxfId="47" priority="2">
      <formula>$B$2="CVE-XXXX-XXXXX.xlsx"</formula>
    </cfRule>
  </conditionalFormatting>
  <conditionalFormatting sqref="D10">
    <cfRule type="expression" dxfId="46" priority="12">
      <formula>AND(NOT($D$13),NOT($D$15))</formula>
    </cfRule>
  </conditionalFormatting>
  <conditionalFormatting sqref="D11">
    <cfRule type="expression" dxfId="45" priority="15">
      <formula>AND(NOT($D$14),NOT($D$15))</formula>
    </cfRule>
  </conditionalFormatting>
  <conditionalFormatting sqref="D12">
    <cfRule type="expression" dxfId="44" priority="14">
      <formula>NOT($D$15)</formula>
    </cfRule>
  </conditionalFormatting>
  <conditionalFormatting sqref="G3:G28">
    <cfRule type="expression" dxfId="43" priority="19">
      <formula>$G$29=0</formula>
    </cfRule>
  </conditionalFormatting>
  <conditionalFormatting sqref="K3:K6">
    <cfRule type="expression" dxfId="42" priority="10">
      <formula>AND($L$6&lt;&gt;1,$L$15&lt;&gt;1)</formula>
    </cfRule>
  </conditionalFormatting>
  <conditionalFormatting sqref="K7:K8">
    <cfRule type="expression" dxfId="41" priority="9">
      <formula>AND($L$8&lt;&gt;1,$L$15&lt;&gt;1)</formula>
    </cfRule>
  </conditionalFormatting>
  <conditionalFormatting sqref="K9:K11">
    <cfRule type="expression" dxfId="40" priority="8">
      <formula>AND($L$11&lt;&gt;1,$L$15&lt;&gt;1)</formula>
    </cfRule>
  </conditionalFormatting>
  <conditionalFormatting sqref="K12:K13">
    <cfRule type="expression" dxfId="39" priority="7">
      <formula>AND($L$13&lt;&gt;1,$L$15&lt;&gt;1)</formula>
    </cfRule>
  </conditionalFormatting>
  <conditionalFormatting sqref="K14:K15">
    <cfRule type="expression" dxfId="38" priority="6">
      <formula>AND($L$15&lt;&gt;1,AND($L$13&lt;&gt;1,$L$11&lt;&gt;1,$L$8&lt;&gt;1,$L$6&lt;&gt;1))</formula>
    </cfRule>
  </conditionalFormatting>
  <conditionalFormatting sqref="O3:O11">
    <cfRule type="expression" dxfId="37" priority="5">
      <formula>$P$11&lt;1</formula>
    </cfRule>
  </conditionalFormatting>
  <conditionalFormatting sqref="O19">
    <cfRule type="expression" dxfId="36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5"/>
  <sheetViews>
    <sheetView topLeftCell="A4" zoomScale="85" zoomScaleNormal="85" workbookViewId="0">
      <selection activeCell="B22" sqref="B2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2" t="s">
        <v>50</v>
      </c>
      <c r="C1" s="62"/>
      <c r="D1" s="62"/>
      <c r="F1" s="62" t="s">
        <v>45</v>
      </c>
      <c r="G1" s="62"/>
      <c r="I1" s="62" t="s">
        <v>44</v>
      </c>
      <c r="J1" s="62"/>
      <c r="K1" s="62"/>
      <c r="M1" s="62" t="s">
        <v>47</v>
      </c>
      <c r="N1" s="62"/>
      <c r="O1" s="62"/>
    </row>
    <row r="2" spans="2:16" x14ac:dyDescent="0.25">
      <c r="B2" s="53" t="str">
        <f ca="1">_Variables!D6</f>
        <v>CVE-2019-13052</v>
      </c>
      <c r="C2" s="54"/>
      <c r="D2" s="55"/>
      <c r="E2" s="7"/>
      <c r="F2" s="4" t="s">
        <v>19</v>
      </c>
      <c r="G2" s="5" t="s">
        <v>33</v>
      </c>
      <c r="I2" s="51" t="s">
        <v>43</v>
      </c>
      <c r="J2" s="52"/>
      <c r="K2" s="5" t="s">
        <v>33</v>
      </c>
      <c r="M2" s="51" t="s">
        <v>46</v>
      </c>
      <c r="N2" s="52"/>
      <c r="O2" s="5" t="s">
        <v>33</v>
      </c>
    </row>
    <row r="3" spans="2:16" x14ac:dyDescent="0.25">
      <c r="B3" s="56"/>
      <c r="C3" s="57"/>
      <c r="D3" s="58"/>
      <c r="E3" s="7"/>
      <c r="F3" s="1" t="str" cm="1">
        <f t="array" ref="F3:F28">_Variables!C11:C36</f>
        <v>Execute Unauthorized Code or Commands</v>
      </c>
      <c r="G3" s="16">
        <v>1</v>
      </c>
      <c r="I3" s="28" t="str" cm="1">
        <f t="array" ref="I3:J15">_Variables!J11:K23</f>
        <v>AV</v>
      </c>
      <c r="J3" s="24" t="str">
        <v>N</v>
      </c>
      <c r="K3" s="29"/>
      <c r="M3" s="28" t="str" cm="1">
        <f t="array" ref="M3:N11">_Variables!N11:O19</f>
        <v>AV</v>
      </c>
      <c r="N3" s="33" t="str">
        <v>N</v>
      </c>
      <c r="O3" s="34">
        <v>1</v>
      </c>
    </row>
    <row r="4" spans="2:16" ht="15.75" thickBot="1" x14ac:dyDescent="0.3">
      <c r="B4" s="59"/>
      <c r="C4" s="60"/>
      <c r="D4" s="61"/>
      <c r="E4" s="7"/>
      <c r="F4" s="1" t="str">
        <v>Gain Privileges or Assume Identity</v>
      </c>
      <c r="G4" s="16">
        <v>1</v>
      </c>
      <c r="I4" s="1" t="str">
        <v xml:space="preserve"> </v>
      </c>
      <c r="J4" s="25" t="str">
        <v>A</v>
      </c>
      <c r="K4" s="23"/>
      <c r="M4" s="1" t="str">
        <v xml:space="preserve"> </v>
      </c>
      <c r="N4" t="str">
        <v>A</v>
      </c>
      <c r="O4" s="16"/>
    </row>
    <row r="5" spans="2:16" x14ac:dyDescent="0.25">
      <c r="B5" s="53" t="s">
        <v>48</v>
      </c>
      <c r="C5" s="54"/>
      <c r="D5" s="55"/>
      <c r="E5" s="7"/>
      <c r="F5" s="1" t="str">
        <v>Modify Memory</v>
      </c>
      <c r="G5" s="16">
        <v>1</v>
      </c>
      <c r="I5" s="1" t="str">
        <v xml:space="preserve"> </v>
      </c>
      <c r="J5" s="25" t="str">
        <v>L</v>
      </c>
      <c r="K5" s="23">
        <v>1</v>
      </c>
      <c r="L5" s="6"/>
      <c r="M5" s="1" t="str">
        <v xml:space="preserve"> </v>
      </c>
      <c r="N5" t="str">
        <v>L</v>
      </c>
      <c r="O5" s="16"/>
    </row>
    <row r="6" spans="2:16" x14ac:dyDescent="0.25">
      <c r="B6" s="56"/>
      <c r="C6" s="57"/>
      <c r="D6" s="58"/>
      <c r="E6" s="7"/>
      <c r="F6" s="1" t="str">
        <v>Modify Files or Directories</v>
      </c>
      <c r="G6" s="16">
        <v>1</v>
      </c>
      <c r="I6" s="30" t="str">
        <v xml:space="preserve"> </v>
      </c>
      <c r="J6" s="31" t="str">
        <v>P</v>
      </c>
      <c r="K6" s="32"/>
      <c r="L6" s="6">
        <f>SUM(K3:K6)</f>
        <v>1</v>
      </c>
      <c r="M6" s="30" t="str">
        <v xml:space="preserve"> </v>
      </c>
      <c r="N6" s="35" t="str">
        <v>P</v>
      </c>
      <c r="O6" s="36"/>
    </row>
    <row r="7" spans="2:16" ht="15.75" thickBot="1" x14ac:dyDescent="0.3">
      <c r="B7" s="59"/>
      <c r="C7" s="60"/>
      <c r="D7" s="61"/>
      <c r="E7" s="7"/>
      <c r="F7" s="1" t="str">
        <v>Modify Application Data</v>
      </c>
      <c r="G7" s="16">
        <v>1</v>
      </c>
      <c r="I7" s="28" t="str">
        <v>AC</v>
      </c>
      <c r="J7" s="24" t="str">
        <v>L</v>
      </c>
      <c r="K7" s="29">
        <v>1</v>
      </c>
      <c r="L7" s="6"/>
      <c r="M7" s="28" t="str">
        <v>PR</v>
      </c>
      <c r="N7" s="33" t="str">
        <v>N</v>
      </c>
      <c r="O7" s="34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0" t="str">
        <v xml:space="preserve"> </v>
      </c>
      <c r="J8" s="31" t="str">
        <v>H</v>
      </c>
      <c r="K8" s="32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45306.968040740743</v>
      </c>
      <c r="F9" s="1" t="str">
        <v>Read Application Data</v>
      </c>
      <c r="G9" s="16">
        <v>1</v>
      </c>
      <c r="I9" s="28" t="str">
        <v>PR</v>
      </c>
      <c r="J9" s="24" t="str">
        <v>N</v>
      </c>
      <c r="K9" s="29">
        <v>1</v>
      </c>
      <c r="L9" s="6"/>
      <c r="M9" s="30" t="str">
        <v xml:space="preserve"> </v>
      </c>
      <c r="N9" s="35" t="str">
        <v>H</v>
      </c>
      <c r="O9" s="36"/>
    </row>
    <row r="10" spans="2:16" x14ac:dyDescent="0.25">
      <c r="B10" s="9" t="s">
        <v>38</v>
      </c>
      <c r="C10" s="7"/>
      <c r="D10" s="10">
        <v>45236.628048148152</v>
      </c>
      <c r="F10" s="1" t="str">
        <v>Read Files or Directories</v>
      </c>
      <c r="G10" s="16">
        <v>1</v>
      </c>
      <c r="I10" s="1" t="str">
        <v xml:space="preserve"> </v>
      </c>
      <c r="J10" s="25" t="str">
        <v>L</v>
      </c>
      <c r="K10" s="23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45236.630459722219</v>
      </c>
      <c r="F11" s="1" t="str">
        <v>DoS: Crash, Exit, or Restart</v>
      </c>
      <c r="G11" s="16">
        <v>1</v>
      </c>
      <c r="I11" s="30" t="str">
        <v xml:space="preserve"> </v>
      </c>
      <c r="J11" s="31" t="str">
        <v>H</v>
      </c>
      <c r="K11" s="32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208.35999939590693</v>
      </c>
      <c r="F12" s="1" t="str">
        <v>DoS: Instability</v>
      </c>
      <c r="G12" s="16">
        <v>1</v>
      </c>
      <c r="I12" s="28" t="str">
        <v>UI</v>
      </c>
      <c r="J12" s="24" t="str">
        <v>N</v>
      </c>
      <c r="K12" s="29"/>
      <c r="L12" s="6"/>
      <c r="O12" s="22"/>
    </row>
    <row r="13" spans="2:16" x14ac:dyDescent="0.25">
      <c r="B13" s="8"/>
      <c r="D13" s="21" t="b">
        <f>D10&lt;&gt;""</f>
        <v>1</v>
      </c>
      <c r="F13" s="1" t="str">
        <v>DoS: Resource Consumption (CPU)</v>
      </c>
      <c r="G13" s="16">
        <v>1</v>
      </c>
      <c r="I13" s="30" t="str">
        <v xml:space="preserve"> </v>
      </c>
      <c r="J13" s="31" t="str">
        <v>R</v>
      </c>
      <c r="K13" s="32">
        <v>1</v>
      </c>
      <c r="L13" s="6">
        <f>SUM(K12:K13)</f>
        <v>1</v>
      </c>
      <c r="O13" s="22"/>
    </row>
    <row r="14" spans="2:16" ht="15.75" thickBot="1" x14ac:dyDescent="0.3">
      <c r="C14">
        <v>1</v>
      </c>
      <c r="D14" s="21" t="b">
        <f t="shared" ref="D14" si="0">D11&lt;&gt;""</f>
        <v>1</v>
      </c>
      <c r="F14" s="1" t="str">
        <v>DoS: Resource Consumption (Memory)</v>
      </c>
      <c r="G14" s="16">
        <v>1</v>
      </c>
      <c r="I14" s="1" t="str">
        <v>NONE</v>
      </c>
      <c r="J14" s="25" t="str">
        <v>NONE</v>
      </c>
      <c r="K14" s="23"/>
      <c r="L14" s="6"/>
      <c r="O14" s="22"/>
    </row>
    <row r="15" spans="2:16" ht="15.75" thickBot="1" x14ac:dyDescent="0.3">
      <c r="B15" s="7" t="s">
        <v>52</v>
      </c>
      <c r="C15" s="37">
        <v>1</v>
      </c>
      <c r="D15" s="21" t="b">
        <f>AND(D12&gt;0,D12&lt;3600)</f>
        <v>1</v>
      </c>
      <c r="F15" s="1" t="str">
        <v>DoS: Resource Consumption (Other)</v>
      </c>
      <c r="G15" s="16">
        <v>1</v>
      </c>
      <c r="I15" s="2" t="str">
        <v>NOT ENOU.</v>
      </c>
      <c r="J15" s="26" t="str">
        <v>DATA</v>
      </c>
      <c r="K15" s="27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7"/>
      <c r="F16" s="1" t="str">
        <v>DoS: Amplification</v>
      </c>
      <c r="G16" s="16">
        <v>1</v>
      </c>
      <c r="K16" s="6"/>
    </row>
    <row r="17" spans="2:15" ht="15.75" thickBot="1" x14ac:dyDescent="0.3">
      <c r="B17" s="7" t="s">
        <v>55</v>
      </c>
      <c r="C17" s="37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7"/>
      <c r="F18" s="1" t="str">
        <v>Hide Activities</v>
      </c>
      <c r="G18" s="16">
        <v>1</v>
      </c>
      <c r="M18" s="18" t="s">
        <v>61</v>
      </c>
      <c r="N18" s="19"/>
      <c r="O18" s="37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0"/>
      <c r="O19" s="37" t="s">
        <v>74</v>
      </c>
    </row>
    <row r="20" spans="2:15" x14ac:dyDescent="0.25">
      <c r="F20" s="1" t="str">
        <v>Reduce Performance</v>
      </c>
      <c r="G20" s="41">
        <v>1</v>
      </c>
    </row>
    <row r="21" spans="2:15" x14ac:dyDescent="0.25">
      <c r="F21" s="1" t="str">
        <v>Reduce Reliability</v>
      </c>
      <c r="G21" s="42">
        <v>1</v>
      </c>
    </row>
    <row r="22" spans="2:15" x14ac:dyDescent="0.25">
      <c r="F22" s="1" t="str">
        <v>Quality Degradation</v>
      </c>
      <c r="G22" s="42">
        <v>1</v>
      </c>
    </row>
    <row r="23" spans="2:15" x14ac:dyDescent="0.25">
      <c r="F23" s="1" t="str">
        <v>Alter Execution Logic</v>
      </c>
      <c r="G23" s="42"/>
    </row>
    <row r="24" spans="2:15" x14ac:dyDescent="0.25">
      <c r="F24" s="1" t="str">
        <v>Varies by Context</v>
      </c>
      <c r="G24" s="42"/>
    </row>
    <row r="25" spans="2:15" x14ac:dyDescent="0.25">
      <c r="F25" s="1" t="str">
        <v>Unexpected State</v>
      </c>
      <c r="G25" s="42"/>
    </row>
    <row r="26" spans="2:15" x14ac:dyDescent="0.25">
      <c r="F26" s="1" t="str">
        <v>Other</v>
      </c>
      <c r="G26" s="42"/>
    </row>
    <row r="27" spans="2:15" x14ac:dyDescent="0.25">
      <c r="F27" s="28" t="str">
        <v>NONE</v>
      </c>
      <c r="G27" s="44"/>
    </row>
    <row r="28" spans="2:15" ht="15.75" thickBot="1" x14ac:dyDescent="0.3">
      <c r="F28" s="2" t="str">
        <v>NOT ENOUGH DATA</v>
      </c>
      <c r="G28" s="43"/>
    </row>
    <row r="29" spans="2:15" ht="15.75" thickBot="1" x14ac:dyDescent="0.3">
      <c r="G29" s="6">
        <f>SUM(G3:G28)</f>
        <v>20</v>
      </c>
    </row>
    <row r="30" spans="2:15" x14ac:dyDescent="0.25">
      <c r="B30" s="18" t="s">
        <v>36</v>
      </c>
      <c r="C30" s="63" t="s">
        <v>75</v>
      </c>
      <c r="D30" s="63"/>
      <c r="E30" s="63"/>
      <c r="F30" s="63"/>
      <c r="G30" s="63"/>
      <c r="H30" s="63"/>
      <c r="I30" s="63"/>
      <c r="J30" s="63"/>
      <c r="K30" s="64"/>
    </row>
    <row r="31" spans="2:15" x14ac:dyDescent="0.25">
      <c r="B31" s="1"/>
      <c r="C31" s="65"/>
      <c r="D31" s="65"/>
      <c r="E31" s="65"/>
      <c r="F31" s="65"/>
      <c r="G31" s="65"/>
      <c r="H31" s="65"/>
      <c r="I31" s="65"/>
      <c r="J31" s="65"/>
      <c r="K31" s="66"/>
    </row>
    <row r="32" spans="2:15" x14ac:dyDescent="0.25">
      <c r="B32" s="1"/>
      <c r="C32" s="65"/>
      <c r="D32" s="65"/>
      <c r="E32" s="65"/>
      <c r="F32" s="65"/>
      <c r="G32" s="65"/>
      <c r="H32" s="65"/>
      <c r="I32" s="65"/>
      <c r="J32" s="65"/>
      <c r="K32" s="66"/>
    </row>
    <row r="33" spans="2:11" x14ac:dyDescent="0.25">
      <c r="B33" s="1"/>
      <c r="C33" s="65"/>
      <c r="D33" s="65"/>
      <c r="E33" s="65"/>
      <c r="F33" s="65"/>
      <c r="G33" s="65"/>
      <c r="H33" s="65"/>
      <c r="I33" s="65"/>
      <c r="J33" s="65"/>
      <c r="K33" s="66"/>
    </row>
    <row r="34" spans="2:11" x14ac:dyDescent="0.25">
      <c r="B34" s="1"/>
      <c r="C34" s="65"/>
      <c r="D34" s="65"/>
      <c r="E34" s="65"/>
      <c r="F34" s="65"/>
      <c r="G34" s="65"/>
      <c r="H34" s="65"/>
      <c r="I34" s="65"/>
      <c r="J34" s="65"/>
      <c r="K34" s="66"/>
    </row>
    <row r="35" spans="2:11" ht="15.75" thickBot="1" x14ac:dyDescent="0.3">
      <c r="B35" s="2"/>
      <c r="C35" s="67"/>
      <c r="D35" s="67"/>
      <c r="E35" s="67"/>
      <c r="F35" s="67"/>
      <c r="G35" s="67"/>
      <c r="H35" s="67"/>
      <c r="I35" s="67"/>
      <c r="J35" s="67"/>
      <c r="K35" s="68"/>
    </row>
  </sheetData>
  <mergeCells count="9">
    <mergeCell ref="M1:O1"/>
    <mergeCell ref="B2:D4"/>
    <mergeCell ref="I2:J2"/>
    <mergeCell ref="M2:N2"/>
    <mergeCell ref="C30:K35"/>
    <mergeCell ref="B5:D7"/>
    <mergeCell ref="B1:D1"/>
    <mergeCell ref="F1:G1"/>
    <mergeCell ref="I1:K1"/>
  </mergeCells>
  <conditionalFormatting sqref="B1:D1">
    <cfRule type="expression" dxfId="35" priority="2">
      <formula>$B$2="CVE-XXXX-XXXXX.xlsx"</formula>
    </cfRule>
  </conditionalFormatting>
  <conditionalFormatting sqref="D10">
    <cfRule type="expression" dxfId="34" priority="9">
      <formula>AND(NOT($D$13),NOT($D$15))</formula>
    </cfRule>
  </conditionalFormatting>
  <conditionalFormatting sqref="D11">
    <cfRule type="expression" dxfId="33" priority="11">
      <formula>AND(NOT($D$14),NOT($D$15))</formula>
    </cfRule>
  </conditionalFormatting>
  <conditionalFormatting sqref="D12">
    <cfRule type="expression" dxfId="32" priority="10">
      <formula>NOT($D$15)</formula>
    </cfRule>
  </conditionalFormatting>
  <conditionalFormatting sqref="G3:G28">
    <cfRule type="expression" dxfId="31" priority="12">
      <formula>$G$29=0</formula>
    </cfRule>
  </conditionalFormatting>
  <conditionalFormatting sqref="K3:K6">
    <cfRule type="expression" dxfId="30" priority="8">
      <formula>AND($L$6&lt;&gt;1,$L$15&lt;&gt;1)</formula>
    </cfRule>
  </conditionalFormatting>
  <conditionalFormatting sqref="K7:K8">
    <cfRule type="expression" dxfId="29" priority="7">
      <formula>AND($L$8&lt;&gt;1,$L$15&lt;&gt;1)</formula>
    </cfRule>
  </conditionalFormatting>
  <conditionalFormatting sqref="K9:K11">
    <cfRule type="expression" dxfId="28" priority="6">
      <formula>AND($L$11&lt;&gt;1,$L$15&lt;&gt;1)</formula>
    </cfRule>
  </conditionalFormatting>
  <conditionalFormatting sqref="K12:K13">
    <cfRule type="expression" dxfId="27" priority="5">
      <formula>AND($L$13&lt;&gt;1,$L$15&lt;&gt;1)</formula>
    </cfRule>
  </conditionalFormatting>
  <conditionalFormatting sqref="K14:K15">
    <cfRule type="expression" dxfId="26" priority="4">
      <formula>AND($L$15&lt;&gt;1,AND($L$13&lt;&gt;1,$L$11&lt;&gt;1,$L$8&lt;&gt;1,$L$6&lt;&gt;1))</formula>
    </cfRule>
  </conditionalFormatting>
  <conditionalFormatting sqref="O3:O11">
    <cfRule type="expression" dxfId="25" priority="3">
      <formula>$P$11&lt;1</formula>
    </cfRule>
  </conditionalFormatting>
  <conditionalFormatting sqref="O19">
    <cfRule type="expression" dxfId="24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35"/>
  <sheetViews>
    <sheetView topLeftCell="A7" zoomScale="85" zoomScaleNormal="85" workbookViewId="0">
      <selection activeCell="C36" sqref="C36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2" t="s">
        <v>50</v>
      </c>
      <c r="C1" s="62"/>
      <c r="D1" s="62"/>
      <c r="F1" s="62" t="s">
        <v>45</v>
      </c>
      <c r="G1" s="62"/>
      <c r="I1" s="62" t="s">
        <v>44</v>
      </c>
      <c r="J1" s="62"/>
      <c r="K1" s="62"/>
      <c r="M1" s="62" t="s">
        <v>47</v>
      </c>
      <c r="N1" s="62"/>
      <c r="O1" s="62"/>
    </row>
    <row r="2" spans="2:16" x14ac:dyDescent="0.25">
      <c r="B2" s="53" t="str">
        <f ca="1">_Variables!D6</f>
        <v>CVE-2019-13052</v>
      </c>
      <c r="C2" s="54"/>
      <c r="D2" s="55"/>
      <c r="E2" s="7"/>
      <c r="F2" s="4" t="s">
        <v>19</v>
      </c>
      <c r="G2" s="5" t="s">
        <v>33</v>
      </c>
      <c r="I2" s="51" t="s">
        <v>43</v>
      </c>
      <c r="J2" s="52"/>
      <c r="K2" s="5" t="s">
        <v>33</v>
      </c>
      <c r="M2" s="51" t="s">
        <v>46</v>
      </c>
      <c r="N2" s="52"/>
      <c r="O2" s="5" t="s">
        <v>33</v>
      </c>
    </row>
    <row r="3" spans="2:16" x14ac:dyDescent="0.25">
      <c r="B3" s="56"/>
      <c r="C3" s="57"/>
      <c r="D3" s="58"/>
      <c r="E3" s="7"/>
      <c r="F3" s="1" t="str" cm="1">
        <f t="array" ref="F3:F28">_Variables!C11:C36</f>
        <v>Execute Unauthorized Code or Commands</v>
      </c>
      <c r="G3" s="16"/>
      <c r="I3" s="28" t="str" cm="1">
        <f t="array" ref="I3:J15">_Variables!J11:K23</f>
        <v>AV</v>
      </c>
      <c r="J3" s="24" t="str">
        <v>N</v>
      </c>
      <c r="K3" s="29"/>
      <c r="M3" s="28" t="str" cm="1">
        <f t="array" ref="M3:N11">_Variables!N11:O19</f>
        <v>AV</v>
      </c>
      <c r="N3" s="33" t="str">
        <v>N</v>
      </c>
      <c r="O3" s="34"/>
    </row>
    <row r="4" spans="2:16" ht="15.75" thickBot="1" x14ac:dyDescent="0.3">
      <c r="B4" s="59"/>
      <c r="C4" s="60"/>
      <c r="D4" s="61"/>
      <c r="E4" s="7"/>
      <c r="F4" s="1" t="str">
        <v>Gain Privileges or Assume Identity</v>
      </c>
      <c r="G4" s="16"/>
      <c r="I4" s="1" t="str">
        <v xml:space="preserve"> </v>
      </c>
      <c r="J4" s="25" t="str">
        <v>A</v>
      </c>
      <c r="K4" s="23"/>
      <c r="M4" s="1" t="str">
        <v xml:space="preserve"> </v>
      </c>
      <c r="N4" t="str">
        <v>A</v>
      </c>
      <c r="O4" s="16"/>
    </row>
    <row r="5" spans="2:16" x14ac:dyDescent="0.25">
      <c r="B5" s="53" t="s">
        <v>49</v>
      </c>
      <c r="C5" s="54"/>
      <c r="D5" s="55"/>
      <c r="E5" s="7"/>
      <c r="F5" s="1" t="str">
        <v>Modify Memory</v>
      </c>
      <c r="G5" s="16"/>
      <c r="I5" s="1" t="str">
        <v xml:space="preserve"> </v>
      </c>
      <c r="J5" s="25" t="str">
        <v>L</v>
      </c>
      <c r="K5" s="23"/>
      <c r="L5" s="6"/>
      <c r="M5" s="1" t="str">
        <v xml:space="preserve"> </v>
      </c>
      <c r="N5" t="str">
        <v>L</v>
      </c>
      <c r="O5" s="16"/>
    </row>
    <row r="6" spans="2:16" x14ac:dyDescent="0.25">
      <c r="B6" s="56"/>
      <c r="C6" s="57"/>
      <c r="D6" s="58"/>
      <c r="E6" s="7"/>
      <c r="F6" s="1" t="str">
        <v>Modify Files or Directories</v>
      </c>
      <c r="G6" s="16"/>
      <c r="I6" s="30" t="str">
        <v xml:space="preserve"> </v>
      </c>
      <c r="J6" s="31" t="str">
        <v>P</v>
      </c>
      <c r="K6" s="32"/>
      <c r="L6" s="6">
        <f>SUM(K3:K6)</f>
        <v>0</v>
      </c>
      <c r="M6" s="30" t="str">
        <v xml:space="preserve"> </v>
      </c>
      <c r="N6" s="35" t="str">
        <v>P</v>
      </c>
      <c r="O6" s="36"/>
    </row>
    <row r="7" spans="2:16" ht="15.75" thickBot="1" x14ac:dyDescent="0.3">
      <c r="B7" s="59"/>
      <c r="C7" s="60"/>
      <c r="D7" s="61"/>
      <c r="E7" s="7"/>
      <c r="F7" s="1" t="str">
        <v>Modify Application Data</v>
      </c>
      <c r="G7" s="16"/>
      <c r="I7" s="28" t="str">
        <v>AC</v>
      </c>
      <c r="J7" s="24" t="str">
        <v>L</v>
      </c>
      <c r="K7" s="29"/>
      <c r="L7" s="6"/>
      <c r="M7" s="28" t="str">
        <v>PR</v>
      </c>
      <c r="N7" s="33" t="str">
        <v>N</v>
      </c>
      <c r="O7" s="34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0" t="str">
        <v xml:space="preserve"> </v>
      </c>
      <c r="J8" s="31" t="str">
        <v>H</v>
      </c>
      <c r="K8" s="32"/>
      <c r="L8" s="6">
        <f>SUM(K7:K8)</f>
        <v>0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45306.968040740743</v>
      </c>
      <c r="F9" s="1" t="str">
        <v>Read Application Data</v>
      </c>
      <c r="G9" s="16"/>
      <c r="I9" s="28" t="str">
        <v>PR</v>
      </c>
      <c r="J9" s="24" t="str">
        <v>N</v>
      </c>
      <c r="K9" s="29"/>
      <c r="L9" s="6"/>
      <c r="M9" s="30" t="str">
        <v xml:space="preserve"> </v>
      </c>
      <c r="N9" s="35" t="str">
        <v>H</v>
      </c>
      <c r="O9" s="36"/>
    </row>
    <row r="10" spans="2:16" x14ac:dyDescent="0.25">
      <c r="B10" s="9" t="s">
        <v>38</v>
      </c>
      <c r="C10" s="7"/>
      <c r="D10" s="10"/>
      <c r="F10" s="1" t="str">
        <v>Read Files or Directories</v>
      </c>
      <c r="G10" s="16"/>
      <c r="I10" s="1" t="str">
        <v xml:space="preserve"> </v>
      </c>
      <c r="J10" s="25" t="str">
        <v>L</v>
      </c>
      <c r="K10" s="23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/>
      <c r="F11" s="1" t="str">
        <v>DoS: Crash, Exit, or Restart</v>
      </c>
      <c r="G11" s="16"/>
      <c r="I11" s="30" t="str">
        <v xml:space="preserve"> </v>
      </c>
      <c r="J11" s="31" t="str">
        <v>H</v>
      </c>
      <c r="K11" s="32"/>
      <c r="L11" s="6">
        <f>SUM(K9:K11)</f>
        <v>0</v>
      </c>
      <c r="M11" s="2" t="str">
        <v>NOT ENOU.</v>
      </c>
      <c r="N11" s="3" t="str">
        <v>DATA</v>
      </c>
      <c r="O11" s="17"/>
      <c r="P11" s="6">
        <f>SUM(O3:O11)</f>
        <v>0</v>
      </c>
    </row>
    <row r="12" spans="2:16" ht="15.75" thickBot="1" x14ac:dyDescent="0.3">
      <c r="B12" s="11" t="s">
        <v>35</v>
      </c>
      <c r="C12" s="3"/>
      <c r="D12" s="12">
        <f>(D11-D10)*86400</f>
        <v>0</v>
      </c>
      <c r="F12" s="1" t="str">
        <v>DoS: Instability</v>
      </c>
      <c r="G12" s="16"/>
      <c r="I12" s="28" t="str">
        <v>UI</v>
      </c>
      <c r="J12" s="24" t="str">
        <v>N</v>
      </c>
      <c r="K12" s="29"/>
      <c r="L12" s="6"/>
      <c r="O12" s="22"/>
    </row>
    <row r="13" spans="2:16" x14ac:dyDescent="0.25">
      <c r="B13" s="8"/>
      <c r="D13" s="21" t="b">
        <f>D10&lt;&gt;""</f>
        <v>0</v>
      </c>
      <c r="F13" s="1" t="str">
        <v>DoS: Resource Consumption (CPU)</v>
      </c>
      <c r="G13" s="16"/>
      <c r="I13" s="30" t="str">
        <v xml:space="preserve"> </v>
      </c>
      <c r="J13" s="31" t="str">
        <v>R</v>
      </c>
      <c r="K13" s="32"/>
      <c r="L13" s="6">
        <f>SUM(K12:K13)</f>
        <v>0</v>
      </c>
      <c r="O13" s="22"/>
    </row>
    <row r="14" spans="2:16" ht="15.75" thickBot="1" x14ac:dyDescent="0.3">
      <c r="C14">
        <v>1</v>
      </c>
      <c r="D14" s="21" t="b">
        <f t="shared" ref="D14" si="0">D11&lt;&gt;""</f>
        <v>0</v>
      </c>
      <c r="F14" s="1" t="str">
        <v>DoS: Resource Consumption (Memory)</v>
      </c>
      <c r="G14" s="16"/>
      <c r="I14" s="1" t="str">
        <v>NONE</v>
      </c>
      <c r="J14" s="25" t="str">
        <v>NONE</v>
      </c>
      <c r="K14" s="23"/>
      <c r="L14" s="6"/>
      <c r="O14" s="22"/>
    </row>
    <row r="15" spans="2:16" ht="15.75" thickBot="1" x14ac:dyDescent="0.3">
      <c r="B15" s="7" t="s">
        <v>52</v>
      </c>
      <c r="C15" s="37"/>
      <c r="D15" s="21" t="b">
        <f>AND(D12&gt;0,D12&lt;3600)</f>
        <v>0</v>
      </c>
      <c r="F15" s="1" t="str">
        <v>DoS: Resource Consumption (Other)</v>
      </c>
      <c r="G15" s="16"/>
      <c r="I15" s="2" t="str">
        <v>NOT ENOU.</v>
      </c>
      <c r="J15" s="26" t="str">
        <v>DATA</v>
      </c>
      <c r="K15" s="27"/>
      <c r="L15" s="6">
        <f>SUM(K14:K15)</f>
        <v>0</v>
      </c>
      <c r="O15" s="6">
        <f>SUM(O3:O14)</f>
        <v>0</v>
      </c>
    </row>
    <row r="16" spans="2:16" ht="15.75" thickBot="1" x14ac:dyDescent="0.3">
      <c r="B16" s="7" t="s">
        <v>53</v>
      </c>
      <c r="C16" s="37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7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7"/>
      <c r="F18" s="1" t="str">
        <v>Hide Activities</v>
      </c>
      <c r="G18" s="16"/>
      <c r="M18" s="18" t="s">
        <v>61</v>
      </c>
      <c r="N18" s="19"/>
      <c r="O18" s="37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0"/>
      <c r="O19" s="37"/>
    </row>
    <row r="20" spans="2:15" x14ac:dyDescent="0.25">
      <c r="F20" s="1" t="str">
        <v>Reduce Performance</v>
      </c>
      <c r="G20" s="41"/>
    </row>
    <row r="21" spans="2:15" x14ac:dyDescent="0.25">
      <c r="F21" s="1" t="str">
        <v>Reduce Reliability</v>
      </c>
      <c r="G21" s="42"/>
    </row>
    <row r="22" spans="2:15" x14ac:dyDescent="0.25">
      <c r="F22" s="1" t="str">
        <v>Quality Degradation</v>
      </c>
      <c r="G22" s="42"/>
    </row>
    <row r="23" spans="2:15" x14ac:dyDescent="0.25">
      <c r="F23" s="1" t="str">
        <v>Alter Execution Logic</v>
      </c>
      <c r="G23" s="42"/>
    </row>
    <row r="24" spans="2:15" x14ac:dyDescent="0.25">
      <c r="F24" s="1" t="str">
        <v>Varies by Context</v>
      </c>
      <c r="G24" s="42"/>
    </row>
    <row r="25" spans="2:15" x14ac:dyDescent="0.25">
      <c r="F25" s="1" t="str">
        <v>Unexpected State</v>
      </c>
      <c r="G25" s="42"/>
    </row>
    <row r="26" spans="2:15" x14ac:dyDescent="0.25">
      <c r="F26" s="1" t="str">
        <v>Other</v>
      </c>
      <c r="G26" s="42"/>
    </row>
    <row r="27" spans="2:15" x14ac:dyDescent="0.25">
      <c r="F27" s="28" t="str">
        <v>NONE</v>
      </c>
      <c r="G27" s="44"/>
    </row>
    <row r="28" spans="2:15" ht="15.75" thickBot="1" x14ac:dyDescent="0.3">
      <c r="F28" s="2" t="str">
        <v>NOT ENOUGH DATA</v>
      </c>
      <c r="G28" s="43"/>
    </row>
    <row r="29" spans="2:15" ht="15.75" thickBot="1" x14ac:dyDescent="0.3">
      <c r="G29" s="6">
        <f>SUM(G3:G28)</f>
        <v>0</v>
      </c>
    </row>
    <row r="30" spans="2:15" x14ac:dyDescent="0.25">
      <c r="B30" s="18" t="s">
        <v>36</v>
      </c>
      <c r="C30" s="45" t="s">
        <v>76</v>
      </c>
      <c r="D30" s="45"/>
      <c r="E30" s="45"/>
      <c r="F30" s="45"/>
      <c r="G30" s="45"/>
      <c r="H30" s="45"/>
      <c r="I30" s="45"/>
      <c r="J30" s="45"/>
      <c r="K30" s="46"/>
    </row>
    <row r="31" spans="2:15" x14ac:dyDescent="0.25">
      <c r="B31" s="1"/>
      <c r="C31" s="47"/>
      <c r="D31" s="47"/>
      <c r="E31" s="47"/>
      <c r="F31" s="47"/>
      <c r="G31" s="47"/>
      <c r="H31" s="47"/>
      <c r="I31" s="47"/>
      <c r="J31" s="47"/>
      <c r="K31" s="48"/>
    </row>
    <row r="32" spans="2:15" x14ac:dyDescent="0.25">
      <c r="B32" s="1"/>
      <c r="C32" s="47"/>
      <c r="D32" s="47"/>
      <c r="E32" s="47"/>
      <c r="F32" s="47"/>
      <c r="G32" s="47"/>
      <c r="H32" s="47"/>
      <c r="I32" s="47"/>
      <c r="J32" s="47"/>
      <c r="K32" s="48"/>
    </row>
    <row r="33" spans="2:11" x14ac:dyDescent="0.25">
      <c r="B33" s="1"/>
      <c r="C33" s="47"/>
      <c r="D33" s="47"/>
      <c r="E33" s="47"/>
      <c r="F33" s="47"/>
      <c r="G33" s="47"/>
      <c r="H33" s="47"/>
      <c r="I33" s="47"/>
      <c r="J33" s="47"/>
      <c r="K33" s="48"/>
    </row>
    <row r="34" spans="2:11" x14ac:dyDescent="0.25">
      <c r="B34" s="1"/>
      <c r="C34" s="47"/>
      <c r="D34" s="47"/>
      <c r="E34" s="47"/>
      <c r="F34" s="47"/>
      <c r="G34" s="47"/>
      <c r="H34" s="47"/>
      <c r="I34" s="47"/>
      <c r="J34" s="47"/>
      <c r="K34" s="48"/>
    </row>
    <row r="35" spans="2:11" ht="15.75" thickBot="1" x14ac:dyDescent="0.3">
      <c r="B35" s="2"/>
      <c r="C35" s="49"/>
      <c r="D35" s="49"/>
      <c r="E35" s="49"/>
      <c r="F35" s="49"/>
      <c r="G35" s="49"/>
      <c r="H35" s="49"/>
      <c r="I35" s="49"/>
      <c r="J35" s="49"/>
      <c r="K35" s="50"/>
    </row>
  </sheetData>
  <mergeCells count="9">
    <mergeCell ref="M1:O1"/>
    <mergeCell ref="B2:D4"/>
    <mergeCell ref="I2:J2"/>
    <mergeCell ref="M2:N2"/>
    <mergeCell ref="C30:K35"/>
    <mergeCell ref="B5:D7"/>
    <mergeCell ref="B1:D1"/>
    <mergeCell ref="F1:G1"/>
    <mergeCell ref="I1:K1"/>
  </mergeCells>
  <conditionalFormatting sqref="B1:D1">
    <cfRule type="expression" dxfId="23" priority="2">
      <formula>$B$2="CVE-XXXX-XXXXX.xlsx"</formula>
    </cfRule>
  </conditionalFormatting>
  <conditionalFormatting sqref="D10">
    <cfRule type="expression" dxfId="22" priority="9">
      <formula>AND(NOT($D$13),NOT($D$15))</formula>
    </cfRule>
  </conditionalFormatting>
  <conditionalFormatting sqref="D11">
    <cfRule type="expression" dxfId="21" priority="11">
      <formula>AND(NOT($D$14),NOT($D$15))</formula>
    </cfRule>
  </conditionalFormatting>
  <conditionalFormatting sqref="D12">
    <cfRule type="expression" dxfId="20" priority="10">
      <formula>NOT($D$15)</formula>
    </cfRule>
  </conditionalFormatting>
  <conditionalFormatting sqref="G3:G28">
    <cfRule type="expression" dxfId="19" priority="12">
      <formula>$G$29=0</formula>
    </cfRule>
  </conditionalFormatting>
  <conditionalFormatting sqref="K3:K6">
    <cfRule type="expression" dxfId="18" priority="8">
      <formula>AND($L$6&lt;&gt;1,$L$15&lt;&gt;1)</formula>
    </cfRule>
  </conditionalFormatting>
  <conditionalFormatting sqref="K7:K8">
    <cfRule type="expression" dxfId="17" priority="7">
      <formula>AND($L$8&lt;&gt;1,$L$15&lt;&gt;1)</formula>
    </cfRule>
  </conditionalFormatting>
  <conditionalFormatting sqref="K9:K11">
    <cfRule type="expression" dxfId="16" priority="6">
      <formula>AND($L$11&lt;&gt;1,$L$15&lt;&gt;1)</formula>
    </cfRule>
  </conditionalFormatting>
  <conditionalFormatting sqref="K12:K13">
    <cfRule type="expression" dxfId="15" priority="5">
      <formula>AND($L$13&lt;&gt;1,$L$15&lt;&gt;1)</formula>
    </cfRule>
  </conditionalFormatting>
  <conditionalFormatting sqref="K14:K15">
    <cfRule type="expression" dxfId="14" priority="4">
      <formula>AND($L$15&lt;&gt;1,AND($L$13&lt;&gt;1,$L$11&lt;&gt;1,$L$8&lt;&gt;1,$L$6&lt;&gt;1))</formula>
    </cfRule>
  </conditionalFormatting>
  <conditionalFormatting sqref="O3:O11">
    <cfRule type="expression" dxfId="13" priority="3">
      <formula>$P$11&lt;1</formula>
    </cfRule>
  </conditionalFormatting>
  <conditionalFormatting sqref="O19">
    <cfRule type="expression" dxfId="12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31"/>
  <sheetViews>
    <sheetView workbookViewId="0">
      <selection activeCell="E27" sqref="E27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38" t="s">
        <v>57</v>
      </c>
    </row>
    <row r="2" spans="2:2" ht="15.75" thickBot="1" x14ac:dyDescent="0.3">
      <c r="B2" s="37" t="s">
        <v>56</v>
      </c>
    </row>
    <row r="3" spans="2:2" x14ac:dyDescent="0.25">
      <c r="B3" s="39"/>
    </row>
    <row r="4" spans="2:2" x14ac:dyDescent="0.25">
      <c r="B4" s="39"/>
    </row>
    <row r="5" spans="2:2" x14ac:dyDescent="0.25">
      <c r="B5" s="39"/>
    </row>
    <row r="6" spans="2:2" x14ac:dyDescent="0.25">
      <c r="B6" s="39"/>
    </row>
    <row r="7" spans="2:2" x14ac:dyDescent="0.25">
      <c r="B7" s="39"/>
    </row>
    <row r="8" spans="2:2" x14ac:dyDescent="0.25">
      <c r="B8" s="39"/>
    </row>
    <row r="9" spans="2:2" x14ac:dyDescent="0.25">
      <c r="B9" s="39"/>
    </row>
    <row r="10" spans="2:2" x14ac:dyDescent="0.25">
      <c r="B10" s="39"/>
    </row>
    <row r="11" spans="2:2" x14ac:dyDescent="0.25">
      <c r="B11" s="39"/>
    </row>
    <row r="12" spans="2:2" x14ac:dyDescent="0.25">
      <c r="B12" s="39"/>
    </row>
    <row r="13" spans="2:2" x14ac:dyDescent="0.25">
      <c r="B13" s="39"/>
    </row>
    <row r="14" spans="2:2" x14ac:dyDescent="0.25">
      <c r="B14" s="39"/>
    </row>
    <row r="15" spans="2:2" x14ac:dyDescent="0.25">
      <c r="B15" s="39"/>
    </row>
    <row r="16" spans="2:2" x14ac:dyDescent="0.25">
      <c r="B16" s="39"/>
    </row>
    <row r="17" spans="2:2" x14ac:dyDescent="0.25">
      <c r="B17" s="39"/>
    </row>
    <row r="18" spans="2:2" x14ac:dyDescent="0.25">
      <c r="B18" s="39"/>
    </row>
    <row r="19" spans="2:2" x14ac:dyDescent="0.25">
      <c r="B19" s="39"/>
    </row>
    <row r="20" spans="2:2" x14ac:dyDescent="0.25">
      <c r="B20" s="39"/>
    </row>
    <row r="21" spans="2:2" x14ac:dyDescent="0.25">
      <c r="B21" s="39"/>
    </row>
    <row r="22" spans="2:2" x14ac:dyDescent="0.25">
      <c r="B22" s="39"/>
    </row>
    <row r="23" spans="2:2" x14ac:dyDescent="0.25">
      <c r="B23" s="39"/>
    </row>
    <row r="24" spans="2:2" x14ac:dyDescent="0.25">
      <c r="B24" s="39"/>
    </row>
    <row r="25" spans="2:2" x14ac:dyDescent="0.25">
      <c r="B25" s="39"/>
    </row>
    <row r="26" spans="2:2" x14ac:dyDescent="0.25">
      <c r="B26" s="39"/>
    </row>
    <row r="27" spans="2:2" x14ac:dyDescent="0.25">
      <c r="B27" s="39"/>
    </row>
    <row r="28" spans="2:2" x14ac:dyDescent="0.25">
      <c r="B28" s="39"/>
    </row>
    <row r="29" spans="2:2" x14ac:dyDescent="0.25">
      <c r="B29" s="39"/>
    </row>
    <row r="30" spans="2:2" x14ac:dyDescent="0.25">
      <c r="B30" s="39"/>
    </row>
    <row r="31" spans="2:2" ht="15.75" thickBot="1" x14ac:dyDescent="0.3">
      <c r="B31" s="4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P35"/>
  <sheetViews>
    <sheetView zoomScale="85" zoomScaleNormal="85" workbookViewId="0">
      <selection activeCell="D17" sqref="D17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2" t="s">
        <v>50</v>
      </c>
      <c r="C1" s="62"/>
      <c r="D1" s="62"/>
      <c r="F1" s="62" t="s">
        <v>45</v>
      </c>
      <c r="G1" s="62"/>
      <c r="I1" s="62" t="s">
        <v>44</v>
      </c>
      <c r="J1" s="62"/>
      <c r="K1" s="62"/>
      <c r="M1" s="62" t="s">
        <v>47</v>
      </c>
      <c r="N1" s="62"/>
      <c r="O1" s="62"/>
    </row>
    <row r="2" spans="2:16" x14ac:dyDescent="0.25">
      <c r="B2" s="53" t="str">
        <f ca="1">_Variables!D6</f>
        <v>CVE-2019-13052</v>
      </c>
      <c r="C2" s="54"/>
      <c r="D2" s="55"/>
      <c r="E2" s="7"/>
      <c r="F2" s="4" t="s">
        <v>19</v>
      </c>
      <c r="G2" s="5" t="s">
        <v>33</v>
      </c>
      <c r="I2" s="51" t="s">
        <v>43</v>
      </c>
      <c r="J2" s="52"/>
      <c r="K2" s="5" t="s">
        <v>33</v>
      </c>
      <c r="M2" s="51" t="s">
        <v>46</v>
      </c>
      <c r="N2" s="52"/>
      <c r="O2" s="5" t="s">
        <v>33</v>
      </c>
    </row>
    <row r="3" spans="2:16" x14ac:dyDescent="0.25">
      <c r="B3" s="56"/>
      <c r="C3" s="57"/>
      <c r="D3" s="58"/>
      <c r="E3" s="7"/>
      <c r="F3" s="1" t="str" cm="1">
        <f t="array" ref="F3:F28">_Variables!C11:C36</f>
        <v>Execute Unauthorized Code or Commands</v>
      </c>
      <c r="G3" s="16">
        <v>1</v>
      </c>
      <c r="I3" s="28" t="str" cm="1">
        <f t="array" ref="I3:J15">_Variables!J11:K23</f>
        <v>AV</v>
      </c>
      <c r="J3" s="24" t="str">
        <v>N</v>
      </c>
      <c r="K3" s="29"/>
      <c r="M3" s="28" t="str" cm="1">
        <f t="array" ref="M3:N11">_Variables!N11:O19</f>
        <v>AV</v>
      </c>
      <c r="N3" s="33" t="str">
        <v>N</v>
      </c>
      <c r="O3" s="34">
        <v>1</v>
      </c>
    </row>
    <row r="4" spans="2:16" ht="15.75" thickBot="1" x14ac:dyDescent="0.3">
      <c r="B4" s="59"/>
      <c r="C4" s="60"/>
      <c r="D4" s="61"/>
      <c r="E4" s="7"/>
      <c r="F4" s="1" t="str">
        <v>Gain Privileges or Assume Identity</v>
      </c>
      <c r="G4" s="16">
        <v>1</v>
      </c>
      <c r="I4" s="1" t="str">
        <v xml:space="preserve"> </v>
      </c>
      <c r="J4" s="25" t="str">
        <v>A</v>
      </c>
      <c r="K4" s="23"/>
      <c r="M4" s="1" t="str">
        <v xml:space="preserve"> </v>
      </c>
      <c r="N4" t="str">
        <v>A</v>
      </c>
      <c r="O4" s="16"/>
    </row>
    <row r="5" spans="2:16" x14ac:dyDescent="0.25">
      <c r="B5" s="53" t="s">
        <v>51</v>
      </c>
      <c r="C5" s="54"/>
      <c r="D5" s="55"/>
      <c r="E5" s="7"/>
      <c r="F5" s="1" t="str">
        <v>Modify Memory</v>
      </c>
      <c r="G5" s="16">
        <v>1</v>
      </c>
      <c r="I5" s="1" t="str">
        <v xml:space="preserve"> </v>
      </c>
      <c r="J5" s="25" t="str">
        <v>L</v>
      </c>
      <c r="K5" s="23">
        <v>1</v>
      </c>
      <c r="L5" s="6"/>
      <c r="M5" s="1" t="str">
        <v xml:space="preserve"> </v>
      </c>
      <c r="N5" t="str">
        <v>L</v>
      </c>
      <c r="O5" s="16"/>
    </row>
    <row r="6" spans="2:16" x14ac:dyDescent="0.25">
      <c r="B6" s="56"/>
      <c r="C6" s="57"/>
      <c r="D6" s="58"/>
      <c r="E6" s="7"/>
      <c r="F6" s="1" t="str">
        <v>Modify Files or Directories</v>
      </c>
      <c r="G6" s="16">
        <v>1</v>
      </c>
      <c r="I6" s="30" t="str">
        <v xml:space="preserve"> </v>
      </c>
      <c r="J6" s="31" t="str">
        <v>P</v>
      </c>
      <c r="K6" s="32"/>
      <c r="L6" s="6">
        <f>SUM(K3:K6)</f>
        <v>1</v>
      </c>
      <c r="M6" s="30" t="str">
        <v xml:space="preserve"> </v>
      </c>
      <c r="N6" s="35" t="str">
        <v>P</v>
      </c>
      <c r="O6" s="36"/>
    </row>
    <row r="7" spans="2:16" ht="15.75" thickBot="1" x14ac:dyDescent="0.3">
      <c r="B7" s="59"/>
      <c r="C7" s="60"/>
      <c r="D7" s="61"/>
      <c r="E7" s="7"/>
      <c r="F7" s="1" t="str">
        <v>Modify Application Data</v>
      </c>
      <c r="G7" s="16">
        <v>1</v>
      </c>
      <c r="I7" s="28" t="str">
        <v>AC</v>
      </c>
      <c r="J7" s="24" t="str">
        <v>L</v>
      </c>
      <c r="K7" s="29">
        <v>1</v>
      </c>
      <c r="L7" s="6"/>
      <c r="M7" s="28" t="str">
        <v>PR</v>
      </c>
      <c r="N7" s="33" t="str">
        <v>N</v>
      </c>
      <c r="O7" s="34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0" t="str">
        <v xml:space="preserve"> </v>
      </c>
      <c r="J8" s="31" t="str">
        <v>H</v>
      </c>
      <c r="K8" s="32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45306.968040740743</v>
      </c>
      <c r="F9" s="1" t="str">
        <v>Read Application Data</v>
      </c>
      <c r="G9" s="16">
        <v>1</v>
      </c>
      <c r="I9" s="28" t="str">
        <v>PR</v>
      </c>
      <c r="J9" s="24" t="str">
        <v>N</v>
      </c>
      <c r="K9" s="29">
        <v>1</v>
      </c>
      <c r="L9" s="6"/>
      <c r="M9" s="30" t="str">
        <v xml:space="preserve"> </v>
      </c>
      <c r="N9" s="35" t="str">
        <v>H</v>
      </c>
      <c r="O9" s="36"/>
    </row>
    <row r="10" spans="2:16" x14ac:dyDescent="0.25">
      <c r="B10" s="9" t="s">
        <v>38</v>
      </c>
      <c r="C10" s="7"/>
      <c r="D10" s="10">
        <v>45236.630846643522</v>
      </c>
      <c r="F10" s="1" t="str">
        <v>Read Files or Directories</v>
      </c>
      <c r="G10" s="16">
        <v>1</v>
      </c>
      <c r="I10" s="1" t="str">
        <v xml:space="preserve"> </v>
      </c>
      <c r="J10" s="25" t="str">
        <v>L</v>
      </c>
      <c r="K10" s="23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45236.632303240738</v>
      </c>
      <c r="F11" s="1" t="str">
        <v>DoS: Crash, Exit, or Restart</v>
      </c>
      <c r="G11" s="16">
        <v>1</v>
      </c>
      <c r="I11" s="30" t="str">
        <v xml:space="preserve"> </v>
      </c>
      <c r="J11" s="31" t="str">
        <v>H</v>
      </c>
      <c r="K11" s="32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125.84999946411699</v>
      </c>
      <c r="F12" s="1" t="str">
        <v>DoS: Instability</v>
      </c>
      <c r="G12" s="16">
        <v>1</v>
      </c>
      <c r="I12" s="28" t="str">
        <v>UI</v>
      </c>
      <c r="J12" s="24" t="str">
        <v>N</v>
      </c>
      <c r="K12" s="29"/>
      <c r="L12" s="6"/>
      <c r="O12" s="22"/>
    </row>
    <row r="13" spans="2:16" x14ac:dyDescent="0.25">
      <c r="B13" s="8"/>
      <c r="D13" s="21" t="b">
        <f>D10&lt;&gt;""</f>
        <v>1</v>
      </c>
      <c r="F13" s="1" t="str">
        <v>DoS: Resource Consumption (CPU)</v>
      </c>
      <c r="G13" s="16">
        <v>1</v>
      </c>
      <c r="I13" s="30" t="str">
        <v xml:space="preserve"> </v>
      </c>
      <c r="J13" s="31" t="str">
        <v>R</v>
      </c>
      <c r="K13" s="32">
        <v>1</v>
      </c>
      <c r="L13" s="6">
        <f>SUM(K12:K13)</f>
        <v>1</v>
      </c>
      <c r="O13" s="22"/>
    </row>
    <row r="14" spans="2:16" ht="15.75" thickBot="1" x14ac:dyDescent="0.3">
      <c r="C14">
        <v>1</v>
      </c>
      <c r="D14" s="21" t="b">
        <f t="shared" ref="D14" si="0">D11&lt;&gt;""</f>
        <v>1</v>
      </c>
      <c r="F14" s="1" t="str">
        <v>DoS: Resource Consumption (Memory)</v>
      </c>
      <c r="G14" s="16">
        <v>1</v>
      </c>
      <c r="I14" s="1" t="str">
        <v>NONE</v>
      </c>
      <c r="J14" s="25" t="str">
        <v>NONE</v>
      </c>
      <c r="K14" s="23"/>
      <c r="L14" s="6"/>
      <c r="O14" s="22"/>
    </row>
    <row r="15" spans="2:16" ht="15.75" thickBot="1" x14ac:dyDescent="0.3">
      <c r="B15" s="7" t="s">
        <v>52</v>
      </c>
      <c r="C15" s="37"/>
      <c r="D15" s="21" t="b">
        <f>AND(D12&gt;0,D12&lt;3600)</f>
        <v>1</v>
      </c>
      <c r="F15" s="1" t="str">
        <v>DoS: Resource Consumption (Other)</v>
      </c>
      <c r="G15" s="16">
        <v>1</v>
      </c>
      <c r="I15" s="2" t="str">
        <v>NOT ENOU.</v>
      </c>
      <c r="J15" s="26" t="str">
        <v>DATA</v>
      </c>
      <c r="K15" s="27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7"/>
      <c r="F16" s="1" t="str">
        <v>DoS: Amplification</v>
      </c>
      <c r="G16" s="16">
        <v>1</v>
      </c>
      <c r="K16" s="6"/>
    </row>
    <row r="17" spans="2:15" ht="15.75" thickBot="1" x14ac:dyDescent="0.3">
      <c r="B17" s="7" t="s">
        <v>55</v>
      </c>
      <c r="C17" s="37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7"/>
      <c r="F18" s="1" t="str">
        <v>Hide Activities</v>
      </c>
      <c r="G18" s="16">
        <v>1</v>
      </c>
      <c r="M18" s="18" t="s">
        <v>61</v>
      </c>
      <c r="N18" s="19"/>
      <c r="O18" s="37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0"/>
      <c r="O19" s="37" t="s">
        <v>74</v>
      </c>
    </row>
    <row r="20" spans="2:15" x14ac:dyDescent="0.25">
      <c r="F20" s="1" t="str">
        <v>Reduce Performance</v>
      </c>
      <c r="G20" s="41">
        <v>1</v>
      </c>
    </row>
    <row r="21" spans="2:15" x14ac:dyDescent="0.25">
      <c r="F21" s="1" t="str">
        <v>Reduce Reliability</v>
      </c>
      <c r="G21" s="42">
        <v>1</v>
      </c>
    </row>
    <row r="22" spans="2:15" x14ac:dyDescent="0.25">
      <c r="F22" s="1" t="str">
        <v>Quality Degradation</v>
      </c>
      <c r="G22" s="42">
        <v>1</v>
      </c>
    </row>
    <row r="23" spans="2:15" x14ac:dyDescent="0.25">
      <c r="F23" s="1" t="str">
        <v>Alter Execution Logic</v>
      </c>
      <c r="G23" s="42"/>
    </row>
    <row r="24" spans="2:15" x14ac:dyDescent="0.25">
      <c r="F24" s="1" t="str">
        <v>Varies by Context</v>
      </c>
      <c r="G24" s="42"/>
    </row>
    <row r="25" spans="2:15" x14ac:dyDescent="0.25">
      <c r="F25" s="1" t="str">
        <v>Unexpected State</v>
      </c>
      <c r="G25" s="42"/>
    </row>
    <row r="26" spans="2:15" x14ac:dyDescent="0.25">
      <c r="F26" s="1" t="str">
        <v>Other</v>
      </c>
      <c r="G26" s="42"/>
    </row>
    <row r="27" spans="2:15" x14ac:dyDescent="0.25">
      <c r="F27" s="28" t="str">
        <v>NONE</v>
      </c>
      <c r="G27" s="44"/>
    </row>
    <row r="28" spans="2:15" ht="15.75" thickBot="1" x14ac:dyDescent="0.3">
      <c r="F28" s="2" t="str">
        <v>NOT ENOUGH DATA</v>
      </c>
      <c r="G28" s="43"/>
    </row>
    <row r="29" spans="2:15" ht="15.75" thickBot="1" x14ac:dyDescent="0.3">
      <c r="G29" s="6">
        <f>SUM(G3:G28)</f>
        <v>20</v>
      </c>
    </row>
    <row r="30" spans="2:15" x14ac:dyDescent="0.25">
      <c r="B30" s="18" t="s">
        <v>36</v>
      </c>
      <c r="C30" s="63" t="s">
        <v>77</v>
      </c>
      <c r="D30" s="63"/>
      <c r="E30" s="63"/>
      <c r="F30" s="63"/>
      <c r="G30" s="63"/>
      <c r="H30" s="63"/>
      <c r="I30" s="63"/>
      <c r="J30" s="63"/>
      <c r="K30" s="64"/>
    </row>
    <row r="31" spans="2:15" x14ac:dyDescent="0.25">
      <c r="B31" s="1"/>
      <c r="C31" s="65"/>
      <c r="D31" s="65"/>
      <c r="E31" s="65"/>
      <c r="F31" s="65"/>
      <c r="G31" s="65"/>
      <c r="H31" s="65"/>
      <c r="I31" s="65"/>
      <c r="J31" s="65"/>
      <c r="K31" s="66"/>
    </row>
    <row r="32" spans="2:15" x14ac:dyDescent="0.25">
      <c r="B32" s="1"/>
      <c r="C32" s="65"/>
      <c r="D32" s="65"/>
      <c r="E32" s="65"/>
      <c r="F32" s="65"/>
      <c r="G32" s="65"/>
      <c r="H32" s="65"/>
      <c r="I32" s="65"/>
      <c r="J32" s="65"/>
      <c r="K32" s="66"/>
    </row>
    <row r="33" spans="2:11" x14ac:dyDescent="0.25">
      <c r="B33" s="1"/>
      <c r="C33" s="65"/>
      <c r="D33" s="65"/>
      <c r="E33" s="65"/>
      <c r="F33" s="65"/>
      <c r="G33" s="65"/>
      <c r="H33" s="65"/>
      <c r="I33" s="65"/>
      <c r="J33" s="65"/>
      <c r="K33" s="66"/>
    </row>
    <row r="34" spans="2:11" x14ac:dyDescent="0.25">
      <c r="B34" s="1"/>
      <c r="C34" s="65"/>
      <c r="D34" s="65"/>
      <c r="E34" s="65"/>
      <c r="F34" s="65"/>
      <c r="G34" s="65"/>
      <c r="H34" s="65"/>
      <c r="I34" s="65"/>
      <c r="J34" s="65"/>
      <c r="K34" s="66"/>
    </row>
    <row r="35" spans="2:11" ht="15.75" thickBot="1" x14ac:dyDescent="0.3">
      <c r="B35" s="2"/>
      <c r="C35" s="67"/>
      <c r="D35" s="67"/>
      <c r="E35" s="67"/>
      <c r="F35" s="67"/>
      <c r="G35" s="67"/>
      <c r="H35" s="67"/>
      <c r="I35" s="67"/>
      <c r="J35" s="67"/>
      <c r="K35" s="68"/>
    </row>
  </sheetData>
  <mergeCells count="9">
    <mergeCell ref="M1:O1"/>
    <mergeCell ref="B2:D4"/>
    <mergeCell ref="I2:J2"/>
    <mergeCell ref="M2:N2"/>
    <mergeCell ref="C30:K35"/>
    <mergeCell ref="B5:D7"/>
    <mergeCell ref="B1:D1"/>
    <mergeCell ref="F1:G1"/>
    <mergeCell ref="I1:K1"/>
  </mergeCells>
  <conditionalFormatting sqref="B1:D1">
    <cfRule type="expression" dxfId="11" priority="2">
      <formula>$B$2="CVE-XXXX-XXXXX.xlsx"</formula>
    </cfRule>
  </conditionalFormatting>
  <conditionalFormatting sqref="D10">
    <cfRule type="expression" dxfId="10" priority="9">
      <formula>AND(NOT($D$13),NOT($D$15))</formula>
    </cfRule>
  </conditionalFormatting>
  <conditionalFormatting sqref="D11">
    <cfRule type="expression" dxfId="9" priority="11">
      <formula>AND(NOT($D$14),NOT($D$15))</formula>
    </cfRule>
  </conditionalFormatting>
  <conditionalFormatting sqref="D12">
    <cfRule type="expression" dxfId="8" priority="10">
      <formula>NOT($D$15)</formula>
    </cfRule>
  </conditionalFormatting>
  <conditionalFormatting sqref="G3:G28">
    <cfRule type="expression" dxfId="7" priority="12">
      <formula>$G$29=0</formula>
    </cfRule>
  </conditionalFormatting>
  <conditionalFormatting sqref="K3:K6">
    <cfRule type="expression" dxfId="6" priority="8">
      <formula>AND($L$6&lt;&gt;1,$L$15&lt;&gt;1)</formula>
    </cfRule>
  </conditionalFormatting>
  <conditionalFormatting sqref="K7:K8">
    <cfRule type="expression" dxfId="5" priority="7">
      <formula>AND($L$8&lt;&gt;1,$L$15&lt;&gt;1)</formula>
    </cfRule>
  </conditionalFormatting>
  <conditionalFormatting sqref="K9:K11">
    <cfRule type="expression" dxfId="4" priority="6">
      <formula>AND($L$11&lt;&gt;1,$L$15&lt;&gt;1)</formula>
    </cfRule>
  </conditionalFormatting>
  <conditionalFormatting sqref="K12:K13">
    <cfRule type="expression" dxfId="3" priority="5">
      <formula>AND($L$13&lt;&gt;1,$L$15&lt;&gt;1)</formula>
    </cfRule>
  </conditionalFormatting>
  <conditionalFormatting sqref="K14:K15">
    <cfRule type="expression" dxfId="2" priority="4">
      <formula>AND($L$15&lt;&gt;1,AND($L$13&lt;&gt;1,$L$11&lt;&gt;1,$L$8&lt;&gt;1,$L$6&lt;&gt;1))</formula>
    </cfRule>
  </conditionalFormatting>
  <conditionalFormatting sqref="O3:O11">
    <cfRule type="expression" dxfId="1" priority="3">
      <formula>$P$11&lt;1</formula>
    </cfRule>
  </conditionalFormatting>
  <conditionalFormatting sqref="O19">
    <cfRule type="expression" dxfId="0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B31"/>
  <sheetViews>
    <sheetView workbookViewId="0">
      <selection activeCell="D14" sqref="D1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38" t="s">
        <v>59</v>
      </c>
    </row>
    <row r="2" spans="2:2" ht="15.75" thickBot="1" x14ac:dyDescent="0.3">
      <c r="B2" s="37" t="s">
        <v>58</v>
      </c>
    </row>
    <row r="3" spans="2:2" x14ac:dyDescent="0.25">
      <c r="B3" s="39"/>
    </row>
    <row r="4" spans="2:2" x14ac:dyDescent="0.25">
      <c r="B4" s="39"/>
    </row>
    <row r="5" spans="2:2" x14ac:dyDescent="0.25">
      <c r="B5" s="39"/>
    </row>
    <row r="6" spans="2:2" x14ac:dyDescent="0.25">
      <c r="B6" s="39"/>
    </row>
    <row r="7" spans="2:2" x14ac:dyDescent="0.25">
      <c r="B7" s="39"/>
    </row>
    <row r="8" spans="2:2" x14ac:dyDescent="0.25">
      <c r="B8" s="39"/>
    </row>
    <row r="9" spans="2:2" x14ac:dyDescent="0.25">
      <c r="B9" s="39"/>
    </row>
    <row r="10" spans="2:2" x14ac:dyDescent="0.25">
      <c r="B10" s="39"/>
    </row>
    <row r="11" spans="2:2" x14ac:dyDescent="0.25">
      <c r="B11" s="39"/>
    </row>
    <row r="12" spans="2:2" x14ac:dyDescent="0.25">
      <c r="B12" s="39"/>
    </row>
    <row r="13" spans="2:2" x14ac:dyDescent="0.25">
      <c r="B13" s="39"/>
    </row>
    <row r="14" spans="2:2" x14ac:dyDescent="0.25">
      <c r="B14" s="39"/>
    </row>
    <row r="15" spans="2:2" x14ac:dyDescent="0.25">
      <c r="B15" s="39"/>
    </row>
    <row r="16" spans="2:2" x14ac:dyDescent="0.25">
      <c r="B16" s="39"/>
    </row>
    <row r="17" spans="2:2" x14ac:dyDescent="0.25">
      <c r="B17" s="39"/>
    </row>
    <row r="18" spans="2:2" x14ac:dyDescent="0.25">
      <c r="B18" s="39"/>
    </row>
    <row r="19" spans="2:2" x14ac:dyDescent="0.25">
      <c r="B19" s="39"/>
    </row>
    <row r="20" spans="2:2" x14ac:dyDescent="0.25">
      <c r="B20" s="39"/>
    </row>
    <row r="21" spans="2:2" x14ac:dyDescent="0.25">
      <c r="B21" s="39"/>
    </row>
    <row r="22" spans="2:2" x14ac:dyDescent="0.25">
      <c r="B22" s="39"/>
    </row>
    <row r="23" spans="2:2" x14ac:dyDescent="0.25">
      <c r="B23" s="39"/>
    </row>
    <row r="24" spans="2:2" x14ac:dyDescent="0.25">
      <c r="B24" s="39"/>
    </row>
    <row r="25" spans="2:2" x14ac:dyDescent="0.25">
      <c r="B25" s="39"/>
    </row>
    <row r="26" spans="2:2" x14ac:dyDescent="0.25">
      <c r="B26" s="39"/>
    </row>
    <row r="27" spans="2:2" x14ac:dyDescent="0.25">
      <c r="B27" s="39"/>
    </row>
    <row r="28" spans="2:2" x14ac:dyDescent="0.25">
      <c r="B28" s="39"/>
    </row>
    <row r="29" spans="2:2" x14ac:dyDescent="0.25">
      <c r="B29" s="39"/>
    </row>
    <row r="30" spans="2:2" x14ac:dyDescent="0.25">
      <c r="B30" s="39"/>
    </row>
    <row r="31" spans="2:2" ht="15.75" thickBot="1" x14ac:dyDescent="0.3">
      <c r="B31" s="4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O36"/>
  <sheetViews>
    <sheetView tabSelected="1" workbookViewId="0">
      <selection activeCell="D3" sqref="D3"/>
    </sheetView>
  </sheetViews>
  <sheetFormatPr defaultRowHeight="15" x14ac:dyDescent="0.25"/>
  <sheetData>
    <row r="2" spans="2:15" x14ac:dyDescent="0.25">
      <c r="C2" t="s">
        <v>54</v>
      </c>
      <c r="D2" t="s">
        <v>78</v>
      </c>
    </row>
    <row r="3" spans="2:15" x14ac:dyDescent="0.25">
      <c r="C3" t="s">
        <v>0</v>
      </c>
      <c r="D3" t="str" cm="1">
        <f t="array" aca="1" ref="D3" ca="1">CELL("filename")</f>
        <v>C:\Users\WavePC\Desktop\Praca\CyberEva\aktualne\Ankiety\2023_01_15\Marcin\[CVE-2019-13052.xlsx]_Variables</v>
      </c>
    </row>
    <row r="4" spans="2:15" x14ac:dyDescent="0.25">
      <c r="C4" t="s">
        <v>2</v>
      </c>
      <c r="D4">
        <f ca="1">FIND("[",D3)</f>
        <v>75</v>
      </c>
    </row>
    <row r="5" spans="2:15" x14ac:dyDescent="0.25">
      <c r="C5" t="s">
        <v>3</v>
      </c>
      <c r="D5">
        <f ca="1">FIND(".",D3)</f>
        <v>90</v>
      </c>
    </row>
    <row r="6" spans="2:15" x14ac:dyDescent="0.25">
      <c r="C6" t="s">
        <v>1</v>
      </c>
      <c r="D6" t="str">
        <f ca="1">MID(D3,D4+1,D5-D4-1)</f>
        <v>CVE-2019-13052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Jacek Kiełbasa</cp:lastModifiedBy>
  <dcterms:created xsi:type="dcterms:W3CDTF">2015-06-05T18:17:20Z</dcterms:created>
  <dcterms:modified xsi:type="dcterms:W3CDTF">2024-01-15T22:14:05Z</dcterms:modified>
</cp:coreProperties>
</file>