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WavePC\Desktop\Praca\CyberEva\aktualne\Ankiety\2023_01_15\Marcin\"/>
    </mc:Choice>
  </mc:AlternateContent>
  <xr:revisionPtr revIDLastSave="0" documentId="13_ncr:1_{0DDA79C9-D6ED-4B77-877F-DB7DC16CE27A}" xr6:coauthVersionLast="47" xr6:coauthVersionMax="47" xr10:uidLastSave="{00000000-0000-0000-0000-000000000000}"/>
  <bookViews>
    <workbookView xWindow="-28920" yWindow="-120" windowWidth="29040" windowHeight="15720" activeTab="6" xr2:uid="{00000000-000D-0000-FFFF-FFFF00000000}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9" i="6" l="1"/>
  <c r="G29" i="5"/>
  <c r="G29" i="4"/>
  <c r="G29" i="3"/>
  <c r="F3" i="6" a="1"/>
  <c r="F3" i="6" s="1"/>
  <c r="F3" i="5" a="1"/>
  <c r="F3" i="5" s="1"/>
  <c r="F3" i="4" a="1"/>
  <c r="F3" i="4" s="1"/>
  <c r="F3" i="3" a="1"/>
  <c r="F3" i="3" s="1"/>
  <c r="O15" i="6"/>
  <c r="L15" i="6"/>
  <c r="D14" i="6"/>
  <c r="L13" i="6"/>
  <c r="D13" i="6"/>
  <c r="D12" i="6"/>
  <c r="D15" i="6" s="1"/>
  <c r="P11" i="6"/>
  <c r="L11" i="6"/>
  <c r="D9" i="6"/>
  <c r="L8" i="6"/>
  <c r="L6" i="6"/>
  <c r="M3" i="6" a="1"/>
  <c r="M3" i="6" s="1"/>
  <c r="I3" i="6" a="1"/>
  <c r="I3" i="6" s="1"/>
  <c r="O15" i="5"/>
  <c r="L15" i="5"/>
  <c r="D14" i="5"/>
  <c r="L13" i="5"/>
  <c r="D13" i="5"/>
  <c r="D12" i="5"/>
  <c r="D15" i="5" s="1"/>
  <c r="P11" i="5"/>
  <c r="L11" i="5"/>
  <c r="D9" i="5"/>
  <c r="L8" i="5"/>
  <c r="L6" i="5"/>
  <c r="M3" i="5" a="1"/>
  <c r="M3" i="5" s="1"/>
  <c r="I3" i="5" a="1"/>
  <c r="I3" i="5" s="1"/>
  <c r="O15" i="4"/>
  <c r="L15" i="4"/>
  <c r="D14" i="4"/>
  <c r="L13" i="4"/>
  <c r="D13" i="4"/>
  <c r="D12" i="4"/>
  <c r="D15" i="4" s="1"/>
  <c r="P11" i="4"/>
  <c r="L11" i="4"/>
  <c r="D9" i="4"/>
  <c r="L8" i="4"/>
  <c r="L6" i="4"/>
  <c r="M3" i="4" a="1"/>
  <c r="M3" i="4" s="1"/>
  <c r="I3" i="4" a="1"/>
  <c r="I3" i="4" s="1"/>
  <c r="P11" i="3"/>
  <c r="L15" i="3"/>
  <c r="L13" i="3"/>
  <c r="L11" i="3"/>
  <c r="L8" i="3"/>
  <c r="L6" i="3"/>
  <c r="M3" i="3" a="1"/>
  <c r="M3" i="3" s="1"/>
  <c r="I3" i="3" a="1"/>
  <c r="I3" i="3" s="1"/>
  <c r="D12" i="3"/>
  <c r="D15" i="3" s="1"/>
  <c r="D14" i="3"/>
  <c r="D13" i="3"/>
  <c r="D9" i="3"/>
  <c r="D3" i="1" a="1"/>
  <c r="D3" i="1" s="1"/>
  <c r="D4" i="1" s="1"/>
  <c r="D5" i="1" l="1"/>
  <c r="D6" i="1" s="1"/>
  <c r="B2" i="6" s="1"/>
  <c r="B2" i="4" l="1"/>
  <c r="B2" i="5"/>
  <c r="B2" i="3"/>
  <c r="O1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<sst xmlns="http://schemas.openxmlformats.org/spreadsheetml/2006/main" count="183" uniqueCount="78">
  <si>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</si>
  <si>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</si>
  <si>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</si>
  <si>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</si>
  <si>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</si>
  <si>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</si>
  <si>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</si>
  <si>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</si>
  <si>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</si>
  <si>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</si>
  <si>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</si>
  <si>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</si>
  <si>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</si>
  <si>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</si>
  <si>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</si>
  <si>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</si>
  <si>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</si>
  <si>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</si>
  <si>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</si>
  <si>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</si>
  <si>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</si>
  <si>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</si>
  <si>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</si>
  <si>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</si>
  <si>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</si>
  <si>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</si>
  <si>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</si>
  <si>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</si>
  <si>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</si>
  <si>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</si>
  <si>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</si>
  <si>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</si>
  <si>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</si>
  <si>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</si>
  <si>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</si>
  <si>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</si>
  <si>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</si>
  <si>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</si>
  <si>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</si>
  <si>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</si>
  <si>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</si>
  <si>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</si>
  <si>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</si>
  <si>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</si>
  <si>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</si>
  <si>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</si>
  <si>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</si>
  <si>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</si>
  <si>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</si>
  <si>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</si>
  <si>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</si>
  <si>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</si>
  <si>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</si>
  <si>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</si>
  <si>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</si>
  <si>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</si>
  <si>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</si>
  <si>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</si>
  <si>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</si>
  <si>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</si>
  <si>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</si>
  <si>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</si>
  <si>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</si>
  <si>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</si>
  <si>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</si>
  <si>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</si>
  <si>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</si>
  <si>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</si>
  <si>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</si>
  <si>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</si>
  <si>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</si>
  <si>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</si>
  <si>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</si>
  <si>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n</t>
  </si>
  <si>
    <t xml:space="preserve">   </t>
  </si>
  <si>
    <t>https://www.cybersecurity-help.cz/vdb/SB2022072107</t>
  </si>
  <si>
    <t>https://corp.mediatek.com/product-security-bulletin/October-2023</t>
  </si>
  <si>
    <t>1.0.5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</si>
</sst>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24" xfId="0" applyBorder="1"/>
    <xf numFmtId="0" fontId="3" fillId="0" borderId="28" xfId="1" applyBorder="1"/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</cellXfs>
  <cellStyles count="2">
    <cellStyle name="Hiperłącze" xfId="1" builtinId="8"/>
    <cellStyle name="Normalny" xfId="0" builtinId="0"/>
  </cellStyles>
  <dxfs count="48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ybersecurity-help.cz/vdb/SB2022072107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5"/>
  <sheetViews>
    <sheetView zoomScale="85" zoomScaleNormal="85" workbookViewId="0">
      <selection activeCell="D20" sqref="D20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9" t="s">
        <v>50</v>
      </c>
      <c r="C1" s="59"/>
      <c r="D1" s="59"/>
      <c r="F1" s="59" t="s">
        <v>45</v>
      </c>
      <c r="G1" s="59"/>
      <c r="I1" s="59" t="s">
        <v>44</v>
      </c>
      <c r="J1" s="59"/>
      <c r="K1" s="59"/>
      <c r="M1" s="59" t="s">
        <v>47</v>
      </c>
      <c r="N1" s="59"/>
      <c r="O1" s="59"/>
    </row>
    <row r="2" spans="2:16" x14ac:dyDescent="0.25">
      <c r="B2" s="50" t="str">
        <f ca="1">_Variables!D6</f>
        <v>CVE-2022-32830</v>
      </c>
      <c r="C2" s="51"/>
      <c r="D2" s="52"/>
      <c r="E2" s="7"/>
      <c r="F2" s="4" t="s">
        <v>19</v>
      </c>
      <c r="G2" s="5" t="s">
        <v>33</v>
      </c>
      <c r="I2" s="48" t="s">
        <v>43</v>
      </c>
      <c r="J2" s="49"/>
      <c r="K2" s="5" t="s">
        <v>33</v>
      </c>
      <c r="M2" s="48" t="s">
        <v>46</v>
      </c>
      <c r="N2" s="49"/>
      <c r="O2" s="5" t="s">
        <v>33</v>
      </c>
    </row>
    <row r="3" spans="2:16" x14ac:dyDescent="0.25">
      <c r="B3" s="53"/>
      <c r="C3" s="54"/>
      <c r="D3" s="55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6"/>
      <c r="C4" s="57"/>
      <c r="D4" s="58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0" t="s">
        <v>31</v>
      </c>
      <c r="C5" s="51"/>
      <c r="D5" s="52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3"/>
      <c r="C6" s="54"/>
      <c r="D6" s="55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6"/>
      <c r="C7" s="57"/>
      <c r="D7" s="58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45306.96563298611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45295.612931597221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>
        <v>1</v>
      </c>
    </row>
    <row r="11" spans="2:16" ht="15.75" thickBot="1" x14ac:dyDescent="0.3">
      <c r="B11" s="9" t="s">
        <v>39</v>
      </c>
      <c r="D11" s="10">
        <v>45295.614813888889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>(D11-D10)*86400</f>
        <v>162.63000012841076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>
        <v>1</v>
      </c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1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73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2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I2:J2"/>
    <mergeCell ref="B5:D7"/>
    <mergeCell ref="B2:D4"/>
    <mergeCell ref="M2:N2"/>
    <mergeCell ref="B1:D1"/>
    <mergeCell ref="F1:G1"/>
    <mergeCell ref="I1:K1"/>
    <mergeCell ref="M1:O1"/>
  </mergeCells>
  <conditionalFormatting sqref="B1:D1">
    <cfRule type="expression" dxfId="47" priority="2">
      <formula>$B$2="CVE-XXXX-XXXXX.xlsx"</formula>
    </cfRule>
  </conditionalFormatting>
  <conditionalFormatting sqref="D10">
    <cfRule type="expression" dxfId="46" priority="12">
      <formula>AND(NOT($D$13),NOT($D$15))</formula>
    </cfRule>
  </conditionalFormatting>
  <conditionalFormatting sqref="D11">
    <cfRule type="expression" dxfId="45" priority="15">
      <formula>AND(NOT($D$14),NOT($D$15))</formula>
    </cfRule>
  </conditionalFormatting>
  <conditionalFormatting sqref="D12">
    <cfRule type="expression" dxfId="44" priority="14">
      <formula>NOT($D$15)</formula>
    </cfRule>
  </conditionalFormatting>
  <conditionalFormatting sqref="G3:G28">
    <cfRule type="expression" dxfId="43" priority="19">
      <formula>$G$29=0</formula>
    </cfRule>
  </conditionalFormatting>
  <conditionalFormatting sqref="K3:K6">
    <cfRule type="expression" dxfId="42" priority="10">
      <formula>AND($L$6&lt;&gt;1,$L$15&lt;&gt;1)</formula>
    </cfRule>
  </conditionalFormatting>
  <conditionalFormatting sqref="K7:K8">
    <cfRule type="expression" dxfId="41" priority="9">
      <formula>AND($L$8&lt;&gt;1,$L$15&lt;&gt;1)</formula>
    </cfRule>
  </conditionalFormatting>
  <conditionalFormatting sqref="K9:K11">
    <cfRule type="expression" dxfId="40" priority="8">
      <formula>AND($L$11&lt;&gt;1,$L$15&lt;&gt;1)</formula>
    </cfRule>
  </conditionalFormatting>
  <conditionalFormatting sqref="K12:K13">
    <cfRule type="expression" dxfId="39" priority="7">
      <formula>AND($L$13&lt;&gt;1,$L$15&lt;&gt;1)</formula>
    </cfRule>
  </conditionalFormatting>
  <conditionalFormatting sqref="K14:K15">
    <cfRule type="expression" dxfId="38" priority="6">
      <formula>AND($L$15&lt;&gt;1,AND($L$13&lt;&gt;1,$L$11&lt;&gt;1,$L$8&lt;&gt;1,$L$6&lt;&gt;1))</formula>
    </cfRule>
  </conditionalFormatting>
  <conditionalFormatting sqref="O3:O11">
    <cfRule type="expression" dxfId="37" priority="5">
      <formula>$P$11&lt;1</formula>
    </cfRule>
  </conditionalFormatting>
  <conditionalFormatting sqref="O19">
    <cfRule type="expression" dxfId="36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35"/>
  <sheetViews>
    <sheetView zoomScale="85" zoomScaleNormal="85" workbookViewId="0">
      <selection activeCell="C15" sqref="C15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8" ht="77.45" customHeight="1" thickBot="1" x14ac:dyDescent="0.3">
      <c r="B1" s="59" t="s">
        <v>50</v>
      </c>
      <c r="C1" s="59"/>
      <c r="D1" s="59"/>
      <c r="F1" s="59" t="s">
        <v>45</v>
      </c>
      <c r="G1" s="59"/>
      <c r="I1" s="59" t="s">
        <v>44</v>
      </c>
      <c r="J1" s="59"/>
      <c r="K1" s="59"/>
      <c r="M1" s="59" t="s">
        <v>47</v>
      </c>
      <c r="N1" s="59"/>
      <c r="O1" s="59"/>
    </row>
    <row r="2" spans="2:18" x14ac:dyDescent="0.25">
      <c r="B2" s="50" t="str">
        <f ca="1">_Variables!D6</f>
        <v>CVE-2022-32830</v>
      </c>
      <c r="C2" s="51"/>
      <c r="D2" s="52"/>
      <c r="E2" s="7"/>
      <c r="F2" s="4" t="s">
        <v>19</v>
      </c>
      <c r="G2" s="5" t="s">
        <v>33</v>
      </c>
      <c r="I2" s="48" t="s">
        <v>43</v>
      </c>
      <c r="J2" s="49"/>
      <c r="K2" s="5" t="s">
        <v>33</v>
      </c>
      <c r="M2" s="48" t="s">
        <v>46</v>
      </c>
      <c r="N2" s="49"/>
      <c r="O2" s="5" t="s">
        <v>33</v>
      </c>
    </row>
    <row r="3" spans="2:18" x14ac:dyDescent="0.25">
      <c r="B3" s="53"/>
      <c r="C3" s="54"/>
      <c r="D3" s="55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8" ht="15.75" thickBot="1" x14ac:dyDescent="0.3">
      <c r="B4" s="56"/>
      <c r="C4" s="57"/>
      <c r="D4" s="58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8" x14ac:dyDescent="0.25">
      <c r="B5" s="50" t="s">
        <v>48</v>
      </c>
      <c r="C5" s="51"/>
      <c r="D5" s="52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8" x14ac:dyDescent="0.25">
      <c r="B6" s="53"/>
      <c r="C6" s="54"/>
      <c r="D6" s="55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8" ht="15.75" thickBot="1" x14ac:dyDescent="0.3">
      <c r="B7" s="56"/>
      <c r="C7" s="57"/>
      <c r="D7" s="58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8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8" x14ac:dyDescent="0.25">
      <c r="B9" s="9" t="s">
        <v>37</v>
      </c>
      <c r="C9" s="7"/>
      <c r="D9" s="10">
        <f ca="1">NOW()</f>
        <v>45306.96563298611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8" x14ac:dyDescent="0.25">
      <c r="B10" s="9" t="s">
        <v>38</v>
      </c>
      <c r="C10" s="7"/>
      <c r="D10" s="10">
        <v>45296.511412962966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8" ht="15.75" thickBot="1" x14ac:dyDescent="0.3">
      <c r="B11" s="9" t="s">
        <v>39</v>
      </c>
      <c r="D11" s="10">
        <v>45296.512750694441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>
        <v>1</v>
      </c>
      <c r="P11" s="6">
        <f>SUM(O3:O11)</f>
        <v>1</v>
      </c>
    </row>
    <row r="12" spans="2:18" ht="15.75" thickBot="1" x14ac:dyDescent="0.3">
      <c r="B12" s="11" t="s">
        <v>35</v>
      </c>
      <c r="C12" s="3"/>
      <c r="D12" s="12">
        <f>(D11-D10)*86400</f>
        <v>115.57999947108328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8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0</v>
      </c>
      <c r="O13" s="24"/>
    </row>
    <row r="14" spans="2:18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8" ht="15.75" thickBot="1" x14ac:dyDescent="0.3">
      <c r="B15" s="7" t="s">
        <v>52</v>
      </c>
      <c r="C15" s="39">
        <v>1</v>
      </c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>
        <v>1</v>
      </c>
      <c r="L15" s="6">
        <f>SUM(K14:K15)</f>
        <v>1</v>
      </c>
      <c r="O15" s="6">
        <f>SUM(O3:O14)</f>
        <v>1</v>
      </c>
    </row>
    <row r="16" spans="2:18" ht="15.75" thickBot="1" x14ac:dyDescent="0.3">
      <c r="B16" s="7" t="s">
        <v>53</v>
      </c>
      <c r="C16" s="39"/>
      <c r="F16" s="1" t="str">
        <v>DoS: Amplification</v>
      </c>
      <c r="G16" s="16"/>
      <c r="K16" s="6"/>
      <c r="R16" t="s">
        <v>74</v>
      </c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73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2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35" priority="2">
      <formula>$B$2="CVE-XXXX-XXXXX.xlsx"</formula>
    </cfRule>
  </conditionalFormatting>
  <conditionalFormatting sqref="D10">
    <cfRule type="expression" dxfId="34" priority="9">
      <formula>AND(NOT($D$13),NOT($D$15))</formula>
    </cfRule>
  </conditionalFormatting>
  <conditionalFormatting sqref="D11">
    <cfRule type="expression" dxfId="33" priority="11">
      <formula>AND(NOT($D$14),NOT($D$15))</formula>
    </cfRule>
  </conditionalFormatting>
  <conditionalFormatting sqref="D12">
    <cfRule type="expression" dxfId="32" priority="10">
      <formula>NOT($D$15)</formula>
    </cfRule>
  </conditionalFormatting>
  <conditionalFormatting sqref="G3:G28">
    <cfRule type="expression" dxfId="31" priority="12">
      <formula>$G$29=0</formula>
    </cfRule>
  </conditionalFormatting>
  <conditionalFormatting sqref="K3:K6">
    <cfRule type="expression" dxfId="30" priority="8">
      <formula>AND($L$6&lt;&gt;1,$L$15&lt;&gt;1)</formula>
    </cfRule>
  </conditionalFormatting>
  <conditionalFormatting sqref="K7:K8">
    <cfRule type="expression" dxfId="29" priority="7">
      <formula>AND($L$8&lt;&gt;1,$L$15&lt;&gt;1)</formula>
    </cfRule>
  </conditionalFormatting>
  <conditionalFormatting sqref="K9:K11">
    <cfRule type="expression" dxfId="28" priority="6">
      <formula>AND($L$11&lt;&gt;1,$L$15&lt;&gt;1)</formula>
    </cfRule>
  </conditionalFormatting>
  <conditionalFormatting sqref="K12:K13">
    <cfRule type="expression" dxfId="27" priority="5">
      <formula>AND($L$13&lt;&gt;1,$L$15&lt;&gt;1)</formula>
    </cfRule>
  </conditionalFormatting>
  <conditionalFormatting sqref="K14:K15">
    <cfRule type="expression" dxfId="26" priority="4">
      <formula>AND($L$15&lt;&gt;1,AND($L$13&lt;&gt;1,$L$11&lt;&gt;1,$L$8&lt;&gt;1,$L$6&lt;&gt;1))</formula>
    </cfRule>
  </conditionalFormatting>
  <conditionalFormatting sqref="O3:O11">
    <cfRule type="expression" dxfId="25" priority="3">
      <formula>$P$11&lt;1</formula>
    </cfRule>
  </conditionalFormatting>
  <conditionalFormatting sqref="O19">
    <cfRule type="expression" dxfId="24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35"/>
  <sheetViews>
    <sheetView zoomScale="85" zoomScaleNormal="85" workbookViewId="0">
      <selection activeCell="D20" sqref="D20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9" t="s">
        <v>50</v>
      </c>
      <c r="C1" s="59"/>
      <c r="D1" s="59"/>
      <c r="F1" s="59" t="s">
        <v>45</v>
      </c>
      <c r="G1" s="59"/>
      <c r="I1" s="59" t="s">
        <v>44</v>
      </c>
      <c r="J1" s="59"/>
      <c r="K1" s="59"/>
      <c r="M1" s="59" t="s">
        <v>47</v>
      </c>
      <c r="N1" s="59"/>
      <c r="O1" s="59"/>
    </row>
    <row r="2" spans="2:16" x14ac:dyDescent="0.25">
      <c r="B2" s="50" t="str">
        <f ca="1">_Variables!D6</f>
        <v>CVE-2022-32830</v>
      </c>
      <c r="C2" s="51"/>
      <c r="D2" s="52"/>
      <c r="E2" s="7"/>
      <c r="F2" s="4" t="s">
        <v>19</v>
      </c>
      <c r="G2" s="5" t="s">
        <v>33</v>
      </c>
      <c r="I2" s="48" t="s">
        <v>43</v>
      </c>
      <c r="J2" s="49"/>
      <c r="K2" s="5" t="s">
        <v>33</v>
      </c>
      <c r="M2" s="48" t="s">
        <v>46</v>
      </c>
      <c r="N2" s="49"/>
      <c r="O2" s="5" t="s">
        <v>33</v>
      </c>
    </row>
    <row r="3" spans="2:16" x14ac:dyDescent="0.25">
      <c r="B3" s="53"/>
      <c r="C3" s="54"/>
      <c r="D3" s="55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6"/>
      <c r="C4" s="57"/>
      <c r="D4" s="58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0" t="s">
        <v>49</v>
      </c>
      <c r="C5" s="51"/>
      <c r="D5" s="52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3"/>
      <c r="C6" s="54"/>
      <c r="D6" s="55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6"/>
      <c r="C7" s="57"/>
      <c r="D7" s="58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45306.96563298611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>
        <v>1</v>
      </c>
    </row>
    <row r="10" spans="2:16" x14ac:dyDescent="0.25">
      <c r="B10" s="9" t="s">
        <v>38</v>
      </c>
      <c r="C10" s="7"/>
      <c r="D10" s="10">
        <v>45296.512834606481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45296.519570138888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>(D11-D10)*86400</f>
        <v>581.94999990519136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1</v>
      </c>
    </row>
    <row r="16" spans="2:16" ht="15.75" thickBot="1" x14ac:dyDescent="0.3">
      <c r="B16" s="7" t="s">
        <v>53</v>
      </c>
      <c r="C16" s="39">
        <v>1</v>
      </c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73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3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23" priority="2">
      <formula>$B$2="CVE-XXXX-XXXXX.xlsx"</formula>
    </cfRule>
  </conditionalFormatting>
  <conditionalFormatting sqref="D10">
    <cfRule type="expression" dxfId="22" priority="9">
      <formula>AND(NOT($D$13),NOT($D$15))</formula>
    </cfRule>
  </conditionalFormatting>
  <conditionalFormatting sqref="D11">
    <cfRule type="expression" dxfId="21" priority="11">
      <formula>AND(NOT($D$14),NOT($D$15))</formula>
    </cfRule>
  </conditionalFormatting>
  <conditionalFormatting sqref="D12">
    <cfRule type="expression" dxfId="20" priority="10">
      <formula>NOT($D$15)</formula>
    </cfRule>
  </conditionalFormatting>
  <conditionalFormatting sqref="G3:G28">
    <cfRule type="expression" dxfId="19" priority="12">
      <formula>$G$29=0</formula>
    </cfRule>
  </conditionalFormatting>
  <conditionalFormatting sqref="K3:K6">
    <cfRule type="expression" dxfId="18" priority="8">
      <formula>AND($L$6&lt;&gt;1,$L$15&lt;&gt;1)</formula>
    </cfRule>
  </conditionalFormatting>
  <conditionalFormatting sqref="K7:K8">
    <cfRule type="expression" dxfId="17" priority="7">
      <formula>AND($L$8&lt;&gt;1,$L$15&lt;&gt;1)</formula>
    </cfRule>
  </conditionalFormatting>
  <conditionalFormatting sqref="K9:K11">
    <cfRule type="expression" dxfId="16" priority="6">
      <formula>AND($L$11&lt;&gt;1,$L$15&lt;&gt;1)</formula>
    </cfRule>
  </conditionalFormatting>
  <conditionalFormatting sqref="K12:K13">
    <cfRule type="expression" dxfId="15" priority="5">
      <formula>AND($L$13&lt;&gt;1,$L$15&lt;&gt;1)</formula>
    </cfRule>
  </conditionalFormatting>
  <conditionalFormatting sqref="K14:K15">
    <cfRule type="expression" dxfId="14" priority="4">
      <formula>AND($L$15&lt;&gt;1,AND($L$13&lt;&gt;1,$L$11&lt;&gt;1,$L$8&lt;&gt;1,$L$6&lt;&gt;1))</formula>
    </cfRule>
  </conditionalFormatting>
  <conditionalFormatting sqref="O3:O11">
    <cfRule type="expression" dxfId="13" priority="3">
      <formula>$P$11&lt;1</formula>
    </cfRule>
  </conditionalFormatting>
  <conditionalFormatting sqref="O19">
    <cfRule type="expression" dxfId="12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31"/>
  <sheetViews>
    <sheetView workbookViewId="0">
      <selection activeCell="B13" sqref="B13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57</v>
      </c>
    </row>
    <row r="2" spans="2:2" ht="15.75" thickBot="1" x14ac:dyDescent="0.3">
      <c r="B2" s="39" t="s">
        <v>56</v>
      </c>
    </row>
    <row r="3" spans="2:2" x14ac:dyDescent="0.25">
      <c r="B3" s="47" t="s">
        <v>75</v>
      </c>
    </row>
    <row r="4" spans="2:2" x14ac:dyDescent="0.25">
      <c r="B4" s="41" t="s">
        <v>76</v>
      </c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hyperlinks>
    <hyperlink ref="B3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P35"/>
  <sheetViews>
    <sheetView zoomScale="85" zoomScaleNormal="85" workbookViewId="0">
      <selection activeCell="Q15" sqref="Q15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9" t="s">
        <v>50</v>
      </c>
      <c r="C1" s="59"/>
      <c r="D1" s="59"/>
      <c r="F1" s="59" t="s">
        <v>45</v>
      </c>
      <c r="G1" s="59"/>
      <c r="I1" s="59" t="s">
        <v>44</v>
      </c>
      <c r="J1" s="59"/>
      <c r="K1" s="59"/>
      <c r="M1" s="59" t="s">
        <v>47</v>
      </c>
      <c r="N1" s="59"/>
      <c r="O1" s="59"/>
    </row>
    <row r="2" spans="2:16" x14ac:dyDescent="0.25">
      <c r="B2" s="50" t="str">
        <f ca="1">_Variables!D6</f>
        <v>CVE-2022-32830</v>
      </c>
      <c r="C2" s="51"/>
      <c r="D2" s="52"/>
      <c r="E2" s="7"/>
      <c r="F2" s="4" t="s">
        <v>19</v>
      </c>
      <c r="G2" s="5" t="s">
        <v>33</v>
      </c>
      <c r="I2" s="48" t="s">
        <v>43</v>
      </c>
      <c r="J2" s="49"/>
      <c r="K2" s="5" t="s">
        <v>33</v>
      </c>
      <c r="M2" s="48" t="s">
        <v>46</v>
      </c>
      <c r="N2" s="49"/>
      <c r="O2" s="5" t="s">
        <v>33</v>
      </c>
    </row>
    <row r="3" spans="2:16" x14ac:dyDescent="0.25">
      <c r="B3" s="53"/>
      <c r="C3" s="54"/>
      <c r="D3" s="55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6"/>
      <c r="C4" s="57"/>
      <c r="D4" s="58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0" t="s">
        <v>51</v>
      </c>
      <c r="C5" s="51"/>
      <c r="D5" s="52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3"/>
      <c r="C6" s="54"/>
      <c r="D6" s="55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6"/>
      <c r="C7" s="57"/>
      <c r="D7" s="58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45306.96563298611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>
        <v>1</v>
      </c>
    </row>
    <row r="10" spans="2:16" x14ac:dyDescent="0.25">
      <c r="B10" s="9" t="s">
        <v>38</v>
      </c>
      <c r="C10" s="7"/>
      <c r="D10" s="10">
        <v>45296.519792245374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45296.521401504629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>(D11-D10)*86400</f>
        <v>139.03999971225858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1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73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3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11" priority="2">
      <formula>$B$2="CVE-XXXX-XXXXX.xlsx"</formula>
    </cfRule>
  </conditionalFormatting>
  <conditionalFormatting sqref="D10">
    <cfRule type="expression" dxfId="10" priority="9">
      <formula>AND(NOT($D$13),NOT($D$15))</formula>
    </cfRule>
  </conditionalFormatting>
  <conditionalFormatting sqref="D11">
    <cfRule type="expression" dxfId="9" priority="11">
      <formula>AND(NOT($D$14),NOT($D$15))</formula>
    </cfRule>
  </conditionalFormatting>
  <conditionalFormatting sqref="D12">
    <cfRule type="expression" dxfId="8" priority="10">
      <formula>NOT($D$15)</formula>
    </cfRule>
  </conditionalFormatting>
  <conditionalFormatting sqref="G3:G28">
    <cfRule type="expression" dxfId="7" priority="12">
      <formula>$G$29=0</formula>
    </cfRule>
  </conditionalFormatting>
  <conditionalFormatting sqref="K3:K6">
    <cfRule type="expression" dxfId="6" priority="8">
      <formula>AND($L$6&lt;&gt;1,$L$15&lt;&gt;1)</formula>
    </cfRule>
  </conditionalFormatting>
  <conditionalFormatting sqref="K7:K8">
    <cfRule type="expression" dxfId="5" priority="7">
      <formula>AND($L$8&lt;&gt;1,$L$15&lt;&gt;1)</formula>
    </cfRule>
  </conditionalFormatting>
  <conditionalFormatting sqref="K9:K11">
    <cfRule type="expression" dxfId="4" priority="6">
      <formula>AND($L$11&lt;&gt;1,$L$15&lt;&gt;1)</formula>
    </cfRule>
  </conditionalFormatting>
  <conditionalFormatting sqref="K12:K13">
    <cfRule type="expression" dxfId="3" priority="5">
      <formula>AND($L$13&lt;&gt;1,$L$15&lt;&gt;1)</formula>
    </cfRule>
  </conditionalFormatting>
  <conditionalFormatting sqref="K14:K15">
    <cfRule type="expression" dxfId="2" priority="4">
      <formula>AND($L$15&lt;&gt;1,AND($L$13&lt;&gt;1,$L$11&lt;&gt;1,$L$8&lt;&gt;1,$L$6&lt;&gt;1))</formula>
    </cfRule>
  </conditionalFormatting>
  <conditionalFormatting sqref="O3:O11">
    <cfRule type="expression" dxfId="1" priority="3">
      <formula>$P$11&lt;1</formula>
    </cfRule>
  </conditionalFormatting>
  <conditionalFormatting sqref="O19">
    <cfRule type="expression" dxfId="0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B31"/>
  <sheetViews>
    <sheetView workbookViewId="0">
      <selection activeCell="D14" sqref="D1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59</v>
      </c>
    </row>
    <row r="2" spans="2:2" ht="15.75" thickBot="1" x14ac:dyDescent="0.3">
      <c r="B2" s="39" t="s">
        <v>58</v>
      </c>
    </row>
    <row r="3" spans="2:2" x14ac:dyDescent="0.25">
      <c r="B3" s="41"/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O36"/>
  <sheetViews>
    <sheetView tabSelected="1" workbookViewId="0">
      <selection activeCell="D3" sqref="D3"/>
    </sheetView>
  </sheetViews>
  <sheetFormatPr defaultRowHeight="15" x14ac:dyDescent="0.25"/>
  <sheetData>
    <row r="2" spans="2:15" x14ac:dyDescent="0.25">
      <c r="C2" t="s">
        <v>54</v>
      </c>
      <c r="D2" t="s">
        <v>77</v>
      </c>
    </row>
    <row r="3" spans="2:15" x14ac:dyDescent="0.25">
      <c r="C3" t="s">
        <v>0</v>
      </c>
      <c r="D3" t="str" cm="1">
        <f t="array" aca="1" ref="D3" ca="1">CELL("filename")</f>
        <v>C:\Users\WavePC\Desktop\Praca\CyberEva\aktualne\Ankiety\2023_01_15\Marcin\[CVE-2022-32830.xlsx]_Variables</v>
      </c>
    </row>
    <row r="4" spans="2:15" x14ac:dyDescent="0.25">
      <c r="C4" t="s">
        <v>2</v>
      </c>
      <c r="D4">
        <f ca="1">FIND("[",D3)</f>
        <v>75</v>
      </c>
    </row>
    <row r="5" spans="2:15" x14ac:dyDescent="0.25">
      <c r="C5" t="s">
        <v>3</v>
      </c>
      <c r="D5">
        <f ca="1">FIND(".",D3)</f>
        <v>90</v>
      </c>
    </row>
    <row r="6" spans="2:15" x14ac:dyDescent="0.25">
      <c r="C6" t="s">
        <v>1</v>
      </c>
      <c r="D6" t="str">
        <f ca="1">MID(D3,D4+1,D5-D4-1)</f>
        <v>CVE-2022-32830</v>
      </c>
    </row>
    <row r="11" spans="2:15" x14ac:dyDescent="0.2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 x14ac:dyDescent="0.2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 x14ac:dyDescent="0.2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 x14ac:dyDescent="0.2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 x14ac:dyDescent="0.2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 x14ac:dyDescent="0.2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 x14ac:dyDescent="0.2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 x14ac:dyDescent="0.2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 x14ac:dyDescent="0.2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 x14ac:dyDescent="0.25">
      <c r="B20">
        <v>10</v>
      </c>
      <c r="C20" t="s">
        <v>13</v>
      </c>
      <c r="J20" t="s">
        <v>28</v>
      </c>
      <c r="K20" t="s">
        <v>22</v>
      </c>
    </row>
    <row r="21" spans="2:15" x14ac:dyDescent="0.25">
      <c r="B21">
        <v>11</v>
      </c>
      <c r="C21" t="s">
        <v>14</v>
      </c>
      <c r="J21" t="s">
        <v>30</v>
      </c>
      <c r="K21" t="s">
        <v>29</v>
      </c>
    </row>
    <row r="22" spans="2:15" x14ac:dyDescent="0.25">
      <c r="B22">
        <v>12</v>
      </c>
      <c r="C22" t="s">
        <v>15</v>
      </c>
      <c r="J22" t="s">
        <v>32</v>
      </c>
      <c r="K22" t="s">
        <v>32</v>
      </c>
    </row>
    <row r="23" spans="2:15" x14ac:dyDescent="0.25">
      <c r="B23">
        <v>13</v>
      </c>
      <c r="C23" t="s">
        <v>16</v>
      </c>
      <c r="J23" t="s">
        <v>41</v>
      </c>
      <c r="K23" t="s">
        <v>40</v>
      </c>
    </row>
    <row r="24" spans="2:15" x14ac:dyDescent="0.25">
      <c r="B24">
        <v>14</v>
      </c>
      <c r="C24" t="s">
        <v>64</v>
      </c>
    </row>
    <row r="25" spans="2:15" x14ac:dyDescent="0.25">
      <c r="B25">
        <v>15</v>
      </c>
      <c r="C25" t="s">
        <v>17</v>
      </c>
    </row>
    <row r="26" spans="2:15" x14ac:dyDescent="0.25">
      <c r="B26">
        <v>16</v>
      </c>
      <c r="C26" t="s">
        <v>18</v>
      </c>
    </row>
    <row r="27" spans="2:15" x14ac:dyDescent="0.25">
      <c r="B27">
        <v>17</v>
      </c>
      <c r="C27" t="s">
        <v>65</v>
      </c>
    </row>
    <row r="28" spans="2:15" x14ac:dyDescent="0.25">
      <c r="C28" t="s">
        <v>66</v>
      </c>
    </row>
    <row r="29" spans="2:15" x14ac:dyDescent="0.25">
      <c r="C29" t="s">
        <v>67</v>
      </c>
    </row>
    <row r="30" spans="2:15" x14ac:dyDescent="0.25">
      <c r="C30" t="s">
        <v>68</v>
      </c>
    </row>
    <row r="31" spans="2:15" x14ac:dyDescent="0.25">
      <c r="C31" t="s">
        <v>69</v>
      </c>
    </row>
    <row r="32" spans="2:15" x14ac:dyDescent="0.25">
      <c r="C32" t="s">
        <v>70</v>
      </c>
    </row>
    <row r="33" spans="3:3" x14ac:dyDescent="0.25">
      <c r="C33" t="s">
        <v>71</v>
      </c>
    </row>
    <row r="34" spans="3:3" x14ac:dyDescent="0.25">
      <c r="C34" t="s">
        <v>72</v>
      </c>
    </row>
    <row r="35" spans="3:3" x14ac:dyDescent="0.25">
      <c r="C35" t="s">
        <v>32</v>
      </c>
    </row>
    <row r="36" spans="3:3" x14ac:dyDescent="0.25">
      <c r="C36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Jacek Kiełbasa</cp:lastModifiedBy>
  <dcterms:created xsi:type="dcterms:W3CDTF">2015-06-05T18:17:20Z</dcterms:created>
  <dcterms:modified xsi:type="dcterms:W3CDTF">2024-01-15T22:10:40Z</dcterms:modified>
</cp:coreProperties>
</file>