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WavePC\Desktop\Praca\CyberEva\aktualne\Ankiety\2023_01_15\Marcin\"/>
    </mc:Choice>
  </mc:AlternateContent>
  <xr:revisionPtr revIDLastSave="0" documentId="13_ncr:1_{1B02EB05-43DA-4275-B3C6-0D699572EFA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<sst xmlns="http://schemas.openxmlformats.org/spreadsheetml/2006/main" count="189" uniqueCount="85">
  <si>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</si>
  <si>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</si>
  <si>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</si>
  <si>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</si>
  <si>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</si>
  <si>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</si>
  <si>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</si>
  <si>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</si>
  <si>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</si>
  <si>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</si>
  <si>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</si>
  <si>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</si>
  <si>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</si>
  <si>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</si>
  <si>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</si>
  <si>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</si>
  <si>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</si>
  <si>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</si>
  <si>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</si>
  <si>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</si>
  <si>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</si>
  <si>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</si>
  <si>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</si>
  <si>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</si>
  <si>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</si>
  <si>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</si>
  <si>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</si>
  <si>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</si>
  <si>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</si>
  <si>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</si>
  <si>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</si>
  <si>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</si>
  <si>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</si>
  <si>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</si>
  <si>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</si>
  <si>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</si>
  <si>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</si>
  <si>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</si>
  <si>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</si>
  <si>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</si>
  <si>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</si>
  <si>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</si>
  <si>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</si>
  <si>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</si>
  <si>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</si>
  <si>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</si>
  <si>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</si>
  <si>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</si>
  <si>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</si>
  <si>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</si>
  <si>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</si>
  <si>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</si>
  <si>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</si>
  <si>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</si>
  <si>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</si>
  <si>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</si>
  <si>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</si>
  <si>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</si>
  <si>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</si>
  <si>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</si>
  <si>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</si>
  <si>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</si>
  <si>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</si>
  <si>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</si>
  <si>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</si>
  <si>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</si>
  <si>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</si>
  <si>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</si>
  <si>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</si>
  <si>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</si>
  <si>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</si>
  <si>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</si>
  <si>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</si>
  <si>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kopia podatności CVE-2023-0853 ale dla innej usługi zamiast mDNS na NetBios</t>
  </si>
  <si>
    <t>grupa cve
CVE-2023-0851
CVE-2023-0852
CVE-2023-0853
CVE-2023-0854
CVE-2023-0855
CVE-2023-0856
CVE-2022-43974
CVE-2022-43608</t>
  </si>
  <si>
    <t>https://devco.re/blog/2023/11/06/your-printer-is-not-your-printer-hacking-printers-pwn2own-part2-en/</t>
  </si>
  <si>
    <t>y</t>
  </si>
  <si>
    <t>https://nvd.nist.gov/vuln/detail/CVE-2023-0851</t>
  </si>
  <si>
    <t>https://nvd.nist.gov/vuln/detail/CVE-2023-0852</t>
  </si>
  <si>
    <t>https://nvd.nist.gov/vuln/detail/CVE-2023-0853</t>
  </si>
  <si>
    <t>https://nvd.nist.gov/vuln/detail/CVE-2023-0854</t>
  </si>
  <si>
    <t>https://nvd.nist.gov/vuln/detail/CVE-2023-0855</t>
  </si>
  <si>
    <t>https://nvd.nist.gov/vuln/detail/CVE-2023-0856</t>
  </si>
  <si>
    <t>x</t>
  </si>
  <si>
    <t>1.0.5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</si>
</sst>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28" xfId="1" applyBorder="1"/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wrapText="1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evco.re/blog/2023/11/06/your-printer-is-not-your-printer-hacking-printers-pwn2own-part2-e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nvd.nist.gov/vuln/detail/CVE-2023-0852" TargetMode="External"/><Relationship Id="rId1" Type="http://schemas.openxmlformats.org/officeDocument/2006/relationships/hyperlink" Target="https://nvd.nist.gov/vuln/detail/CVE-2023-085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5"/>
  <sheetViews>
    <sheetView tabSelected="1" zoomScale="85" zoomScaleNormal="85" workbookViewId="0">
      <selection activeCell="M28" sqref="M28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CVE-2023-0854-done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7" t="s">
        <v>31</v>
      </c>
      <c r="C5" s="58"/>
      <c r="D5" s="59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60"/>
      <c r="C6" s="61"/>
      <c r="D6" s="62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45306.966791550927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45295.603226851854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45295.603954976854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62.910000002011657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83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49" t="s">
        <v>73</v>
      </c>
      <c r="D30" s="49"/>
      <c r="E30" s="49"/>
      <c r="F30" s="49"/>
      <c r="G30" s="49"/>
      <c r="H30" s="49"/>
      <c r="I30" s="49"/>
      <c r="J30" s="49"/>
      <c r="K30" s="50"/>
    </row>
    <row r="31" spans="2:15" x14ac:dyDescent="0.25">
      <c r="B31" s="1"/>
      <c r="C31" s="51"/>
      <c r="D31" s="51"/>
      <c r="E31" s="51"/>
      <c r="F31" s="51"/>
      <c r="G31" s="51"/>
      <c r="H31" s="51"/>
      <c r="I31" s="51"/>
      <c r="J31" s="51"/>
      <c r="K31" s="52"/>
    </row>
    <row r="32" spans="2:15" x14ac:dyDescent="0.25">
      <c r="B32" s="1"/>
      <c r="C32" s="51"/>
      <c r="D32" s="51"/>
      <c r="E32" s="51"/>
      <c r="F32" s="51"/>
      <c r="G32" s="51"/>
      <c r="H32" s="51"/>
      <c r="I32" s="51"/>
      <c r="J32" s="51"/>
      <c r="K32" s="52"/>
    </row>
    <row r="33" spans="2:11" x14ac:dyDescent="0.25">
      <c r="B33" s="1"/>
      <c r="C33" s="51"/>
      <c r="D33" s="51"/>
      <c r="E33" s="51"/>
      <c r="F33" s="51"/>
      <c r="G33" s="51"/>
      <c r="H33" s="51"/>
      <c r="I33" s="51"/>
      <c r="J33" s="51"/>
      <c r="K33" s="52"/>
    </row>
    <row r="34" spans="2:11" x14ac:dyDescent="0.25">
      <c r="B34" s="1"/>
      <c r="C34" s="51"/>
      <c r="D34" s="51"/>
      <c r="E34" s="51"/>
      <c r="F34" s="51"/>
      <c r="G34" s="51"/>
      <c r="H34" s="51"/>
      <c r="I34" s="51"/>
      <c r="J34" s="51"/>
      <c r="K34" s="52"/>
    </row>
    <row r="35" spans="2:11" ht="15.75" thickBot="1" x14ac:dyDescent="0.3">
      <c r="B35" s="2"/>
      <c r="C35" s="53"/>
      <c r="D35" s="53"/>
      <c r="E35" s="53"/>
      <c r="F35" s="53"/>
      <c r="G35" s="53"/>
      <c r="H35" s="53"/>
      <c r="I35" s="53"/>
      <c r="J35" s="53"/>
      <c r="K35" s="54"/>
    </row>
  </sheetData>
  <mergeCells count="9">
    <mergeCell ref="B1:D1"/>
    <mergeCell ref="F1:G1"/>
    <mergeCell ref="I1:K1"/>
    <mergeCell ref="M1:O1"/>
    <mergeCell ref="C30:K35"/>
    <mergeCell ref="I2:J2"/>
    <mergeCell ref="B5:D7"/>
    <mergeCell ref="B2:D4"/>
    <mergeCell ref="M2:N2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35"/>
  <sheetViews>
    <sheetView zoomScale="85" zoomScaleNormal="85" workbookViewId="0">
      <selection activeCell="O19" sqref="O19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CVE-2023-0854-done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7" t="s">
        <v>48</v>
      </c>
      <c r="C5" s="58"/>
      <c r="D5" s="59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60"/>
      <c r="C6" s="61"/>
      <c r="D6" s="62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45306.966791550927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45295.603997916667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>
        <v>1</v>
      </c>
    </row>
    <row r="11" spans="2:16" ht="15.75" thickBot="1" x14ac:dyDescent="0.3">
      <c r="B11" s="9" t="s">
        <v>39</v>
      </c>
      <c r="D11" s="10">
        <v>45295.605438310187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124.45000014267862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83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5</v>
      </c>
    </row>
    <row r="30" spans="2:15" x14ac:dyDescent="0.25">
      <c r="B30" s="18" t="s">
        <v>36</v>
      </c>
      <c r="C30" s="66" t="s">
        <v>74</v>
      </c>
      <c r="D30" s="49"/>
      <c r="E30" s="49"/>
      <c r="F30" s="49"/>
      <c r="G30" s="49"/>
      <c r="H30" s="49"/>
      <c r="I30" s="49"/>
      <c r="J30" s="49"/>
      <c r="K30" s="50"/>
    </row>
    <row r="31" spans="2:15" x14ac:dyDescent="0.25">
      <c r="B31" s="1"/>
      <c r="C31" s="51"/>
      <c r="D31" s="51"/>
      <c r="E31" s="51"/>
      <c r="F31" s="51"/>
      <c r="G31" s="51"/>
      <c r="H31" s="51"/>
      <c r="I31" s="51"/>
      <c r="J31" s="51"/>
      <c r="K31" s="52"/>
    </row>
    <row r="32" spans="2:15" x14ac:dyDescent="0.25">
      <c r="B32" s="1"/>
      <c r="C32" s="51"/>
      <c r="D32" s="51"/>
      <c r="E32" s="51"/>
      <c r="F32" s="51"/>
      <c r="G32" s="51"/>
      <c r="H32" s="51"/>
      <c r="I32" s="51"/>
      <c r="J32" s="51"/>
      <c r="K32" s="52"/>
    </row>
    <row r="33" spans="2:11" x14ac:dyDescent="0.25">
      <c r="B33" s="1"/>
      <c r="C33" s="51"/>
      <c r="D33" s="51"/>
      <c r="E33" s="51"/>
      <c r="F33" s="51"/>
      <c r="G33" s="51"/>
      <c r="H33" s="51"/>
      <c r="I33" s="51"/>
      <c r="J33" s="51"/>
      <c r="K33" s="52"/>
    </row>
    <row r="34" spans="2:11" x14ac:dyDescent="0.25">
      <c r="B34" s="1"/>
      <c r="C34" s="51"/>
      <c r="D34" s="51"/>
      <c r="E34" s="51"/>
      <c r="F34" s="51"/>
      <c r="G34" s="51"/>
      <c r="H34" s="51"/>
      <c r="I34" s="51"/>
      <c r="J34" s="51"/>
      <c r="K34" s="52"/>
    </row>
    <row r="35" spans="2:11" ht="15.75" thickBot="1" x14ac:dyDescent="0.3">
      <c r="B35" s="2"/>
      <c r="C35" s="53"/>
      <c r="D35" s="53"/>
      <c r="E35" s="53"/>
      <c r="F35" s="53"/>
      <c r="G35" s="53"/>
      <c r="H35" s="53"/>
      <c r="I35" s="53"/>
      <c r="J35" s="53"/>
      <c r="K35" s="54"/>
    </row>
  </sheetData>
  <mergeCells count="9">
    <mergeCell ref="M1:O1"/>
    <mergeCell ref="B2:D4"/>
    <mergeCell ref="I2:J2"/>
    <mergeCell ref="M2:N2"/>
    <mergeCell ref="C30:K35"/>
    <mergeCell ref="B5:D7"/>
    <mergeCell ref="B1:D1"/>
    <mergeCell ref="F1:G1"/>
    <mergeCell ref="I1:K1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35"/>
  <sheetViews>
    <sheetView zoomScale="85" zoomScaleNormal="85" workbookViewId="0">
      <selection activeCell="N24" sqref="N24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CVE-2023-0854-done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>
        <v>1</v>
      </c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>
        <v>1</v>
      </c>
      <c r="M4" s="1" t="str">
        <v xml:space="preserve"> </v>
      </c>
      <c r="N4" t="str">
        <v>A</v>
      </c>
      <c r="O4" s="16"/>
    </row>
    <row r="5" spans="2:16" x14ac:dyDescent="0.25">
      <c r="B5" s="57" t="s">
        <v>49</v>
      </c>
      <c r="C5" s="58"/>
      <c r="D5" s="59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60"/>
      <c r="C6" s="61"/>
      <c r="D6" s="62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>
        <v>1</v>
      </c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>
        <v>1</v>
      </c>
      <c r="I8" s="32" t="str">
        <v xml:space="preserve"> </v>
      </c>
      <c r="J8" s="33" t="str">
        <v>H</v>
      </c>
      <c r="K8" s="34">
        <v>1</v>
      </c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45306.966791550927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45295.605657638887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45295.607258796299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138.34000036586076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>
        <v>1</v>
      </c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>
        <v>1</v>
      </c>
    </row>
    <row r="21" spans="2:15" x14ac:dyDescent="0.25">
      <c r="F21" s="1" t="str">
        <v>Reduce Reliability</v>
      </c>
      <c r="G21" s="44">
        <v>1</v>
      </c>
    </row>
    <row r="22" spans="2:15" x14ac:dyDescent="0.25">
      <c r="F22" s="1" t="str">
        <v>Quality Degradation</v>
      </c>
      <c r="G22" s="44">
        <v>1</v>
      </c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12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31"/>
  <sheetViews>
    <sheetView workbookViewId="0">
      <selection activeCell="B3" sqref="B3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x14ac:dyDescent="0.25">
      <c r="B3" s="47" t="s">
        <v>75</v>
      </c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35"/>
  <sheetViews>
    <sheetView zoomScale="85" zoomScaleNormal="85" workbookViewId="0">
      <selection activeCell="O20" sqref="O2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48" t="s">
        <v>50</v>
      </c>
      <c r="C1" s="48"/>
      <c r="D1" s="48"/>
      <c r="F1" s="48" t="s">
        <v>45</v>
      </c>
      <c r="G1" s="48"/>
      <c r="I1" s="48" t="s">
        <v>44</v>
      </c>
      <c r="J1" s="48"/>
      <c r="K1" s="48"/>
      <c r="M1" s="48" t="s">
        <v>47</v>
      </c>
      <c r="N1" s="48"/>
      <c r="O1" s="48"/>
    </row>
    <row r="2" spans="2:16" x14ac:dyDescent="0.25">
      <c r="B2" s="57" t="str">
        <f ca="1">_Variables!D6</f>
        <v>CVE-2023-0854-done</v>
      </c>
      <c r="C2" s="58"/>
      <c r="D2" s="59"/>
      <c r="E2" s="7"/>
      <c r="F2" s="4" t="s">
        <v>19</v>
      </c>
      <c r="G2" s="5" t="s">
        <v>33</v>
      </c>
      <c r="I2" s="55" t="s">
        <v>43</v>
      </c>
      <c r="J2" s="56"/>
      <c r="K2" s="5" t="s">
        <v>33</v>
      </c>
      <c r="M2" s="55" t="s">
        <v>46</v>
      </c>
      <c r="N2" s="56"/>
      <c r="O2" s="5" t="s">
        <v>33</v>
      </c>
    </row>
    <row r="3" spans="2:16" x14ac:dyDescent="0.25">
      <c r="B3" s="60"/>
      <c r="C3" s="61"/>
      <c r="D3" s="62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/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63"/>
      <c r="C4" s="64"/>
      <c r="D4" s="65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7" t="s">
        <v>51</v>
      </c>
      <c r="C5" s="58"/>
      <c r="D5" s="59"/>
      <c r="E5" s="7"/>
      <c r="F5" s="1" t="str">
        <v>Modify Memory</v>
      </c>
      <c r="G5" s="16">
        <v>1</v>
      </c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/>
    </row>
    <row r="6" spans="2:16" x14ac:dyDescent="0.25">
      <c r="B6" s="60"/>
      <c r="C6" s="61"/>
      <c r="D6" s="62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0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63"/>
      <c r="C7" s="64"/>
      <c r="D7" s="65"/>
      <c r="E7" s="7"/>
      <c r="F7" s="1" t="str">
        <v>Modify Application Data</v>
      </c>
      <c r="G7" s="16"/>
      <c r="I7" s="30" t="str">
        <v>AC</v>
      </c>
      <c r="J7" s="26" t="str">
        <v>L</v>
      </c>
      <c r="K7" s="31"/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0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45306.966791550927</v>
      </c>
      <c r="F9" s="1" t="str">
        <v>Read Application Data</v>
      </c>
      <c r="G9" s="16"/>
      <c r="I9" s="30" t="str">
        <v>PR</v>
      </c>
      <c r="J9" s="26" t="str">
        <v>N</v>
      </c>
      <c r="K9" s="31"/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45295.607360995367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45295.611749999996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0</v>
      </c>
      <c r="M11" s="2" t="str">
        <v>NOT ENOU.</v>
      </c>
      <c r="N11" s="3" t="str">
        <v>DATA</v>
      </c>
      <c r="O11" s="17">
        <v>1</v>
      </c>
      <c r="P11" s="6">
        <f>SUM(O3:O11)</f>
        <v>1</v>
      </c>
    </row>
    <row r="12" spans="2:16" ht="15.75" thickBot="1" x14ac:dyDescent="0.3">
      <c r="B12" s="11" t="s">
        <v>35</v>
      </c>
      <c r="C12" s="3"/>
      <c r="D12" s="12">
        <f>(D11-D10)*86400</f>
        <v>379.20999994967133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/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0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>
        <v>1</v>
      </c>
      <c r="L15" s="6">
        <f>SUM(K14:K15)</f>
        <v>1</v>
      </c>
      <c r="O15" s="6">
        <f>SUM(O3:O14)</f>
        <v>1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/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76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/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7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3">
      <formula>$B$2="CVE-XXXX-XXXXX.xlsx"</formula>
    </cfRule>
  </conditionalFormatting>
  <conditionalFormatting sqref="D10">
    <cfRule type="expression" dxfId="10" priority="10">
      <formula>AND(NOT($D$13),NOT($D$15))</formula>
    </cfRule>
  </conditionalFormatting>
  <conditionalFormatting sqref="D11">
    <cfRule type="expression" dxfId="9" priority="12">
      <formula>AND(NOT($D$14),NOT($D$15))</formula>
    </cfRule>
  </conditionalFormatting>
  <conditionalFormatting sqref="D12">
    <cfRule type="expression" dxfId="8" priority="11">
      <formula>NOT($D$15)</formula>
    </cfRule>
  </conditionalFormatting>
  <conditionalFormatting sqref="G3:G28">
    <cfRule type="expression" dxfId="7" priority="1">
      <formula>$G$29=0</formula>
    </cfRule>
  </conditionalFormatting>
  <conditionalFormatting sqref="K3:K6">
    <cfRule type="expression" dxfId="6" priority="9">
      <formula>AND($L$6&lt;&gt;1,$L$15&lt;&gt;1)</formula>
    </cfRule>
  </conditionalFormatting>
  <conditionalFormatting sqref="K7:K8">
    <cfRule type="expression" dxfId="5" priority="8">
      <formula>AND($L$8&lt;&gt;1,$L$15&lt;&gt;1)</formula>
    </cfRule>
  </conditionalFormatting>
  <conditionalFormatting sqref="K9:K11">
    <cfRule type="expression" dxfId="4" priority="7">
      <formula>AND($L$11&lt;&gt;1,$L$15&lt;&gt;1)</formula>
    </cfRule>
  </conditionalFormatting>
  <conditionalFormatting sqref="K12:K13">
    <cfRule type="expression" dxfId="3" priority="6">
      <formula>AND($L$13&lt;&gt;1,$L$15&lt;&gt;1)</formula>
    </cfRule>
  </conditionalFormatting>
  <conditionalFormatting sqref="K14:K15">
    <cfRule type="expression" dxfId="2" priority="5">
      <formula>AND($L$15&lt;&gt;1,AND($L$13&lt;&gt;1,$L$11&lt;&gt;1,$L$8&lt;&gt;1,$L$6&lt;&gt;1))</formula>
    </cfRule>
  </conditionalFormatting>
  <conditionalFormatting sqref="O3:O11">
    <cfRule type="expression" dxfId="1" priority="4">
      <formula>$P$11&lt;1</formula>
    </cfRule>
  </conditionalFormatting>
  <conditionalFormatting sqref="O19">
    <cfRule type="expression" dxfId="0" priority="2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31"/>
  <sheetViews>
    <sheetView workbookViewId="0">
      <selection activeCell="B14" sqref="B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7" t="s">
        <v>77</v>
      </c>
    </row>
    <row r="4" spans="2:2" x14ac:dyDescent="0.25">
      <c r="B4" s="47" t="s">
        <v>78</v>
      </c>
    </row>
    <row r="5" spans="2:2" x14ac:dyDescent="0.25">
      <c r="B5" s="41" t="s">
        <v>79</v>
      </c>
    </row>
    <row r="6" spans="2:2" x14ac:dyDescent="0.25">
      <c r="B6" s="41" t="s">
        <v>80</v>
      </c>
    </row>
    <row r="7" spans="2:2" x14ac:dyDescent="0.25">
      <c r="B7" s="41" t="s">
        <v>81</v>
      </c>
    </row>
    <row r="8" spans="2:2" x14ac:dyDescent="0.25">
      <c r="B8" s="41" t="s">
        <v>82</v>
      </c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3" r:id="rId1" xr:uid="{00000000-0004-0000-0500-000000000000}"/>
    <hyperlink ref="B4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O36"/>
  <sheetViews>
    <sheetView workbookViewId="0">
      <selection activeCell="D3" sqref="D3"/>
    </sheetView>
  </sheetViews>
  <sheetFormatPr defaultRowHeight="15" x14ac:dyDescent="0.25"/>
  <sheetData>
    <row r="2" spans="2:15" x14ac:dyDescent="0.25">
      <c r="C2" t="s">
        <v>54</v>
      </c>
      <c r="D2" t="s">
        <v>84</v>
      </c>
    </row>
    <row r="3" spans="2:15" x14ac:dyDescent="0.25">
      <c r="C3" t="s">
        <v>0</v>
      </c>
      <c r="D3" t="str" cm="1">
        <f t="array" aca="1" ref="D3" ca="1">CELL("filename")</f>
        <v>C:\Users\WavePC\Desktop\Praca\CyberEva\aktualne\Ankiety\2023_01_15\Marcin\[CVE-2023-0854-done.xlsx]_Variables</v>
      </c>
    </row>
    <row r="4" spans="2:15" x14ac:dyDescent="0.25">
      <c r="C4" t="s">
        <v>2</v>
      </c>
      <c r="D4">
        <f ca="1">FIND("[",D3)</f>
        <v>75</v>
      </c>
    </row>
    <row r="5" spans="2:15" x14ac:dyDescent="0.25">
      <c r="C5" t="s">
        <v>3</v>
      </c>
      <c r="D5">
        <f ca="1">FIND(".",D3)</f>
        <v>94</v>
      </c>
    </row>
    <row r="6" spans="2:15" x14ac:dyDescent="0.25">
      <c r="C6" t="s">
        <v>1</v>
      </c>
      <c r="D6" t="str">
        <f ca="1">MID(D3,D4+1,D5-D4-1)</f>
        <v>CVE-2023-0854-done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Jacek Kiełbasa</cp:lastModifiedBy>
  <dcterms:created xsi:type="dcterms:W3CDTF">2015-06-05T18:17:20Z</dcterms:created>
  <dcterms:modified xsi:type="dcterms:W3CDTF">2024-01-15T22:12:17Z</dcterms:modified>
</cp:coreProperties>
</file>