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turb\Desktop\"/>
    </mc:Choice>
  </mc:AlternateContent>
  <xr:revisionPtr revIDLastSave="0" documentId="13_ncr:1_{FC82755B-0CE7-4E19-884E-198E567781F2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3" l="1"/>
  <c r="G29" i="6"/>
  <c r="G29" i="5"/>
  <c r="G29" i="4"/>
  <c r="G29" i="3"/>
  <c r="D14" i="6"/>
  <c r="D13" i="6"/>
  <c r="D12" i="6"/>
  <c r="D15" i="6" s="1"/>
  <c r="P11" i="6"/>
  <c r="D9" i="6"/>
  <c r="D14" i="5"/>
  <c r="D13" i="5"/>
  <c r="D12" i="5"/>
  <c r="D15" i="5" s="1"/>
  <c r="P11" i="5"/>
  <c r="D9" i="5"/>
  <c r="D14" i="4"/>
  <c r="D13" i="4"/>
  <c r="D12" i="4"/>
  <c r="D15" i="4" s="1"/>
  <c r="P11" i="4"/>
  <c r="P11" i="3"/>
  <c r="D9" i="3"/>
  <c r="D3" i="1" a="1"/>
  <c r="D3" i="1" s="1"/>
  <c r="D4" i="1" s="1"/>
  <c r="D12" i="3" l="1"/>
  <c r="D15" i="3" s="1"/>
  <c r="D13" i="3"/>
  <c r="D5" i="1"/>
  <c r="D6" i="1" s="1"/>
  <c r="B2" i="4" l="1"/>
  <c r="B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<sst xmlns="http://schemas.openxmlformats.org/spreadsheetml/2006/main" count="462" uniqueCount="76">
  <si>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</si>
  <si>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</si>
  <si>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</si>
  <si>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</si>
  <si>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</si>
  <si>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</si>
  <si>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</si>
  <si>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</si>
  <si>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</si>
  <si>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</si>
  <si>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</si>
  <si>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</si>
  <si>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</si>
  <si>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</si>
  <si>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</si>
  <si>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</si>
  <si>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</si>
  <si>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</si>
  <si>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</si>
  <si>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</si>
  <si>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</si>
  <si>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</si>
  <si>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</si>
  <si>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</si>
  <si>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</si>
  <si>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</si>
  <si>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</si>
  <si>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</si>
  <si>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</si>
  <si>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</si>
  <si>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</si>
  <si>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</si>
  <si>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</si>
  <si>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</si>
  <si>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</si>
  <si>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</si>
  <si>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</si>
  <si>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</si>
  <si>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</si>
  <si>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</si>
  <si>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</si>
  <si>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</si>
  <si>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</si>
  <si>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</si>
  <si>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</si>
  <si>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</si>
  <si>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</si>
  <si>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</si>
  <si>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</si>
  <si>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</si>
  <si>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</si>
  <si>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</si>
  <si>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</si>
  <si>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</si>
  <si>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</si>
  <si>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</si>
  <si>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</si>
  <si>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</si>
  <si>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</si>
  <si>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</si>
  <si>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</si>
  <si>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</si>
  <si>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</si>
  <si>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</si>
  <si>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</si>
  <si>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</si>
  <si>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</si>
  <si>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</si>
  <si>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</si>
  <si>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</si>
  <si>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</si>
  <si>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</si>
  <si>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</si>
  <si>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</si>
  <si>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CVE-2023-0851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</si>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</sst>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2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164" fontId="3" fillId="0" borderId="4" xfId="1" applyNumberFormat="1" applyBorder="1" applyAlignment="1">
      <alignment horizontal="center" vertical="center"/>
    </xf>
    <xf numFmtId="0" fontId="3" fillId="0" borderId="3" xfId="1" applyBorder="1"/>
    <xf numFmtId="0" fontId="3" fillId="0" borderId="28" xfId="1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</cellXfs>
  <cellStyles count="2">
    <cellStyle name="Normalny" xfId="0" builtinId="0"/>
    <cellStyle name="Normalny 2" xfId="1" xr:uid="{B819ADD0-1B0F-45F4-8A44-5E86E3303D0D}"/>
  </cellStyles>
  <dxfs count="77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E9E3-6DBD-48B0-A8FD-CBFFCFD6666E}">
  <dimension ref="B1:P35"/>
  <sheetViews>
    <sheetView zoomScale="85" zoomScaleNormal="85" workbookViewId="0">
      <selection activeCell="B2" sqref="B2:D4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">
        <v>74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">
        <v>4</v>
      </c>
      <c r="G3" s="16">
        <v>1</v>
      </c>
      <c r="I3" s="30" t="s">
        <v>20</v>
      </c>
      <c r="J3" s="26" t="s">
        <v>22</v>
      </c>
      <c r="K3" s="31">
        <v>1</v>
      </c>
      <c r="M3" s="30" t="s">
        <v>20</v>
      </c>
      <c r="N3" s="35" t="s">
        <v>22</v>
      </c>
      <c r="O3" s="36"/>
    </row>
    <row r="4" spans="2:16" ht="15.75" thickBot="1" x14ac:dyDescent="0.3">
      <c r="B4" s="58"/>
      <c r="C4" s="59"/>
      <c r="D4" s="60"/>
      <c r="E4" s="7"/>
      <c r="F4" s="1" t="s">
        <v>5</v>
      </c>
      <c r="G4" s="16">
        <v>1</v>
      </c>
      <c r="I4" s="1" t="s">
        <v>30</v>
      </c>
      <c r="J4" s="27" t="s">
        <v>21</v>
      </c>
      <c r="K4" s="25"/>
      <c r="M4" s="1" t="s">
        <v>30</v>
      </c>
      <c r="N4" t="s">
        <v>21</v>
      </c>
      <c r="O4" s="16">
        <v>1</v>
      </c>
    </row>
    <row r="5" spans="2:16" x14ac:dyDescent="0.25">
      <c r="B5" s="52" t="s">
        <v>31</v>
      </c>
      <c r="C5" s="53"/>
      <c r="D5" s="54"/>
      <c r="E5" s="7"/>
      <c r="F5" s="1" t="s">
        <v>6</v>
      </c>
      <c r="G5" s="16">
        <v>1</v>
      </c>
      <c r="I5" s="1" t="s">
        <v>30</v>
      </c>
      <c r="J5" s="27" t="s">
        <v>23</v>
      </c>
      <c r="K5" s="25"/>
      <c r="L5" s="6"/>
      <c r="M5" s="1" t="s">
        <v>30</v>
      </c>
      <c r="N5" t="s">
        <v>23</v>
      </c>
      <c r="O5" s="16"/>
    </row>
    <row r="6" spans="2:16" x14ac:dyDescent="0.25">
      <c r="B6" s="55"/>
      <c r="C6" s="56"/>
      <c r="D6" s="57"/>
      <c r="E6" s="7"/>
      <c r="F6" s="1" t="s">
        <v>7</v>
      </c>
      <c r="G6" s="16">
        <v>1</v>
      </c>
      <c r="I6" s="32" t="s">
        <v>30</v>
      </c>
      <c r="J6" s="33" t="s">
        <v>24</v>
      </c>
      <c r="K6" s="34"/>
      <c r="L6" s="6">
        <v>1</v>
      </c>
      <c r="M6" s="32" t="s">
        <v>30</v>
      </c>
      <c r="N6" s="37" t="s">
        <v>24</v>
      </c>
      <c r="O6" s="38"/>
    </row>
    <row r="7" spans="2:16" ht="15.75" thickBot="1" x14ac:dyDescent="0.3">
      <c r="B7" s="58"/>
      <c r="C7" s="59"/>
      <c r="D7" s="60"/>
      <c r="E7" s="7"/>
      <c r="F7" s="1" t="s">
        <v>8</v>
      </c>
      <c r="G7" s="16">
        <v>1</v>
      </c>
      <c r="I7" s="30" t="s">
        <v>25</v>
      </c>
      <c r="J7" s="26" t="s">
        <v>23</v>
      </c>
      <c r="K7" s="31">
        <v>1</v>
      </c>
      <c r="L7" s="6"/>
      <c r="M7" s="30" t="s">
        <v>27</v>
      </c>
      <c r="N7" s="35" t="s">
        <v>22</v>
      </c>
      <c r="O7" s="36"/>
    </row>
    <row r="8" spans="2:16" x14ac:dyDescent="0.25">
      <c r="B8" s="13" t="s">
        <v>34</v>
      </c>
      <c r="C8" s="14"/>
      <c r="D8" s="15"/>
      <c r="F8" s="1" t="s">
        <v>9</v>
      </c>
      <c r="G8" s="16">
        <v>1</v>
      </c>
      <c r="I8" s="32" t="s">
        <v>30</v>
      </c>
      <c r="J8" s="33" t="s">
        <v>26</v>
      </c>
      <c r="K8" s="34"/>
      <c r="L8" s="6">
        <v>1</v>
      </c>
      <c r="M8" s="1" t="s">
        <v>30</v>
      </c>
      <c r="N8" t="s">
        <v>23</v>
      </c>
      <c r="O8" s="16">
        <v>1</v>
      </c>
    </row>
    <row r="9" spans="2:16" x14ac:dyDescent="0.25">
      <c r="B9" s="9" t="s">
        <v>37</v>
      </c>
      <c r="C9" s="7"/>
      <c r="D9" s="10">
        <f ca="1">NOW()</f>
        <v>45313.006721180558</v>
      </c>
      <c r="F9" s="1" t="s">
        <v>10</v>
      </c>
      <c r="G9" s="16">
        <v>1</v>
      </c>
      <c r="I9" s="30" t="s">
        <v>27</v>
      </c>
      <c r="J9" s="26" t="s">
        <v>22</v>
      </c>
      <c r="K9" s="31">
        <v>1</v>
      </c>
      <c r="L9" s="6"/>
      <c r="M9" s="32" t="s">
        <v>30</v>
      </c>
      <c r="N9" s="37" t="s">
        <v>26</v>
      </c>
      <c r="O9" s="38"/>
    </row>
    <row r="10" spans="2:16" x14ac:dyDescent="0.25">
      <c r="B10" s="9" t="s">
        <v>38</v>
      </c>
      <c r="C10" s="7"/>
      <c r="D10" s="10">
        <v>6.1342592592592594E-3</v>
      </c>
      <c r="F10" s="1" t="s">
        <v>11</v>
      </c>
      <c r="G10" s="16">
        <v>1</v>
      </c>
      <c r="I10" s="1" t="s">
        <v>30</v>
      </c>
      <c r="J10" s="27" t="s">
        <v>23</v>
      </c>
      <c r="K10" s="25"/>
      <c r="L10" s="6"/>
      <c r="M10" s="1" t="s">
        <v>32</v>
      </c>
      <c r="N10" t="s">
        <v>32</v>
      </c>
      <c r="O10" s="16"/>
    </row>
    <row r="11" spans="2:16" ht="15.75" thickBot="1" x14ac:dyDescent="0.3">
      <c r="B11" s="9" t="s">
        <v>39</v>
      </c>
      <c r="D11" s="10">
        <v>6.3078703703703708E-3</v>
      </c>
      <c r="F11" s="1" t="s">
        <v>12</v>
      </c>
      <c r="G11" s="16">
        <v>1</v>
      </c>
      <c r="I11" s="32" t="s">
        <v>30</v>
      </c>
      <c r="J11" s="33" t="s">
        <v>26</v>
      </c>
      <c r="K11" s="34"/>
      <c r="L11" s="6">
        <v>1</v>
      </c>
      <c r="M11" s="2" t="s">
        <v>41</v>
      </c>
      <c r="N11" s="3" t="s">
        <v>40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15.000000000000021</v>
      </c>
      <c r="F12" s="1" t="s">
        <v>13</v>
      </c>
      <c r="G12" s="16">
        <v>1</v>
      </c>
      <c r="I12" s="30" t="s">
        <v>28</v>
      </c>
      <c r="J12" s="26" t="s">
        <v>22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">
        <v>14</v>
      </c>
      <c r="G13" s="16">
        <v>1</v>
      </c>
      <c r="I13" s="32" t="s">
        <v>30</v>
      </c>
      <c r="J13" s="33" t="s">
        <v>29</v>
      </c>
      <c r="K13" s="34"/>
      <c r="L13" s="6">
        <v>1</v>
      </c>
      <c r="O13" s="24"/>
    </row>
    <row r="14" spans="2:16" ht="15.75" thickBot="1" x14ac:dyDescent="0.3">
      <c r="D14" s="23" t="b">
        <f t="shared" ref="D14" si="0">D11&lt;&gt;""</f>
        <v>1</v>
      </c>
      <c r="F14" s="1" t="s">
        <v>15</v>
      </c>
      <c r="G14" s="16"/>
      <c r="I14" s="1" t="s">
        <v>32</v>
      </c>
      <c r="J14" s="27" t="s">
        <v>32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">
        <v>16</v>
      </c>
      <c r="G15" s="16"/>
      <c r="I15" s="2" t="s">
        <v>41</v>
      </c>
      <c r="J15" s="28" t="s">
        <v>40</v>
      </c>
      <c r="K15" s="29"/>
      <c r="L15" s="6">
        <v>0</v>
      </c>
      <c r="O15" s="6">
        <v>2</v>
      </c>
    </row>
    <row r="16" spans="2:16" ht="15.75" thickBot="1" x14ac:dyDescent="0.3">
      <c r="B16" s="7" t="s">
        <v>53</v>
      </c>
      <c r="C16" s="39"/>
      <c r="F16" s="1" t="s">
        <v>64</v>
      </c>
      <c r="G16" s="16"/>
      <c r="K16" s="6"/>
    </row>
    <row r="17" spans="2:15" ht="15.75" thickBot="1" x14ac:dyDescent="0.3">
      <c r="B17" s="7" t="s">
        <v>55</v>
      </c>
      <c r="C17" s="39"/>
      <c r="F17" s="1" t="s">
        <v>17</v>
      </c>
      <c r="G17" s="16"/>
    </row>
    <row r="18" spans="2:15" ht="15.75" thickBot="1" x14ac:dyDescent="0.3">
      <c r="B18" s="7" t="s">
        <v>60</v>
      </c>
      <c r="C18" s="39"/>
      <c r="F18" s="1" t="s">
        <v>18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">
        <v>65</v>
      </c>
      <c r="G19" s="16">
        <v>1</v>
      </c>
      <c r="M19" s="2" t="s">
        <v>62</v>
      </c>
      <c r="N19" s="22"/>
      <c r="O19" s="39" t="s">
        <v>75</v>
      </c>
    </row>
    <row r="20" spans="2:15" x14ac:dyDescent="0.25">
      <c r="F20" s="1" t="s">
        <v>66</v>
      </c>
      <c r="G20" s="43"/>
    </row>
    <row r="21" spans="2:15" x14ac:dyDescent="0.25">
      <c r="F21" s="1" t="s">
        <v>67</v>
      </c>
      <c r="G21" s="16"/>
    </row>
    <row r="22" spans="2:15" x14ac:dyDescent="0.25">
      <c r="F22" s="1" t="s">
        <v>68</v>
      </c>
      <c r="G22" s="44"/>
    </row>
    <row r="23" spans="2:15" x14ac:dyDescent="0.25">
      <c r="F23" s="1" t="s">
        <v>69</v>
      </c>
      <c r="G23" s="44"/>
    </row>
    <row r="24" spans="2:15" x14ac:dyDescent="0.25">
      <c r="F24" s="1" t="s">
        <v>70</v>
      </c>
      <c r="G24" s="44"/>
    </row>
    <row r="25" spans="2:15" x14ac:dyDescent="0.25">
      <c r="F25" s="1" t="s">
        <v>71</v>
      </c>
      <c r="G25" s="44"/>
    </row>
    <row r="26" spans="2:15" x14ac:dyDescent="0.25">
      <c r="F26" s="1" t="s">
        <v>72</v>
      </c>
      <c r="G26" s="44"/>
    </row>
    <row r="27" spans="2:15" x14ac:dyDescent="0.25">
      <c r="F27" s="30" t="s">
        <v>32</v>
      </c>
      <c r="G27" s="46"/>
    </row>
    <row r="28" spans="2:15" ht="15.75" thickBot="1" x14ac:dyDescent="0.3">
      <c r="F28" s="2" t="s">
        <v>42</v>
      </c>
      <c r="G28" s="45"/>
    </row>
    <row r="29" spans="2:15" ht="15.75" thickBot="1" x14ac:dyDescent="0.3">
      <c r="G29" s="6">
        <f>SUM(G3:G28)</f>
        <v>12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6">
    <mergeCell ref="B5:D7"/>
    <mergeCell ref="B2:D4"/>
    <mergeCell ref="B1:D1"/>
    <mergeCell ref="F1:G1"/>
    <mergeCell ref="I1:K1"/>
    <mergeCell ref="M1:O1"/>
  </mergeCells>
  <conditionalFormatting sqref="B1:D1">
    <cfRule type="expression" dxfId="76" priority="10">
      <formula>$B$2="CVE-XXXX-XXXXX.xlsx"</formula>
    </cfRule>
  </conditionalFormatting>
  <conditionalFormatting sqref="D12">
    <cfRule type="expression" dxfId="75" priority="22">
      <formula>NOT($D$15)</formula>
    </cfRule>
  </conditionalFormatting>
  <conditionalFormatting sqref="G3:G28">
    <cfRule type="expression" dxfId="31" priority="8">
      <formula>$G$29=0</formula>
    </cfRule>
  </conditionalFormatting>
  <conditionalFormatting sqref="K3:K6">
    <cfRule type="expression" dxfId="30" priority="7">
      <formula>AND($L$6&lt;&gt;1,$L$15&lt;&gt;1)</formula>
    </cfRule>
  </conditionalFormatting>
  <conditionalFormatting sqref="K7:K8">
    <cfRule type="expression" dxfId="29" priority="6">
      <formula>AND($L$8&lt;&gt;1,$L$15&lt;&gt;1)</formula>
    </cfRule>
  </conditionalFormatting>
  <conditionalFormatting sqref="K9:K11">
    <cfRule type="expression" dxfId="28" priority="5">
      <formula>AND($L$11&lt;&gt;1,$L$15&lt;&gt;1)</formula>
    </cfRule>
  </conditionalFormatting>
  <conditionalFormatting sqref="K12:K13">
    <cfRule type="expression" dxfId="27" priority="4">
      <formula>AND($L$13&lt;&gt;1,$L$15&lt;&gt;1)</formula>
    </cfRule>
  </conditionalFormatting>
  <conditionalFormatting sqref="K14:K15">
    <cfRule type="expression" dxfId="26" priority="3">
      <formula>AND($L$15&lt;&gt;1,AND($L$13&lt;&gt;1,$L$11&lt;&gt;1,$L$8&lt;&gt;1,$L$6&lt;&gt;1))</formula>
    </cfRule>
  </conditionalFormatting>
  <conditionalFormatting sqref="O3:O11">
    <cfRule type="expression" dxfId="25" priority="2">
      <formula>$P$11&lt;1</formula>
    </cfRule>
  </conditionalFormatting>
  <conditionalFormatting sqref="O19">
    <cfRule type="expression" dxfId="24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A5BD-E5B4-472B-A023-40B700E4B2FF}">
  <dimension ref="B1:P35"/>
  <sheetViews>
    <sheetView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tr">
        <f ca="1">_Variables!D6</f>
        <v>CVE-2023-0851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">
        <v>4</v>
      </c>
      <c r="G3" s="16">
        <v>1</v>
      </c>
      <c r="I3" s="30" t="s">
        <v>20</v>
      </c>
      <c r="J3" s="26" t="s">
        <v>22</v>
      </c>
      <c r="K3" s="31">
        <v>1</v>
      </c>
      <c r="M3" s="30" t="s">
        <v>20</v>
      </c>
      <c r="N3" s="35" t="s">
        <v>22</v>
      </c>
      <c r="O3" s="36"/>
    </row>
    <row r="4" spans="2:16" ht="15.75" thickBot="1" x14ac:dyDescent="0.3">
      <c r="B4" s="58"/>
      <c r="C4" s="59"/>
      <c r="D4" s="60"/>
      <c r="E4" s="7"/>
      <c r="F4" s="1" t="s">
        <v>5</v>
      </c>
      <c r="G4" s="16">
        <v>1</v>
      </c>
      <c r="I4" s="1" t="s">
        <v>30</v>
      </c>
      <c r="J4" s="27" t="s">
        <v>21</v>
      </c>
      <c r="K4" s="25"/>
      <c r="M4" s="1" t="s">
        <v>30</v>
      </c>
      <c r="N4" t="s">
        <v>21</v>
      </c>
      <c r="O4" s="16">
        <v>1</v>
      </c>
    </row>
    <row r="5" spans="2:16" x14ac:dyDescent="0.25">
      <c r="B5" s="52" t="s">
        <v>48</v>
      </c>
      <c r="C5" s="53"/>
      <c r="D5" s="54"/>
      <c r="E5" s="7"/>
      <c r="F5" s="1" t="s">
        <v>6</v>
      </c>
      <c r="G5" s="16">
        <v>1</v>
      </c>
      <c r="I5" s="1" t="s">
        <v>30</v>
      </c>
      <c r="J5" s="27" t="s">
        <v>23</v>
      </c>
      <c r="K5" s="25"/>
      <c r="L5" s="6"/>
      <c r="M5" s="1" t="s">
        <v>30</v>
      </c>
      <c r="N5" t="s">
        <v>23</v>
      </c>
      <c r="O5" s="16"/>
    </row>
    <row r="6" spans="2:16" x14ac:dyDescent="0.25">
      <c r="B6" s="55"/>
      <c r="C6" s="56"/>
      <c r="D6" s="57"/>
      <c r="E6" s="7"/>
      <c r="F6" s="1" t="s">
        <v>7</v>
      </c>
      <c r="G6" s="16">
        <v>1</v>
      </c>
      <c r="I6" s="32" t="s">
        <v>30</v>
      </c>
      <c r="J6" s="33" t="s">
        <v>24</v>
      </c>
      <c r="K6" s="34"/>
      <c r="L6" s="6">
        <v>1</v>
      </c>
      <c r="M6" s="32" t="s">
        <v>30</v>
      </c>
      <c r="N6" s="37" t="s">
        <v>24</v>
      </c>
      <c r="O6" s="38"/>
    </row>
    <row r="7" spans="2:16" ht="15.75" thickBot="1" x14ac:dyDescent="0.3">
      <c r="B7" s="58"/>
      <c r="C7" s="59"/>
      <c r="D7" s="60"/>
      <c r="E7" s="7"/>
      <c r="F7" s="1" t="s">
        <v>8</v>
      </c>
      <c r="G7" s="16">
        <v>1</v>
      </c>
      <c r="I7" s="30" t="s">
        <v>25</v>
      </c>
      <c r="J7" s="26" t="s">
        <v>23</v>
      </c>
      <c r="K7" s="31">
        <v>1</v>
      </c>
      <c r="L7" s="6"/>
      <c r="M7" s="30" t="s">
        <v>27</v>
      </c>
      <c r="N7" s="35" t="s">
        <v>22</v>
      </c>
      <c r="O7" s="36"/>
    </row>
    <row r="8" spans="2:16" x14ac:dyDescent="0.25">
      <c r="B8" s="13" t="s">
        <v>34</v>
      </c>
      <c r="C8" s="14"/>
      <c r="D8" s="15"/>
      <c r="F8" s="1" t="s">
        <v>9</v>
      </c>
      <c r="G8" s="16">
        <v>1</v>
      </c>
      <c r="I8" s="32" t="s">
        <v>30</v>
      </c>
      <c r="J8" s="33" t="s">
        <v>26</v>
      </c>
      <c r="K8" s="34"/>
      <c r="L8" s="6">
        <v>1</v>
      </c>
      <c r="M8" s="1" t="s">
        <v>30</v>
      </c>
      <c r="N8" t="s">
        <v>23</v>
      </c>
      <c r="O8" s="16">
        <v>1</v>
      </c>
    </row>
    <row r="9" spans="2:16" x14ac:dyDescent="0.25">
      <c r="B9" s="9" t="s">
        <v>37</v>
      </c>
      <c r="C9" s="7"/>
      <c r="D9" s="10">
        <v>0.97909722222222229</v>
      </c>
      <c r="F9" s="1" t="s">
        <v>10</v>
      </c>
      <c r="G9" s="16">
        <v>1</v>
      </c>
      <c r="I9" s="30" t="s">
        <v>27</v>
      </c>
      <c r="J9" s="26" t="s">
        <v>22</v>
      </c>
      <c r="K9" s="31">
        <v>1</v>
      </c>
      <c r="L9" s="6"/>
      <c r="M9" s="32" t="s">
        <v>30</v>
      </c>
      <c r="N9" s="37" t="s">
        <v>26</v>
      </c>
      <c r="O9" s="38"/>
    </row>
    <row r="10" spans="2:16" x14ac:dyDescent="0.25">
      <c r="B10" s="9" t="s">
        <v>38</v>
      </c>
      <c r="C10" s="7"/>
      <c r="D10" s="10">
        <v>6.4236111111111117E-3</v>
      </c>
      <c r="F10" s="1" t="s">
        <v>11</v>
      </c>
      <c r="G10" s="16">
        <v>1</v>
      </c>
      <c r="I10" s="1" t="s">
        <v>30</v>
      </c>
      <c r="J10" s="27" t="s">
        <v>23</v>
      </c>
      <c r="K10" s="25"/>
      <c r="L10" s="6"/>
      <c r="M10" s="1" t="s">
        <v>32</v>
      </c>
      <c r="N10" t="s">
        <v>32</v>
      </c>
      <c r="O10" s="16"/>
    </row>
    <row r="11" spans="2:16" ht="15.75" thickBot="1" x14ac:dyDescent="0.3">
      <c r="B11" s="9" t="s">
        <v>39</v>
      </c>
      <c r="D11" s="47">
        <v>6.8981481481481489E-3</v>
      </c>
      <c r="F11" s="1" t="s">
        <v>12</v>
      </c>
      <c r="G11" s="16">
        <v>1</v>
      </c>
      <c r="I11" s="32" t="s">
        <v>30</v>
      </c>
      <c r="J11" s="33" t="s">
        <v>26</v>
      </c>
      <c r="K11" s="34"/>
      <c r="L11" s="6">
        <v>1</v>
      </c>
      <c r="M11" s="2" t="s">
        <v>41</v>
      </c>
      <c r="N11" s="3" t="s">
        <v>40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41.000000000000014</v>
      </c>
      <c r="F12" s="1" t="s">
        <v>13</v>
      </c>
      <c r="G12" s="16">
        <v>1</v>
      </c>
      <c r="I12" s="30" t="s">
        <v>28</v>
      </c>
      <c r="J12" s="26" t="s">
        <v>22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">
        <v>14</v>
      </c>
      <c r="G13" s="16">
        <v>1</v>
      </c>
      <c r="I13" s="32" t="s">
        <v>30</v>
      </c>
      <c r="J13" s="33" t="s">
        <v>29</v>
      </c>
      <c r="K13" s="34"/>
      <c r="L13" s="6"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">
        <v>15</v>
      </c>
      <c r="G14" s="16"/>
      <c r="I14" s="1" t="s">
        <v>32</v>
      </c>
      <c r="J14" s="27" t="s">
        <v>32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">
        <v>16</v>
      </c>
      <c r="G15" s="16"/>
      <c r="I15" s="2" t="s">
        <v>41</v>
      </c>
      <c r="J15" s="28" t="s">
        <v>40</v>
      </c>
      <c r="K15" s="29"/>
      <c r="L15" s="6">
        <v>0</v>
      </c>
      <c r="O15" s="6">
        <v>2</v>
      </c>
    </row>
    <row r="16" spans="2:16" ht="15.75" thickBot="1" x14ac:dyDescent="0.3">
      <c r="B16" s="7" t="s">
        <v>53</v>
      </c>
      <c r="C16" s="39"/>
      <c r="F16" s="1" t="s">
        <v>64</v>
      </c>
      <c r="G16" s="16"/>
      <c r="K16" s="6"/>
    </row>
    <row r="17" spans="2:15" ht="15.75" thickBot="1" x14ac:dyDescent="0.3">
      <c r="B17" s="7" t="s">
        <v>55</v>
      </c>
      <c r="C17" s="39"/>
      <c r="F17" s="1" t="s">
        <v>17</v>
      </c>
      <c r="G17" s="16"/>
    </row>
    <row r="18" spans="2:15" ht="15.75" thickBot="1" x14ac:dyDescent="0.3">
      <c r="B18" s="7" t="s">
        <v>60</v>
      </c>
      <c r="C18" s="39"/>
      <c r="F18" s="1" t="s">
        <v>18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">
        <v>65</v>
      </c>
      <c r="G19" s="16">
        <v>1</v>
      </c>
      <c r="M19" s="2" t="s">
        <v>62</v>
      </c>
      <c r="N19" s="22"/>
      <c r="O19" s="39" t="s">
        <v>75</v>
      </c>
    </row>
    <row r="20" spans="2:15" x14ac:dyDescent="0.25">
      <c r="F20" s="1" t="s">
        <v>66</v>
      </c>
      <c r="G20" s="43"/>
    </row>
    <row r="21" spans="2:15" x14ac:dyDescent="0.25">
      <c r="F21" s="1" t="s">
        <v>67</v>
      </c>
      <c r="G21" s="16"/>
    </row>
    <row r="22" spans="2:15" x14ac:dyDescent="0.25">
      <c r="F22" s="1" t="s">
        <v>68</v>
      </c>
      <c r="G22" s="44"/>
    </row>
    <row r="23" spans="2:15" x14ac:dyDescent="0.25">
      <c r="F23" s="1" t="s">
        <v>69</v>
      </c>
      <c r="G23" s="44"/>
    </row>
    <row r="24" spans="2:15" x14ac:dyDescent="0.25">
      <c r="F24" s="1" t="s">
        <v>70</v>
      </c>
      <c r="G24" s="44"/>
    </row>
    <row r="25" spans="2:15" x14ac:dyDescent="0.25">
      <c r="F25" s="1" t="s">
        <v>71</v>
      </c>
      <c r="G25" s="44"/>
    </row>
    <row r="26" spans="2:15" x14ac:dyDescent="0.25">
      <c r="F26" s="1" t="s">
        <v>72</v>
      </c>
      <c r="G26" s="44"/>
    </row>
    <row r="27" spans="2:15" x14ac:dyDescent="0.25">
      <c r="F27" s="30" t="s">
        <v>32</v>
      </c>
      <c r="G27" s="46"/>
    </row>
    <row r="28" spans="2:15" ht="15.75" thickBot="1" x14ac:dyDescent="0.3">
      <c r="F28" s="2" t="s">
        <v>42</v>
      </c>
      <c r="G28" s="45"/>
    </row>
    <row r="29" spans="2:15" ht="15.75" thickBot="1" x14ac:dyDescent="0.3">
      <c r="G29" s="6">
        <f>SUM(G3:G28)</f>
        <v>12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6">
    <mergeCell ref="B5:D7"/>
    <mergeCell ref="B1:D1"/>
    <mergeCell ref="F1:G1"/>
    <mergeCell ref="I1:K1"/>
    <mergeCell ref="M1:O1"/>
    <mergeCell ref="B2:D4"/>
  </mergeCells>
  <conditionalFormatting sqref="B1:D1">
    <cfRule type="expression" dxfId="66" priority="17">
      <formula>$B$2="CVE-XXXX-XXXXX.xlsx"</formula>
    </cfRule>
  </conditionalFormatting>
  <conditionalFormatting sqref="D11">
    <cfRule type="expression" dxfId="65" priority="26">
      <formula>AND(NOT($D$14),NOT($D$15))</formula>
    </cfRule>
  </conditionalFormatting>
  <conditionalFormatting sqref="D12">
    <cfRule type="expression" dxfId="64" priority="25">
      <formula>NOT($D$15)</formula>
    </cfRule>
  </conditionalFormatting>
  <conditionalFormatting sqref="G3:G28">
    <cfRule type="expression" dxfId="23" priority="8">
      <formula>$G$29=0</formula>
    </cfRule>
  </conditionalFormatting>
  <conditionalFormatting sqref="K3:K6">
    <cfRule type="expression" dxfId="22" priority="7">
      <formula>AND($L$6&lt;&gt;1,$L$15&lt;&gt;1)</formula>
    </cfRule>
  </conditionalFormatting>
  <conditionalFormatting sqref="K7:K8">
    <cfRule type="expression" dxfId="21" priority="6">
      <formula>AND($L$8&lt;&gt;1,$L$15&lt;&gt;1)</formula>
    </cfRule>
  </conditionalFormatting>
  <conditionalFormatting sqref="K9:K11">
    <cfRule type="expression" dxfId="20" priority="5">
      <formula>AND($L$11&lt;&gt;1,$L$15&lt;&gt;1)</formula>
    </cfRule>
  </conditionalFormatting>
  <conditionalFormatting sqref="K12:K13">
    <cfRule type="expression" dxfId="19" priority="4">
      <formula>AND($L$13&lt;&gt;1,$L$15&lt;&gt;1)</formula>
    </cfRule>
  </conditionalFormatting>
  <conditionalFormatting sqref="K14:K15">
    <cfRule type="expression" dxfId="18" priority="3">
      <formula>AND($L$15&lt;&gt;1,AND($L$13&lt;&gt;1,$L$11&lt;&gt;1,$L$8&lt;&gt;1,$L$6&lt;&gt;1))</formula>
    </cfRule>
  </conditionalFormatting>
  <conditionalFormatting sqref="O3:O11">
    <cfRule type="expression" dxfId="17" priority="2">
      <formula>$P$11&lt;1</formula>
    </cfRule>
  </conditionalFormatting>
  <conditionalFormatting sqref="O19">
    <cfRule type="expression" dxfId="16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6950-6E19-4A27-9E8C-0FD608F9AD69}">
  <dimension ref="B1:P35"/>
  <sheetViews>
    <sheetView zoomScale="85" zoomScaleNormal="85" workbookViewId="0">
      <selection activeCell="D12" sqref="D12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tr">
        <f ca="1">_Variables!D6</f>
        <v>CVE-2023-0851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">
        <v>4</v>
      </c>
      <c r="G3" s="16">
        <v>1</v>
      </c>
      <c r="I3" s="30" t="s">
        <v>20</v>
      </c>
      <c r="J3" s="26" t="s">
        <v>22</v>
      </c>
      <c r="K3" s="31">
        <v>1</v>
      </c>
      <c r="M3" s="30" t="s">
        <v>20</v>
      </c>
      <c r="N3" s="35" t="s">
        <v>22</v>
      </c>
      <c r="O3" s="36"/>
    </row>
    <row r="4" spans="2:16" ht="15.75" thickBot="1" x14ac:dyDescent="0.3">
      <c r="B4" s="58"/>
      <c r="C4" s="59"/>
      <c r="D4" s="60"/>
      <c r="E4" s="7"/>
      <c r="F4" s="1" t="s">
        <v>5</v>
      </c>
      <c r="G4" s="16">
        <v>1</v>
      </c>
      <c r="I4" s="1" t="s">
        <v>30</v>
      </c>
      <c r="J4" s="27" t="s">
        <v>21</v>
      </c>
      <c r="K4" s="25"/>
      <c r="M4" s="1" t="s">
        <v>30</v>
      </c>
      <c r="N4" t="s">
        <v>21</v>
      </c>
      <c r="O4" s="16">
        <v>1</v>
      </c>
    </row>
    <row r="5" spans="2:16" x14ac:dyDescent="0.25">
      <c r="B5" s="52" t="s">
        <v>49</v>
      </c>
      <c r="C5" s="53"/>
      <c r="D5" s="54"/>
      <c r="E5" s="7"/>
      <c r="F5" s="1" t="s">
        <v>6</v>
      </c>
      <c r="G5" s="16">
        <v>1</v>
      </c>
      <c r="I5" s="1" t="s">
        <v>30</v>
      </c>
      <c r="J5" s="27" t="s">
        <v>23</v>
      </c>
      <c r="K5" s="25"/>
      <c r="L5" s="6"/>
      <c r="M5" s="1" t="s">
        <v>30</v>
      </c>
      <c r="N5" t="s">
        <v>23</v>
      </c>
      <c r="O5" s="16"/>
    </row>
    <row r="6" spans="2:16" x14ac:dyDescent="0.25">
      <c r="B6" s="55"/>
      <c r="C6" s="56"/>
      <c r="D6" s="57"/>
      <c r="E6" s="7"/>
      <c r="F6" s="1" t="s">
        <v>7</v>
      </c>
      <c r="G6" s="16">
        <v>1</v>
      </c>
      <c r="I6" s="32" t="s">
        <v>30</v>
      </c>
      <c r="J6" s="33" t="s">
        <v>24</v>
      </c>
      <c r="K6" s="34"/>
      <c r="L6" s="6">
        <v>1</v>
      </c>
      <c r="M6" s="32" t="s">
        <v>30</v>
      </c>
      <c r="N6" s="37" t="s">
        <v>24</v>
      </c>
      <c r="O6" s="38"/>
    </row>
    <row r="7" spans="2:16" ht="15.75" thickBot="1" x14ac:dyDescent="0.3">
      <c r="B7" s="58"/>
      <c r="C7" s="59"/>
      <c r="D7" s="60"/>
      <c r="E7" s="7"/>
      <c r="F7" s="1" t="s">
        <v>8</v>
      </c>
      <c r="G7" s="16">
        <v>1</v>
      </c>
      <c r="I7" s="30" t="s">
        <v>25</v>
      </c>
      <c r="J7" s="26" t="s">
        <v>23</v>
      </c>
      <c r="K7" s="31">
        <v>1</v>
      </c>
      <c r="L7" s="6"/>
      <c r="M7" s="30" t="s">
        <v>27</v>
      </c>
      <c r="N7" s="35" t="s">
        <v>22</v>
      </c>
      <c r="O7" s="36"/>
    </row>
    <row r="8" spans="2:16" x14ac:dyDescent="0.25">
      <c r="B8" s="13" t="s">
        <v>34</v>
      </c>
      <c r="C8" s="14"/>
      <c r="D8" s="15"/>
      <c r="F8" s="1" t="s">
        <v>9</v>
      </c>
      <c r="G8" s="16">
        <v>1</v>
      </c>
      <c r="I8" s="32" t="s">
        <v>30</v>
      </c>
      <c r="J8" s="33" t="s">
        <v>26</v>
      </c>
      <c r="K8" s="34"/>
      <c r="L8" s="6">
        <v>1</v>
      </c>
      <c r="M8" s="1" t="s">
        <v>30</v>
      </c>
      <c r="N8" t="s">
        <v>23</v>
      </c>
      <c r="O8" s="16">
        <v>1</v>
      </c>
    </row>
    <row r="9" spans="2:16" x14ac:dyDescent="0.25">
      <c r="B9" s="9" t="s">
        <v>37</v>
      </c>
      <c r="C9" s="7"/>
      <c r="D9" s="10">
        <f ca="1">NOW()</f>
        <v>45313.006721180558</v>
      </c>
      <c r="F9" s="1" t="s">
        <v>10</v>
      </c>
      <c r="G9" s="16">
        <v>1</v>
      </c>
      <c r="I9" s="30" t="s">
        <v>27</v>
      </c>
      <c r="J9" s="26" t="s">
        <v>22</v>
      </c>
      <c r="K9" s="31">
        <v>1</v>
      </c>
      <c r="L9" s="6"/>
      <c r="M9" s="32" t="s">
        <v>30</v>
      </c>
      <c r="N9" s="37" t="s">
        <v>26</v>
      </c>
      <c r="O9" s="38"/>
    </row>
    <row r="10" spans="2:16" x14ac:dyDescent="0.25">
      <c r="B10" s="9" t="s">
        <v>38</v>
      </c>
      <c r="C10" s="7"/>
      <c r="D10" s="47">
        <v>6.9675925925925921E-3</v>
      </c>
      <c r="F10" s="1" t="s">
        <v>11</v>
      </c>
      <c r="G10" s="16">
        <v>1</v>
      </c>
      <c r="I10" s="1" t="s">
        <v>30</v>
      </c>
      <c r="J10" s="27" t="s">
        <v>23</v>
      </c>
      <c r="K10" s="25"/>
      <c r="L10" s="6"/>
      <c r="M10" s="1" t="s">
        <v>32</v>
      </c>
      <c r="N10" t="s">
        <v>32</v>
      </c>
      <c r="O10" s="16"/>
    </row>
    <row r="11" spans="2:16" ht="15.75" thickBot="1" x14ac:dyDescent="0.3">
      <c r="B11" s="9" t="s">
        <v>39</v>
      </c>
      <c r="D11" s="47">
        <v>8.6921296296296312E-3</v>
      </c>
      <c r="F11" s="1" t="s">
        <v>12</v>
      </c>
      <c r="G11" s="16">
        <v>1</v>
      </c>
      <c r="I11" s="32" t="s">
        <v>30</v>
      </c>
      <c r="J11" s="33" t="s">
        <v>26</v>
      </c>
      <c r="K11" s="34"/>
      <c r="L11" s="6">
        <v>1</v>
      </c>
      <c r="M11" s="2" t="s">
        <v>41</v>
      </c>
      <c r="N11" s="3" t="s">
        <v>40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149.0000000000002</v>
      </c>
      <c r="F12" s="1" t="s">
        <v>13</v>
      </c>
      <c r="G12" s="16">
        <v>1</v>
      </c>
      <c r="I12" s="30" t="s">
        <v>28</v>
      </c>
      <c r="J12" s="26" t="s">
        <v>22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">
        <v>14</v>
      </c>
      <c r="G13" s="16">
        <v>1</v>
      </c>
      <c r="I13" s="32" t="s">
        <v>30</v>
      </c>
      <c r="J13" s="33" t="s">
        <v>29</v>
      </c>
      <c r="K13" s="34"/>
      <c r="L13" s="6"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">
        <v>15</v>
      </c>
      <c r="G14" s="16"/>
      <c r="I14" s="1" t="s">
        <v>32</v>
      </c>
      <c r="J14" s="27" t="s">
        <v>32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">
        <v>16</v>
      </c>
      <c r="G15" s="16"/>
      <c r="I15" s="2" t="s">
        <v>41</v>
      </c>
      <c r="J15" s="28" t="s">
        <v>40</v>
      </c>
      <c r="K15" s="29"/>
      <c r="L15" s="6">
        <v>0</v>
      </c>
      <c r="O15" s="6">
        <v>2</v>
      </c>
    </row>
    <row r="16" spans="2:16" ht="15.75" thickBot="1" x14ac:dyDescent="0.3">
      <c r="B16" s="7" t="s">
        <v>53</v>
      </c>
      <c r="C16" s="39"/>
      <c r="F16" s="1" t="s">
        <v>64</v>
      </c>
      <c r="G16" s="16"/>
      <c r="K16" s="6"/>
    </row>
    <row r="17" spans="2:15" ht="15.75" thickBot="1" x14ac:dyDescent="0.3">
      <c r="B17" s="7" t="s">
        <v>55</v>
      </c>
      <c r="C17" s="39"/>
      <c r="F17" s="1" t="s">
        <v>17</v>
      </c>
      <c r="G17" s="16"/>
    </row>
    <row r="18" spans="2:15" ht="15.75" thickBot="1" x14ac:dyDescent="0.3">
      <c r="B18" s="7" t="s">
        <v>60</v>
      </c>
      <c r="C18" s="39"/>
      <c r="F18" s="1" t="s">
        <v>18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">
        <v>65</v>
      </c>
      <c r="G19" s="16">
        <v>1</v>
      </c>
      <c r="M19" s="2" t="s">
        <v>62</v>
      </c>
      <c r="N19" s="22"/>
      <c r="O19" s="39" t="s">
        <v>75</v>
      </c>
    </row>
    <row r="20" spans="2:15" x14ac:dyDescent="0.25">
      <c r="F20" s="1" t="s">
        <v>66</v>
      </c>
      <c r="G20" s="43"/>
    </row>
    <row r="21" spans="2:15" x14ac:dyDescent="0.25">
      <c r="F21" s="1" t="s">
        <v>67</v>
      </c>
      <c r="G21" s="16"/>
    </row>
    <row r="22" spans="2:15" x14ac:dyDescent="0.25">
      <c r="F22" s="1" t="s">
        <v>68</v>
      </c>
      <c r="G22" s="44"/>
    </row>
    <row r="23" spans="2:15" x14ac:dyDescent="0.25">
      <c r="F23" s="1" t="s">
        <v>69</v>
      </c>
      <c r="G23" s="44"/>
    </row>
    <row r="24" spans="2:15" x14ac:dyDescent="0.25">
      <c r="F24" s="1" t="s">
        <v>70</v>
      </c>
      <c r="G24" s="44"/>
    </row>
    <row r="25" spans="2:15" x14ac:dyDescent="0.25">
      <c r="F25" s="1" t="s">
        <v>71</v>
      </c>
      <c r="G25" s="44"/>
    </row>
    <row r="26" spans="2:15" x14ac:dyDescent="0.25">
      <c r="F26" s="1" t="s">
        <v>72</v>
      </c>
      <c r="G26" s="44"/>
    </row>
    <row r="27" spans="2:15" x14ac:dyDescent="0.25">
      <c r="F27" s="30" t="s">
        <v>32</v>
      </c>
      <c r="G27" s="46"/>
    </row>
    <row r="28" spans="2:15" ht="15.75" thickBot="1" x14ac:dyDescent="0.3">
      <c r="F28" s="2" t="s">
        <v>42</v>
      </c>
      <c r="G28" s="45"/>
    </row>
    <row r="29" spans="2:15" ht="15.75" thickBot="1" x14ac:dyDescent="0.3">
      <c r="G29" s="6">
        <f>SUM(G3:G28)</f>
        <v>12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48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6">
    <mergeCell ref="B5:D7"/>
    <mergeCell ref="B1:D1"/>
    <mergeCell ref="F1:G1"/>
    <mergeCell ref="I1:K1"/>
    <mergeCell ref="M1:O1"/>
    <mergeCell ref="B2:D4"/>
  </mergeCells>
  <conditionalFormatting sqref="B1:D1">
    <cfRule type="expression" dxfId="55" priority="10">
      <formula>$B$2="CVE-XXXX-XXXXX.xlsx"</formula>
    </cfRule>
  </conditionalFormatting>
  <conditionalFormatting sqref="D10">
    <cfRule type="expression" dxfId="54" priority="17">
      <formula>AND(NOT($D$13),NOT($D$15))</formula>
    </cfRule>
  </conditionalFormatting>
  <conditionalFormatting sqref="D11">
    <cfRule type="expression" dxfId="53" priority="19">
      <formula>AND(NOT($D$14),NOT($D$15))</formula>
    </cfRule>
  </conditionalFormatting>
  <conditionalFormatting sqref="D12">
    <cfRule type="expression" dxfId="52" priority="18">
      <formula>NOT($D$15)</formula>
    </cfRule>
  </conditionalFormatting>
  <conditionalFormatting sqref="G3:G28">
    <cfRule type="expression" dxfId="15" priority="8">
      <formula>$G$29=0</formula>
    </cfRule>
  </conditionalFormatting>
  <conditionalFormatting sqref="K3:K6">
    <cfRule type="expression" dxfId="14" priority="7">
      <formula>AND($L$6&lt;&gt;1,$L$15&lt;&gt;1)</formula>
    </cfRule>
  </conditionalFormatting>
  <conditionalFormatting sqref="K7:K8">
    <cfRule type="expression" dxfId="13" priority="6">
      <formula>AND($L$8&lt;&gt;1,$L$15&lt;&gt;1)</formula>
    </cfRule>
  </conditionalFormatting>
  <conditionalFormatting sqref="K9:K11">
    <cfRule type="expression" dxfId="12" priority="5">
      <formula>AND($L$11&lt;&gt;1,$L$15&lt;&gt;1)</formula>
    </cfRule>
  </conditionalFormatting>
  <conditionalFormatting sqref="K12:K13">
    <cfRule type="expression" dxfId="11" priority="4">
      <formula>AND($L$13&lt;&gt;1,$L$15&lt;&gt;1)</formula>
    </cfRule>
  </conditionalFormatting>
  <conditionalFormatting sqref="K14:K15">
    <cfRule type="expression" dxfId="10" priority="3">
      <formula>AND($L$15&lt;&gt;1,AND($L$13&lt;&gt;1,$L$11&lt;&gt;1,$L$8&lt;&gt;1,$L$6&lt;&gt;1))</formula>
    </cfRule>
  </conditionalFormatting>
  <conditionalFormatting sqref="O3:O11">
    <cfRule type="expression" dxfId="9" priority="2">
      <formula>$P$11&lt;1</formula>
    </cfRule>
  </conditionalFormatting>
  <conditionalFormatting sqref="O19">
    <cfRule type="expression" dxfId="8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38C6-9405-409E-961A-AC8F624E46CE}">
  <dimension ref="B1:B31"/>
  <sheetViews>
    <sheetView workbookViewId="0">
      <selection activeCell="B10" sqref="B3:B10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9"/>
    </row>
    <row r="4" spans="2:2" x14ac:dyDescent="0.25">
      <c r="B4" s="49"/>
    </row>
    <row r="5" spans="2:2" x14ac:dyDescent="0.25">
      <c r="B5" s="49"/>
    </row>
    <row r="6" spans="2:2" x14ac:dyDescent="0.25">
      <c r="B6" s="49"/>
    </row>
    <row r="7" spans="2:2" x14ac:dyDescent="0.25">
      <c r="B7" s="49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8CC4-EE85-4F5E-98C2-2AECBA8590A4}">
  <dimension ref="B1:P35"/>
  <sheetViews>
    <sheetView tabSelected="1" zoomScale="85" zoomScaleNormal="85" workbookViewId="0">
      <selection activeCell="B2" sqref="B2:D4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1" t="s">
        <v>50</v>
      </c>
      <c r="C1" s="61"/>
      <c r="D1" s="61"/>
      <c r="F1" s="61" t="s">
        <v>45</v>
      </c>
      <c r="G1" s="61"/>
      <c r="I1" s="61" t="s">
        <v>44</v>
      </c>
      <c r="J1" s="61"/>
      <c r="K1" s="61"/>
      <c r="M1" s="61" t="s">
        <v>47</v>
      </c>
      <c r="N1" s="61"/>
      <c r="O1" s="61"/>
    </row>
    <row r="2" spans="2:16" x14ac:dyDescent="0.25">
      <c r="B2" s="52" t="s">
        <v>74</v>
      </c>
      <c r="C2" s="53"/>
      <c r="D2" s="54"/>
      <c r="E2" s="7"/>
      <c r="F2" s="4" t="s">
        <v>19</v>
      </c>
      <c r="G2" s="5" t="s">
        <v>33</v>
      </c>
      <c r="I2" s="50" t="s">
        <v>43</v>
      </c>
      <c r="J2" s="51"/>
      <c r="K2" s="5" t="s">
        <v>33</v>
      </c>
      <c r="M2" s="50" t="s">
        <v>46</v>
      </c>
      <c r="N2" s="51"/>
      <c r="O2" s="5" t="s">
        <v>33</v>
      </c>
    </row>
    <row r="3" spans="2:16" x14ac:dyDescent="0.25">
      <c r="B3" s="55"/>
      <c r="C3" s="56"/>
      <c r="D3" s="57"/>
      <c r="E3" s="7"/>
      <c r="F3" s="1" t="s">
        <v>4</v>
      </c>
      <c r="G3" s="16">
        <v>1</v>
      </c>
      <c r="I3" s="30" t="s">
        <v>20</v>
      </c>
      <c r="J3" s="26" t="s">
        <v>22</v>
      </c>
      <c r="K3" s="31">
        <v>1</v>
      </c>
      <c r="M3" s="30" t="s">
        <v>20</v>
      </c>
      <c r="N3" s="35" t="s">
        <v>22</v>
      </c>
      <c r="O3" s="36"/>
    </row>
    <row r="4" spans="2:16" ht="15.75" thickBot="1" x14ac:dyDescent="0.3">
      <c r="B4" s="58"/>
      <c r="C4" s="59"/>
      <c r="D4" s="60"/>
      <c r="E4" s="7"/>
      <c r="F4" s="1" t="s">
        <v>5</v>
      </c>
      <c r="G4" s="16">
        <v>1</v>
      </c>
      <c r="I4" s="1" t="s">
        <v>30</v>
      </c>
      <c r="J4" s="27" t="s">
        <v>21</v>
      </c>
      <c r="K4" s="25"/>
      <c r="M4" s="1" t="s">
        <v>30</v>
      </c>
      <c r="N4" t="s">
        <v>21</v>
      </c>
      <c r="O4" s="16">
        <v>1</v>
      </c>
    </row>
    <row r="5" spans="2:16" x14ac:dyDescent="0.25">
      <c r="B5" s="52" t="s">
        <v>51</v>
      </c>
      <c r="C5" s="53"/>
      <c r="D5" s="54"/>
      <c r="E5" s="7"/>
      <c r="F5" s="1" t="s">
        <v>6</v>
      </c>
      <c r="G5" s="16">
        <v>1</v>
      </c>
      <c r="I5" s="1" t="s">
        <v>30</v>
      </c>
      <c r="J5" s="27" t="s">
        <v>23</v>
      </c>
      <c r="K5" s="25"/>
      <c r="L5" s="6"/>
      <c r="M5" s="1" t="s">
        <v>30</v>
      </c>
      <c r="N5" t="s">
        <v>23</v>
      </c>
      <c r="O5" s="16"/>
    </row>
    <row r="6" spans="2:16" x14ac:dyDescent="0.25">
      <c r="B6" s="55"/>
      <c r="C6" s="56"/>
      <c r="D6" s="57"/>
      <c r="E6" s="7"/>
      <c r="F6" s="1" t="s">
        <v>7</v>
      </c>
      <c r="G6" s="16">
        <v>1</v>
      </c>
      <c r="I6" s="32" t="s">
        <v>30</v>
      </c>
      <c r="J6" s="33" t="s">
        <v>24</v>
      </c>
      <c r="K6" s="34"/>
      <c r="L6" s="6">
        <v>1</v>
      </c>
      <c r="M6" s="32" t="s">
        <v>30</v>
      </c>
      <c r="N6" s="37" t="s">
        <v>24</v>
      </c>
      <c r="O6" s="38"/>
    </row>
    <row r="7" spans="2:16" ht="15.75" thickBot="1" x14ac:dyDescent="0.3">
      <c r="B7" s="58"/>
      <c r="C7" s="59"/>
      <c r="D7" s="60"/>
      <c r="E7" s="7"/>
      <c r="F7" s="1" t="s">
        <v>8</v>
      </c>
      <c r="G7" s="16">
        <v>1</v>
      </c>
      <c r="I7" s="30" t="s">
        <v>25</v>
      </c>
      <c r="J7" s="26" t="s">
        <v>23</v>
      </c>
      <c r="K7" s="31">
        <v>1</v>
      </c>
      <c r="L7" s="6"/>
      <c r="M7" s="30" t="s">
        <v>27</v>
      </c>
      <c r="N7" s="35" t="s">
        <v>22</v>
      </c>
      <c r="O7" s="36"/>
    </row>
    <row r="8" spans="2:16" x14ac:dyDescent="0.25">
      <c r="B8" s="13" t="s">
        <v>34</v>
      </c>
      <c r="C8" s="14"/>
      <c r="D8" s="15"/>
      <c r="F8" s="1" t="s">
        <v>9</v>
      </c>
      <c r="G8" s="16">
        <v>1</v>
      </c>
      <c r="I8" s="32" t="s">
        <v>30</v>
      </c>
      <c r="J8" s="33" t="s">
        <v>26</v>
      </c>
      <c r="K8" s="34"/>
      <c r="L8" s="6">
        <v>1</v>
      </c>
      <c r="M8" s="1" t="s">
        <v>30</v>
      </c>
      <c r="N8" t="s">
        <v>23</v>
      </c>
      <c r="O8" s="16">
        <v>1</v>
      </c>
    </row>
    <row r="9" spans="2:16" x14ac:dyDescent="0.25">
      <c r="B9" s="9" t="s">
        <v>37</v>
      </c>
      <c r="C9" s="7"/>
      <c r="D9" s="10">
        <f ca="1">NOW()</f>
        <v>45313.006721180558</v>
      </c>
      <c r="F9" s="1" t="s">
        <v>10</v>
      </c>
      <c r="G9" s="16">
        <v>1</v>
      </c>
      <c r="I9" s="30" t="s">
        <v>27</v>
      </c>
      <c r="J9" s="26" t="s">
        <v>22</v>
      </c>
      <c r="K9" s="31">
        <v>1</v>
      </c>
      <c r="L9" s="6"/>
      <c r="M9" s="32" t="s">
        <v>30</v>
      </c>
      <c r="N9" s="37" t="s">
        <v>26</v>
      </c>
      <c r="O9" s="38"/>
    </row>
    <row r="10" spans="2:16" x14ac:dyDescent="0.25">
      <c r="B10" s="9" t="s">
        <v>38</v>
      </c>
      <c r="C10" s="7"/>
      <c r="D10" s="10">
        <v>9.0509259259259258E-3</v>
      </c>
      <c r="F10" s="1" t="s">
        <v>11</v>
      </c>
      <c r="G10" s="16">
        <v>1</v>
      </c>
      <c r="I10" s="1" t="s">
        <v>30</v>
      </c>
      <c r="J10" s="27" t="s">
        <v>23</v>
      </c>
      <c r="K10" s="25"/>
      <c r="L10" s="6"/>
      <c r="M10" s="1" t="s">
        <v>32</v>
      </c>
      <c r="N10" t="s">
        <v>32</v>
      </c>
      <c r="O10" s="16"/>
    </row>
    <row r="11" spans="2:16" ht="15.75" thickBot="1" x14ac:dyDescent="0.3">
      <c r="B11" s="9" t="s">
        <v>39</v>
      </c>
      <c r="D11" s="10">
        <v>9.7337962962962977E-3</v>
      </c>
      <c r="F11" s="1" t="s">
        <v>12</v>
      </c>
      <c r="G11" s="16">
        <v>1</v>
      </c>
      <c r="I11" s="32" t="s">
        <v>30</v>
      </c>
      <c r="J11" s="33" t="s">
        <v>26</v>
      </c>
      <c r="K11" s="34"/>
      <c r="L11" s="6">
        <v>1</v>
      </c>
      <c r="M11" s="2" t="s">
        <v>41</v>
      </c>
      <c r="N11" s="3" t="s">
        <v>40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59.000000000000128</v>
      </c>
      <c r="F12" s="1" t="s">
        <v>13</v>
      </c>
      <c r="G12" s="16">
        <v>1</v>
      </c>
      <c r="I12" s="30" t="s">
        <v>28</v>
      </c>
      <c r="J12" s="26" t="s">
        <v>22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">
        <v>14</v>
      </c>
      <c r="G13" s="16">
        <v>1</v>
      </c>
      <c r="I13" s="32" t="s">
        <v>30</v>
      </c>
      <c r="J13" s="33" t="s">
        <v>29</v>
      </c>
      <c r="K13" s="34"/>
      <c r="L13" s="6">
        <v>1</v>
      </c>
      <c r="O13" s="24"/>
    </row>
    <row r="14" spans="2:16" ht="15.75" thickBot="1" x14ac:dyDescent="0.3">
      <c r="D14" s="23" t="b">
        <f t="shared" ref="D14" si="0">D11&lt;&gt;""</f>
        <v>1</v>
      </c>
      <c r="F14" s="1" t="s">
        <v>15</v>
      </c>
      <c r="G14" s="16"/>
      <c r="I14" s="1" t="s">
        <v>32</v>
      </c>
      <c r="J14" s="27" t="s">
        <v>32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">
        <v>16</v>
      </c>
      <c r="G15" s="16"/>
      <c r="I15" s="2" t="s">
        <v>41</v>
      </c>
      <c r="J15" s="28" t="s">
        <v>40</v>
      </c>
      <c r="K15" s="29"/>
      <c r="L15" s="6">
        <v>0</v>
      </c>
      <c r="O15" s="6">
        <v>2</v>
      </c>
    </row>
    <row r="16" spans="2:16" ht="15.75" thickBot="1" x14ac:dyDescent="0.3">
      <c r="B16" s="7" t="s">
        <v>53</v>
      </c>
      <c r="C16" s="39"/>
      <c r="F16" s="1" t="s">
        <v>64</v>
      </c>
      <c r="G16" s="16"/>
      <c r="K16" s="6"/>
    </row>
    <row r="17" spans="2:15" ht="15.75" thickBot="1" x14ac:dyDescent="0.3">
      <c r="B17" s="7" t="s">
        <v>55</v>
      </c>
      <c r="C17" s="39"/>
      <c r="F17" s="1" t="s">
        <v>17</v>
      </c>
      <c r="G17" s="16"/>
    </row>
    <row r="18" spans="2:15" ht="15.75" thickBot="1" x14ac:dyDescent="0.3">
      <c r="B18" s="7" t="s">
        <v>60</v>
      </c>
      <c r="C18" s="39"/>
      <c r="F18" s="1" t="s">
        <v>18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">
        <v>65</v>
      </c>
      <c r="G19" s="16">
        <v>1</v>
      </c>
      <c r="M19" s="2" t="s">
        <v>62</v>
      </c>
      <c r="N19" s="22"/>
      <c r="O19" s="39" t="s">
        <v>75</v>
      </c>
    </row>
    <row r="20" spans="2:15" x14ac:dyDescent="0.25">
      <c r="F20" s="1" t="s">
        <v>66</v>
      </c>
      <c r="G20" s="43"/>
    </row>
    <row r="21" spans="2:15" x14ac:dyDescent="0.25">
      <c r="F21" s="1" t="s">
        <v>67</v>
      </c>
      <c r="G21" s="16"/>
    </row>
    <row r="22" spans="2:15" x14ac:dyDescent="0.25">
      <c r="F22" s="1" t="s">
        <v>68</v>
      </c>
      <c r="G22" s="44"/>
    </row>
    <row r="23" spans="2:15" x14ac:dyDescent="0.25">
      <c r="F23" s="1" t="s">
        <v>69</v>
      </c>
      <c r="G23" s="44"/>
    </row>
    <row r="24" spans="2:15" x14ac:dyDescent="0.25">
      <c r="F24" s="1" t="s">
        <v>70</v>
      </c>
      <c r="G24" s="44"/>
    </row>
    <row r="25" spans="2:15" x14ac:dyDescent="0.25">
      <c r="F25" s="1" t="s">
        <v>71</v>
      </c>
      <c r="G25" s="44"/>
    </row>
    <row r="26" spans="2:15" x14ac:dyDescent="0.25">
      <c r="F26" s="1" t="s">
        <v>72</v>
      </c>
      <c r="G26" s="44"/>
    </row>
    <row r="27" spans="2:15" x14ac:dyDescent="0.25">
      <c r="F27" s="30" t="s">
        <v>32</v>
      </c>
      <c r="G27" s="46"/>
    </row>
    <row r="28" spans="2:15" ht="15.75" thickBot="1" x14ac:dyDescent="0.3">
      <c r="F28" s="2" t="s">
        <v>42</v>
      </c>
      <c r="G28" s="45"/>
    </row>
    <row r="29" spans="2:15" ht="15.75" thickBot="1" x14ac:dyDescent="0.3">
      <c r="G29" s="6">
        <f>SUM(G3:G28)</f>
        <v>12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6">
    <mergeCell ref="B5:D7"/>
    <mergeCell ref="B1:D1"/>
    <mergeCell ref="F1:G1"/>
    <mergeCell ref="I1:K1"/>
    <mergeCell ref="M1:O1"/>
    <mergeCell ref="B2:D4"/>
  </mergeCells>
  <conditionalFormatting sqref="B1:D1">
    <cfRule type="expression" dxfId="43" priority="16">
      <formula>$B$2="CVE-XXXX-XXXXX.xlsx"</formula>
    </cfRule>
  </conditionalFormatting>
  <conditionalFormatting sqref="D10">
    <cfRule type="expression" dxfId="42" priority="23">
      <formula>AND(NOT($D$13),NOT($D$15))</formula>
    </cfRule>
  </conditionalFormatting>
  <conditionalFormatting sqref="D11">
    <cfRule type="expression" dxfId="41" priority="25">
      <formula>AND(NOT($D$14),NOT($D$15))</formula>
    </cfRule>
  </conditionalFormatting>
  <conditionalFormatting sqref="D12">
    <cfRule type="expression" dxfId="40" priority="24">
      <formula>NOT($D$15)</formula>
    </cfRule>
  </conditionalFormatting>
  <conditionalFormatting sqref="G3:G28">
    <cfRule type="expression" dxfId="7" priority="8">
      <formula>$G$29=0</formula>
    </cfRule>
  </conditionalFormatting>
  <conditionalFormatting sqref="K3:K6">
    <cfRule type="expression" dxfId="6" priority="7">
      <formula>AND($L$6&lt;&gt;1,$L$15&lt;&gt;1)</formula>
    </cfRule>
  </conditionalFormatting>
  <conditionalFormatting sqref="K7:K8">
    <cfRule type="expression" dxfId="5" priority="6">
      <formula>AND($L$8&lt;&gt;1,$L$15&lt;&gt;1)</formula>
    </cfRule>
  </conditionalFormatting>
  <conditionalFormatting sqref="K9:K11">
    <cfRule type="expression" dxfId="4" priority="5">
      <formula>AND($L$11&lt;&gt;1,$L$15&lt;&gt;1)</formula>
    </cfRule>
  </conditionalFormatting>
  <conditionalFormatting sqref="K12:K13">
    <cfRule type="expression" dxfId="3" priority="4">
      <formula>AND($L$13&lt;&gt;1,$L$15&lt;&gt;1)</formula>
    </cfRule>
  </conditionalFormatting>
  <conditionalFormatting sqref="K14:K15">
    <cfRule type="expression" dxfId="2" priority="3">
      <formula>AND($L$15&lt;&gt;1,AND($L$13&lt;&gt;1,$L$11&lt;&gt;1,$L$8&lt;&gt;1,$L$6&lt;&gt;1))</formula>
    </cfRule>
  </conditionalFormatting>
  <conditionalFormatting sqref="O3:O11">
    <cfRule type="expression" dxfId="1" priority="2">
      <formula>$P$11&lt;1</formula>
    </cfRule>
  </conditionalFormatting>
  <conditionalFormatting sqref="O19">
    <cfRule type="expression" dxfId="0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B87E-A222-4D1A-A339-587BA2AA6F33}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C:\Users\tturb\Desktop\[CVE-2023-0851.xlsx]CWE</v>
      </c>
    </row>
    <row r="4" spans="2:15" x14ac:dyDescent="0.25">
      <c r="C4" t="s">
        <v>2</v>
      </c>
      <c r="D4">
        <f ca="1">FIND("[",D3)</f>
        <v>24</v>
      </c>
    </row>
    <row r="5" spans="2:15" x14ac:dyDescent="0.25">
      <c r="C5" t="s">
        <v>3</v>
      </c>
      <c r="D5">
        <f ca="1">FIND(".",D3)</f>
        <v>38</v>
      </c>
    </row>
    <row r="6" spans="2:15" x14ac:dyDescent="0.25">
      <c r="C6" t="s">
        <v>1</v>
      </c>
      <c r="D6" t="str">
        <f ca="1">MID(D3,D4+1,D5-D4-1)</f>
        <v>CVE-2023-0851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70812A3987A2459E6C45810D142714" ma:contentTypeVersion="8" ma:contentTypeDescription="Utwórz nowy dokument." ma:contentTypeScope="" ma:versionID="644088ded34cb07491fecf4e44a3818f">
  <xsd:schema xmlns:xsd="http://www.w3.org/2001/XMLSchema" xmlns:xs="http://www.w3.org/2001/XMLSchema" xmlns:p="http://schemas.microsoft.com/office/2006/metadata/properties" xmlns:ns2="e28e8042-a2b6-475f-ac33-0dedcd6cd4cf" xmlns:ns3="425b1505-9f26-4379-8263-573b398e67ac" targetNamespace="http://schemas.microsoft.com/office/2006/metadata/properties" ma:root="true" ma:fieldsID="219f11f801403faf005a4b98d9be33ca" ns2:_="" ns3:_="">
    <xsd:import namespace="e28e8042-a2b6-475f-ac33-0dedcd6cd4cf"/>
    <xsd:import namespace="425b1505-9f26-4379-8263-573b398e67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e8042-a2b6-475f-ac33-0dedcd6cd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b1505-9f26-4379-8263-573b398e67a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79EF23-2BEB-4E5B-ADA8-04D58D765E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037C39-5C19-4EC5-A2BA-6B5AB42F57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e8042-a2b6-475f-ac33-0dedcd6cd4cf"/>
    <ds:schemaRef ds:uri="425b1505-9f26-4379-8263-573b398e67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Tomasz Turba</cp:lastModifiedBy>
  <dcterms:created xsi:type="dcterms:W3CDTF">2015-06-05T18:17:20Z</dcterms:created>
  <dcterms:modified xsi:type="dcterms:W3CDTF">2024-01-21T23:09:41Z</dcterms:modified>
</cp:coreProperties>
</file>