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turb\Desktop\"/>
    </mc:Choice>
  </mc:AlternateContent>
  <xr:revisionPtr revIDLastSave="0" documentId="13_ncr:1_{BC1124EB-E61C-4A86-B02A-7F986BBCFCF5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Description" sheetId="3" r:id="rId1"/>
    <sheet name="Links" sheetId="4" r:id="rId2"/>
    <sheet name="Own research" sheetId="5" r:id="rId3"/>
    <sheet name="Own reasearch URLs" sheetId="7" r:id="rId4"/>
    <sheet name="CWE" sheetId="6" r:id="rId5"/>
    <sheet name="Group CVE" sheetId="8" r:id="rId6"/>
    <sheet name="_Variables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5" i="5" l="1"/>
  <c r="L15" i="5"/>
  <c r="L13" i="5"/>
  <c r="L11" i="5"/>
  <c r="L8" i="5"/>
  <c r="L6" i="5"/>
  <c r="M3" i="5" a="1"/>
  <c r="M3" i="5" s="1"/>
  <c r="I3" i="5" a="1"/>
  <c r="I3" i="5" s="1"/>
  <c r="F3" i="5" a="1"/>
  <c r="F3" i="5" s="1"/>
  <c r="O15" i="4"/>
  <c r="L15" i="4"/>
  <c r="L13" i="4"/>
  <c r="L11" i="4"/>
  <c r="L8" i="4"/>
  <c r="L6" i="4"/>
  <c r="M3" i="4" a="1"/>
  <c r="M3" i="4" s="1"/>
  <c r="I3" i="4" a="1"/>
  <c r="I3" i="4" s="1"/>
  <c r="F3" i="4" a="1"/>
  <c r="F3" i="4" s="1"/>
  <c r="O15" i="3"/>
  <c r="L15" i="3"/>
  <c r="L13" i="3"/>
  <c r="L11" i="3"/>
  <c r="L8" i="3"/>
  <c r="L6" i="3"/>
  <c r="M3" i="3" a="1"/>
  <c r="M3" i="3" s="1"/>
  <c r="I3" i="3" a="1"/>
  <c r="I3" i="3" s="1"/>
  <c r="F3" i="3" a="1"/>
  <c r="F3" i="3" s="1"/>
  <c r="D14" i="3"/>
  <c r="G29" i="6"/>
  <c r="G29" i="5"/>
  <c r="G29" i="4"/>
  <c r="G29" i="3"/>
  <c r="F3" i="6" a="1"/>
  <c r="F3" i="6" s="1"/>
  <c r="O15" i="6"/>
  <c r="L15" i="6"/>
  <c r="D14" i="6"/>
  <c r="L13" i="6"/>
  <c r="D13" i="6"/>
  <c r="D12" i="6"/>
  <c r="D15" i="6" s="1"/>
  <c r="P11" i="6"/>
  <c r="L11" i="6"/>
  <c r="D9" i="6"/>
  <c r="L8" i="6"/>
  <c r="L6" i="6"/>
  <c r="M3" i="6" a="1"/>
  <c r="M3" i="6" s="1"/>
  <c r="I3" i="6" a="1"/>
  <c r="I3" i="6" s="1"/>
  <c r="D14" i="5"/>
  <c r="D13" i="5"/>
  <c r="D12" i="5"/>
  <c r="D15" i="5" s="1"/>
  <c r="P11" i="5"/>
  <c r="D9" i="5"/>
  <c r="D14" i="4"/>
  <c r="D13" i="4"/>
  <c r="D12" i="4"/>
  <c r="D15" i="4" s="1"/>
  <c r="P11" i="4"/>
  <c r="P11" i="3"/>
  <c r="D9" i="3"/>
  <c r="D3" i="1" a="1"/>
  <c r="D3" i="1" s="1"/>
  <c r="D4" i="1" s="1"/>
  <c r="D12" i="3" l="1"/>
  <c r="D15" i="3" s="1"/>
  <c r="D13" i="3"/>
  <c r="D5" i="1"/>
  <c r="D6" i="1" s="1"/>
  <c r="B2" i="4" l="1"/>
  <c r="B2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<sst xmlns="http://schemas.openxmlformats.org/spreadsheetml/2006/main" count="182" uniqueCount="76">
  <si>
    <t>CELL</t>
  </si>
  <si>
    <t>CVE</t>
  </si>
  <si>
    <t>CVE_Start</t>
  </si>
  <si>
    <t>CVE_End</t>
  </si>
  <si>
    <t>Execute Unauthorized Code or Commands</t>
  </si>
  <si>
    <t>Gain Privileges or Assume Identity</t>
  </si>
  <si>
    <t>Modify Memory</t>
  </si>
  <si>
    <t>Modify Files or Directories</t>
  </si>
  <si>
    <t>Modify Application Data</t>
  </si>
  <si>
    <t>Read Memory</t>
  </si>
  <si>
    <t>Read Application Data</t>
  </si>
  <si>
    <t>Read Files or Directories</t>
  </si>
  <si>
    <t>DoS: Crash, Exit, or Restart</t>
  </si>
  <si>
    <t>DoS: Instability</t>
  </si>
  <si>
    <t>DoS: Resource Consumption (CPU)</t>
  </si>
  <si>
    <t>DoS: Resource Consumption (Memory)</t>
  </si>
  <si>
    <t>DoS: Resource Consumption (Other)</t>
  </si>
  <si>
    <t>Bypass Protection Mechanism</t>
  </si>
  <si>
    <t>Hide Activities</t>
  </si>
  <si>
    <t>Technical impact</t>
  </si>
  <si>
    <t>AV</t>
  </si>
  <si>
    <t>A</t>
  </si>
  <si>
    <t>N</t>
  </si>
  <si>
    <t>L</t>
  </si>
  <si>
    <t>P</t>
  </si>
  <si>
    <t>AC</t>
  </si>
  <si>
    <t>H</t>
  </si>
  <si>
    <t>PR</t>
  </si>
  <si>
    <t>UI</t>
  </si>
  <si>
    <t>R</t>
  </si>
  <si>
    <t xml:space="preserve"> </t>
  </si>
  <si>
    <t>Description</t>
  </si>
  <si>
    <t>NONE</t>
  </si>
  <si>
    <t>Does occur (1)?</t>
  </si>
  <si>
    <t>Time:</t>
  </si>
  <si>
    <t>Elapsed time (s):</t>
  </si>
  <si>
    <t>Notes:</t>
  </si>
  <si>
    <t>Refresh next cell (F9) to get time</t>
  </si>
  <si>
    <t>Start time (paste value)</t>
  </si>
  <si>
    <t>End time (paste value)</t>
  </si>
  <si>
    <t>DATA</t>
  </si>
  <si>
    <t>NOT ENOU.</t>
  </si>
  <si>
    <t>NOT ENOUGH DATA</t>
  </si>
  <si>
    <t>CVSS Exploitability</t>
  </si>
  <si>
    <r>
      <t>Given level of investigation, formulate</t>
    </r>
    <r>
      <rPr>
        <b/>
        <sz val="11"/>
        <color theme="1"/>
        <rFont val="Calibri"/>
        <family val="2"/>
        <charset val="238"/>
        <scheme val="minor"/>
      </rPr>
      <t xml:space="preserve"> YOUR OWN</t>
    </r>
    <r>
      <rPr>
        <sz val="11"/>
        <color theme="1"/>
        <rFont val="Calibri"/>
        <family val="2"/>
        <scheme val="minor"/>
      </rPr>
      <t xml:space="preserve"> CVSS scores.</t>
    </r>
  </si>
  <si>
    <r>
      <t xml:space="preserve">Which technical impacts can be achieved with successful exploitation of vulnerability? Do </t>
    </r>
    <r>
      <rPr>
        <b/>
        <sz val="11"/>
        <color theme="1"/>
        <rFont val="Calibri"/>
        <family val="2"/>
        <charset val="238"/>
        <scheme val="minor"/>
      </rPr>
      <t>NOT COPY</t>
    </r>
    <r>
      <rPr>
        <sz val="11"/>
        <color theme="1"/>
        <rFont val="Calibri"/>
        <family val="2"/>
        <scheme val="minor"/>
      </rPr>
      <t xml:space="preserve"> from CWE description.</t>
    </r>
  </si>
  <si>
    <t>Vector changer</t>
  </si>
  <si>
    <r>
      <t xml:space="preserve">Which vector changers could be achieved with successful exploitation of vulnerability? Multiple values can be marked. </t>
    </r>
    <r>
      <rPr>
        <b/>
        <sz val="11"/>
        <color theme="1"/>
        <rFont val="Calibri"/>
        <family val="2"/>
        <charset val="238"/>
        <scheme val="minor"/>
      </rPr>
      <t>Vector changers are described on cloud</t>
    </r>
    <r>
      <rPr>
        <sz val="11"/>
        <color theme="1"/>
        <rFont val="Calibri"/>
        <family val="2"/>
        <scheme val="minor"/>
      </rPr>
      <t>.</t>
    </r>
  </si>
  <si>
    <t>Links</t>
  </si>
  <si>
    <t>Own research</t>
  </si>
  <si>
    <t>Change file name, and then CVE id will be copied from there. Possibly refresh (F9), if below cell has not changed, despite file name change.</t>
  </si>
  <si>
    <t>CWE</t>
  </si>
  <si>
    <t>Lack of new information at this level</t>
  </si>
  <si>
    <t>End of internet reached</t>
  </si>
  <si>
    <t>Version</t>
  </si>
  <si>
    <t>Detailed analysis would take 10x avg</t>
  </si>
  <si>
    <t>Queries and URLs</t>
  </si>
  <si>
    <t>Copy queries and URLs you have investigated during "Own research" phase. Minimally, include URLs that contained important pieces of information.</t>
  </si>
  <si>
    <t>CVEs or URL</t>
  </si>
  <si>
    <t>If this is kind of compund CVE - where impacts can be achieved if multiple, found together CVEs are used; type below other CVEs or paste URL where they are enumerated.</t>
  </si>
  <si>
    <t>Crucial info found: exploit code</t>
  </si>
  <si>
    <t>Compromised machine</t>
  </si>
  <si>
    <t>min. shell command</t>
  </si>
  <si>
    <t>Does occur (Y/N)?</t>
  </si>
  <si>
    <t>DoS: Amplification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</si>
  <si>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</si>
  <si>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</si>
  <si>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</si>
  <si>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</si>
  <si>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</si>
  <si>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</si>
  <si>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</si>
  <si>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</si>
  <si>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1.0.5</t>
  </si>
  <si>
    <t>n</t>
  </si>
  <si>
    <t>CVE-2023-44216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</si>
</sst>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61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/>
    <xf numFmtId="0" fontId="0" fillId="0" borderId="0" xfId="0" applyAlignment="1">
      <alignment vertical="center"/>
    </xf>
    <xf numFmtId="22" fontId="0" fillId="0" borderId="0" xfId="0" applyNumberFormat="1"/>
    <xf numFmtId="0" fontId="0" fillId="0" borderId="3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1" fontId="0" fillId="0" borderId="6" xfId="0" applyNumberFormat="1" applyBorder="1"/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1" fontId="1" fillId="0" borderId="0" xfId="0" applyNumberFormat="1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0" xfId="0" applyAlignment="1">
      <alignment wrapText="1"/>
    </xf>
    <xf numFmtId="0" fontId="0" fillId="0" borderId="28" xfId="0" applyBorder="1"/>
    <xf numFmtId="0" fontId="0" fillId="0" borderId="29" xfId="0" applyBorder="1"/>
    <xf numFmtId="0" fontId="1" fillId="0" borderId="9" xfId="0" applyFont="1" applyBorder="1"/>
    <xf numFmtId="0" fontId="0" fillId="0" borderId="10" xfId="0" applyBorder="1"/>
    <xf numFmtId="0" fontId="0" fillId="0" borderId="24" xfId="0" applyBorder="1"/>
    <xf numFmtId="164" fontId="3" fillId="0" borderId="4" xfId="1" applyNumberFormat="1" applyBorder="1" applyAlignment="1">
      <alignment horizontal="center" vertical="center"/>
    </xf>
    <xf numFmtId="0" fontId="3" fillId="0" borderId="3" xfId="1" applyBorder="1"/>
    <xf numFmtId="0" fontId="3" fillId="0" borderId="28" xfId="1" applyBorder="1"/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</cellXfs>
  <cellStyles count="2">
    <cellStyle name="Normalny" xfId="0" builtinId="0"/>
    <cellStyle name="Normalny 2" xfId="1" xr:uid="{B819ADD0-1B0F-45F4-8A44-5E86E3303D0D}"/>
  </cellStyles>
  <dxfs count="69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5E9E3-6DBD-48B0-A8FD-CBFFCFD6666E}">
  <dimension ref="B1:P35"/>
  <sheetViews>
    <sheetView zoomScale="85" zoomScaleNormal="85" workbookViewId="0">
      <selection activeCell="D12" sqref="D12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0" t="s">
        <v>50</v>
      </c>
      <c r="C1" s="60"/>
      <c r="D1" s="60"/>
      <c r="F1" s="60" t="s">
        <v>45</v>
      </c>
      <c r="G1" s="60"/>
      <c r="I1" s="60" t="s">
        <v>44</v>
      </c>
      <c r="J1" s="60"/>
      <c r="K1" s="60"/>
      <c r="M1" s="60" t="s">
        <v>47</v>
      </c>
      <c r="N1" s="60"/>
      <c r="O1" s="60"/>
    </row>
    <row r="2" spans="2:16" x14ac:dyDescent="0.25">
      <c r="B2" s="51" t="s">
        <v>75</v>
      </c>
      <c r="C2" s="52"/>
      <c r="D2" s="53"/>
      <c r="E2" s="7"/>
      <c r="F2" s="4" t="s">
        <v>19</v>
      </c>
      <c r="G2" s="5" t="s">
        <v>33</v>
      </c>
      <c r="I2" s="49" t="s">
        <v>43</v>
      </c>
      <c r="J2" s="50"/>
      <c r="K2" s="5" t="s">
        <v>33</v>
      </c>
      <c r="M2" s="49" t="s">
        <v>46</v>
      </c>
      <c r="N2" s="50"/>
      <c r="O2" s="5" t="s">
        <v>33</v>
      </c>
    </row>
    <row r="3" spans="2:16" x14ac:dyDescent="0.25">
      <c r="B3" s="54"/>
      <c r="C3" s="55"/>
      <c r="D3" s="56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>
        <v>1</v>
      </c>
    </row>
    <row r="4" spans="2:16" ht="15.75" thickBot="1" x14ac:dyDescent="0.3">
      <c r="B4" s="57"/>
      <c r="C4" s="58"/>
      <c r="D4" s="59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1" t="s">
        <v>31</v>
      </c>
      <c r="C5" s="52"/>
      <c r="D5" s="53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4"/>
      <c r="C6" s="55"/>
      <c r="D6" s="56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7"/>
      <c r="C7" s="58"/>
      <c r="D7" s="59"/>
      <c r="E7" s="7"/>
      <c r="F7" s="1" t="str">
        <v>Modify Application Data</v>
      </c>
      <c r="G7" s="16"/>
      <c r="I7" s="30" t="str">
        <v>AC</v>
      </c>
      <c r="J7" s="26" t="str">
        <v>L</v>
      </c>
      <c r="K7" s="31"/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>
        <v>1</v>
      </c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45313.010199884258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9.7337962962962977E-3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1.119212962962963E-2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125.99999999999991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>
        <v>1</v>
      </c>
      <c r="L13" s="6">
        <f>SUM(K12:K13)</f>
        <v>1</v>
      </c>
      <c r="O13" s="24"/>
    </row>
    <row r="14" spans="2:16" ht="15.75" thickBot="1" x14ac:dyDescent="0.3"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/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16"/>
    </row>
    <row r="22" spans="2:15" x14ac:dyDescent="0.25">
      <c r="F22" s="1" t="str">
        <v>Quality Degradation</v>
      </c>
      <c r="G22" s="16"/>
    </row>
    <row r="23" spans="2:15" x14ac:dyDescent="0.25">
      <c r="F23" s="1" t="str">
        <v>Alter Execution Logic</v>
      </c>
      <c r="G23" s="16"/>
    </row>
    <row r="24" spans="2:15" x14ac:dyDescent="0.25">
      <c r="F24" s="1" t="str">
        <v>Varies by Context</v>
      </c>
      <c r="G24" s="16"/>
    </row>
    <row r="25" spans="2:15" x14ac:dyDescent="0.25">
      <c r="F25" s="1" t="str">
        <v>Unexpected State</v>
      </c>
      <c r="G25" s="16">
        <v>1</v>
      </c>
    </row>
    <row r="26" spans="2:15" x14ac:dyDescent="0.25">
      <c r="F26" s="1" t="str">
        <v>Other</v>
      </c>
      <c r="G26" s="16"/>
    </row>
    <row r="27" spans="2:15" x14ac:dyDescent="0.25">
      <c r="F27" s="30" t="str">
        <v>NONE</v>
      </c>
      <c r="G27" s="45"/>
    </row>
    <row r="28" spans="2:15" ht="15.75" thickBot="1" x14ac:dyDescent="0.3">
      <c r="F28" s="2" t="str">
        <v>NOT ENOUGH DATA</v>
      </c>
      <c r="G28" s="44"/>
    </row>
    <row r="29" spans="2:15" ht="15.75" thickBot="1" x14ac:dyDescent="0.3">
      <c r="G29" s="6">
        <f>SUM(G3:G28)</f>
        <v>2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I2:J2"/>
    <mergeCell ref="B5:D7"/>
    <mergeCell ref="B2:D4"/>
    <mergeCell ref="M2:N2"/>
    <mergeCell ref="B1:D1"/>
    <mergeCell ref="F1:G1"/>
    <mergeCell ref="I1:K1"/>
    <mergeCell ref="M1:O1"/>
  </mergeCells>
  <conditionalFormatting sqref="B1:D1">
    <cfRule type="expression" dxfId="68" priority="10">
      <formula>$B$2="CVE-XXXX-XXXXX.xlsx"</formula>
    </cfRule>
  </conditionalFormatting>
  <conditionalFormatting sqref="D12">
    <cfRule type="expression" dxfId="67" priority="22">
      <formula>NOT($D$15)</formula>
    </cfRule>
  </conditionalFormatting>
  <conditionalFormatting sqref="G3:G28">
    <cfRule type="expression" dxfId="23" priority="6">
      <formula>$G$29=0</formula>
    </cfRule>
  </conditionalFormatting>
  <conditionalFormatting sqref="K3:K6">
    <cfRule type="expression" dxfId="22" priority="5">
      <formula>AND($L$6&lt;&gt;1,$L$15&lt;&gt;1)</formula>
    </cfRule>
  </conditionalFormatting>
  <conditionalFormatting sqref="K7:K8">
    <cfRule type="expression" dxfId="21" priority="4">
      <formula>AND($L$8&lt;&gt;1,$L$15&lt;&gt;1)</formula>
    </cfRule>
  </conditionalFormatting>
  <conditionalFormatting sqref="K9:K11">
    <cfRule type="expression" dxfId="20" priority="3">
      <formula>AND($L$11&lt;&gt;1,$L$15&lt;&gt;1)</formula>
    </cfRule>
  </conditionalFormatting>
  <conditionalFormatting sqref="K12:K13">
    <cfRule type="expression" dxfId="19" priority="2">
      <formula>AND($L$13&lt;&gt;1,$L$15&lt;&gt;1)</formula>
    </cfRule>
  </conditionalFormatting>
  <conditionalFormatting sqref="K14:K15">
    <cfRule type="expression" dxfId="18" priority="8">
      <formula>AND($L$15&lt;&gt;1,AND($L$13&lt;&gt;1,$L$11&lt;&gt;1,$L$8&lt;&gt;1,$L$6&lt;&gt;1))</formula>
    </cfRule>
  </conditionalFormatting>
  <conditionalFormatting sqref="O3:O11">
    <cfRule type="expression" dxfId="17" priority="1">
      <formula>$P$11&lt;1</formula>
    </cfRule>
  </conditionalFormatting>
  <conditionalFormatting sqref="O19">
    <cfRule type="expression" dxfId="16" priority="7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1A5BD-E5B4-472B-A023-40B700E4B2FF}">
  <dimension ref="B1:P35"/>
  <sheetViews>
    <sheetView zoomScale="85" zoomScaleNormal="85" workbookViewId="0">
      <selection activeCell="D12" sqref="D12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0" t="s">
        <v>50</v>
      </c>
      <c r="C1" s="60"/>
      <c r="D1" s="60"/>
      <c r="F1" s="60" t="s">
        <v>45</v>
      </c>
      <c r="G1" s="60"/>
      <c r="I1" s="60" t="s">
        <v>44</v>
      </c>
      <c r="J1" s="60"/>
      <c r="K1" s="60"/>
      <c r="M1" s="60" t="s">
        <v>47</v>
      </c>
      <c r="N1" s="60"/>
      <c r="O1" s="60"/>
    </row>
    <row r="2" spans="2:16" x14ac:dyDescent="0.25">
      <c r="B2" s="51" t="str">
        <f ca="1">_Variables!D6</f>
        <v>CVE-2023-44216</v>
      </c>
      <c r="C2" s="52"/>
      <c r="D2" s="53"/>
      <c r="E2" s="7"/>
      <c r="F2" s="4" t="s">
        <v>19</v>
      </c>
      <c r="G2" s="5" t="s">
        <v>33</v>
      </c>
      <c r="I2" s="49" t="s">
        <v>43</v>
      </c>
      <c r="J2" s="50"/>
      <c r="K2" s="5" t="s">
        <v>33</v>
      </c>
      <c r="M2" s="49" t="s">
        <v>46</v>
      </c>
      <c r="N2" s="50"/>
      <c r="O2" s="5" t="s">
        <v>33</v>
      </c>
    </row>
    <row r="3" spans="2:16" x14ac:dyDescent="0.25">
      <c r="B3" s="54"/>
      <c r="C3" s="55"/>
      <c r="D3" s="56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>
        <v>1</v>
      </c>
    </row>
    <row r="4" spans="2:16" ht="15.75" thickBot="1" x14ac:dyDescent="0.3">
      <c r="B4" s="57"/>
      <c r="C4" s="58"/>
      <c r="D4" s="59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1" t="s">
        <v>48</v>
      </c>
      <c r="C5" s="52"/>
      <c r="D5" s="53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4"/>
      <c r="C6" s="55"/>
      <c r="D6" s="56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7"/>
      <c r="C7" s="58"/>
      <c r="D7" s="59"/>
      <c r="E7" s="7"/>
      <c r="F7" s="1" t="str">
        <v>Modify Application Data</v>
      </c>
      <c r="G7" s="16"/>
      <c r="I7" s="30" t="str">
        <v>AC</v>
      </c>
      <c r="J7" s="26" t="str">
        <v>L</v>
      </c>
      <c r="K7" s="31"/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>
        <v>1</v>
      </c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v>0.97909722222222229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1.1215277777777777E-2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46">
        <v>1.1620370370370371E-2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35.000000000000128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>
        <v>1</v>
      </c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/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16"/>
    </row>
    <row r="22" spans="2:15" x14ac:dyDescent="0.25">
      <c r="F22" s="1" t="str">
        <v>Quality Degradation</v>
      </c>
      <c r="G22" s="16"/>
    </row>
    <row r="23" spans="2:15" x14ac:dyDescent="0.25">
      <c r="F23" s="1" t="str">
        <v>Alter Execution Logic</v>
      </c>
      <c r="G23" s="16"/>
    </row>
    <row r="24" spans="2:15" x14ac:dyDescent="0.25">
      <c r="F24" s="1" t="str">
        <v>Varies by Context</v>
      </c>
      <c r="G24" s="16"/>
    </row>
    <row r="25" spans="2:15" x14ac:dyDescent="0.25">
      <c r="F25" s="1" t="str">
        <v>Unexpected State</v>
      </c>
      <c r="G25" s="16">
        <v>1</v>
      </c>
    </row>
    <row r="26" spans="2:15" x14ac:dyDescent="0.25">
      <c r="F26" s="1" t="str">
        <v>Other</v>
      </c>
      <c r="G26" s="16"/>
    </row>
    <row r="27" spans="2:15" x14ac:dyDescent="0.25">
      <c r="F27" s="30" t="str">
        <v>NONE</v>
      </c>
      <c r="G27" s="45"/>
    </row>
    <row r="28" spans="2:15" ht="15.75" thickBot="1" x14ac:dyDescent="0.3">
      <c r="F28" s="2" t="str">
        <v>NOT ENOUGH DATA</v>
      </c>
      <c r="G28" s="44"/>
    </row>
    <row r="29" spans="2:15" ht="15.75" thickBot="1" x14ac:dyDescent="0.3">
      <c r="G29" s="6">
        <f>SUM(G3:G28)</f>
        <v>2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58" priority="17">
      <formula>$B$2="CVE-XXXX-XXXXX.xlsx"</formula>
    </cfRule>
  </conditionalFormatting>
  <conditionalFormatting sqref="D11">
    <cfRule type="expression" dxfId="57" priority="26">
      <formula>AND(NOT($D$14),NOT($D$15))</formula>
    </cfRule>
  </conditionalFormatting>
  <conditionalFormatting sqref="D12">
    <cfRule type="expression" dxfId="56" priority="25">
      <formula>NOT($D$15)</formula>
    </cfRule>
  </conditionalFormatting>
  <conditionalFormatting sqref="G3:G28">
    <cfRule type="expression" dxfId="15" priority="6">
      <formula>$G$29=0</formula>
    </cfRule>
  </conditionalFormatting>
  <conditionalFormatting sqref="K3:K6">
    <cfRule type="expression" dxfId="14" priority="5">
      <formula>AND($L$6&lt;&gt;1,$L$15&lt;&gt;1)</formula>
    </cfRule>
  </conditionalFormatting>
  <conditionalFormatting sqref="K7:K8">
    <cfRule type="expression" dxfId="13" priority="4">
      <formula>AND($L$8&lt;&gt;1,$L$15&lt;&gt;1)</formula>
    </cfRule>
  </conditionalFormatting>
  <conditionalFormatting sqref="K9:K11">
    <cfRule type="expression" dxfId="12" priority="3">
      <formula>AND($L$11&lt;&gt;1,$L$15&lt;&gt;1)</formula>
    </cfRule>
  </conditionalFormatting>
  <conditionalFormatting sqref="K12:K13">
    <cfRule type="expression" dxfId="11" priority="2">
      <formula>AND($L$13&lt;&gt;1,$L$15&lt;&gt;1)</formula>
    </cfRule>
  </conditionalFormatting>
  <conditionalFormatting sqref="K14:K15">
    <cfRule type="expression" dxfId="10" priority="8">
      <formula>AND($L$15&lt;&gt;1,AND($L$13&lt;&gt;1,$L$11&lt;&gt;1,$L$8&lt;&gt;1,$L$6&lt;&gt;1))</formula>
    </cfRule>
  </conditionalFormatting>
  <conditionalFormatting sqref="O3:O11">
    <cfRule type="expression" dxfId="9" priority="1">
      <formula>$P$11&lt;1</formula>
    </cfRule>
  </conditionalFormatting>
  <conditionalFormatting sqref="O19">
    <cfRule type="expression" dxfId="8" priority="7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6950-6E19-4A27-9E8C-0FD608F9AD69}">
  <dimension ref="B1:P35"/>
  <sheetViews>
    <sheetView zoomScale="85" zoomScaleNormal="85" workbookViewId="0">
      <selection activeCell="D12" sqref="D12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0" t="s">
        <v>50</v>
      </c>
      <c r="C1" s="60"/>
      <c r="D1" s="60"/>
      <c r="F1" s="60" t="s">
        <v>45</v>
      </c>
      <c r="G1" s="60"/>
      <c r="I1" s="60" t="s">
        <v>44</v>
      </c>
      <c r="J1" s="60"/>
      <c r="K1" s="60"/>
      <c r="M1" s="60" t="s">
        <v>47</v>
      </c>
      <c r="N1" s="60"/>
      <c r="O1" s="60"/>
    </row>
    <row r="2" spans="2:16" x14ac:dyDescent="0.25">
      <c r="B2" s="51" t="str">
        <f ca="1">_Variables!D6</f>
        <v>CVE-2023-44216</v>
      </c>
      <c r="C2" s="52"/>
      <c r="D2" s="53"/>
      <c r="E2" s="7"/>
      <c r="F2" s="4" t="s">
        <v>19</v>
      </c>
      <c r="G2" s="5" t="s">
        <v>33</v>
      </c>
      <c r="I2" s="49" t="s">
        <v>43</v>
      </c>
      <c r="J2" s="50"/>
      <c r="K2" s="5" t="s">
        <v>33</v>
      </c>
      <c r="M2" s="49" t="s">
        <v>46</v>
      </c>
      <c r="N2" s="50"/>
      <c r="O2" s="5" t="s">
        <v>33</v>
      </c>
    </row>
    <row r="3" spans="2:16" x14ac:dyDescent="0.25">
      <c r="B3" s="54"/>
      <c r="C3" s="55"/>
      <c r="D3" s="56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>
        <v>1</v>
      </c>
    </row>
    <row r="4" spans="2:16" ht="15.75" thickBot="1" x14ac:dyDescent="0.3">
      <c r="B4" s="57"/>
      <c r="C4" s="58"/>
      <c r="D4" s="59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1" t="s">
        <v>49</v>
      </c>
      <c r="C5" s="52"/>
      <c r="D5" s="53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4"/>
      <c r="C6" s="55"/>
      <c r="D6" s="56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7"/>
      <c r="C7" s="58"/>
      <c r="D7" s="59"/>
      <c r="E7" s="7"/>
      <c r="F7" s="1" t="str">
        <v>Modify Application Data</v>
      </c>
      <c r="G7" s="16"/>
      <c r="I7" s="30" t="str">
        <v>AC</v>
      </c>
      <c r="J7" s="26" t="str">
        <v>L</v>
      </c>
      <c r="K7" s="31"/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>
        <v>1</v>
      </c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45313.010199884258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46">
        <v>1.1643518518518518E-2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46">
        <v>1.1793981481481482E-2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13.000000000000034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>
        <v>1</v>
      </c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/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16"/>
    </row>
    <row r="22" spans="2:15" x14ac:dyDescent="0.25">
      <c r="F22" s="1" t="str">
        <v>Quality Degradation</v>
      </c>
      <c r="G22" s="16"/>
    </row>
    <row r="23" spans="2:15" x14ac:dyDescent="0.25">
      <c r="F23" s="1" t="str">
        <v>Alter Execution Logic</v>
      </c>
      <c r="G23" s="16"/>
    </row>
    <row r="24" spans="2:15" x14ac:dyDescent="0.25">
      <c r="F24" s="1" t="str">
        <v>Varies by Context</v>
      </c>
      <c r="G24" s="16"/>
    </row>
    <row r="25" spans="2:15" x14ac:dyDescent="0.25">
      <c r="F25" s="1" t="str">
        <v>Unexpected State</v>
      </c>
      <c r="G25" s="16">
        <v>1</v>
      </c>
    </row>
    <row r="26" spans="2:15" x14ac:dyDescent="0.25">
      <c r="F26" s="1" t="str">
        <v>Other</v>
      </c>
      <c r="G26" s="16"/>
    </row>
    <row r="27" spans="2:15" x14ac:dyDescent="0.25">
      <c r="F27" s="30" t="str">
        <v>NONE</v>
      </c>
      <c r="G27" s="45"/>
    </row>
    <row r="28" spans="2:15" ht="15.75" thickBot="1" x14ac:dyDescent="0.3">
      <c r="F28" s="2" t="str">
        <v>NOT ENOUGH DATA</v>
      </c>
      <c r="G28" s="44"/>
    </row>
    <row r="29" spans="2:15" ht="15.75" thickBot="1" x14ac:dyDescent="0.3">
      <c r="G29" s="6">
        <f>SUM(G3:G28)</f>
        <v>2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47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47" priority="10">
      <formula>$B$2="CVE-XXXX-XXXXX.xlsx"</formula>
    </cfRule>
  </conditionalFormatting>
  <conditionalFormatting sqref="D10">
    <cfRule type="expression" dxfId="46" priority="17">
      <formula>AND(NOT($D$13),NOT($D$15))</formula>
    </cfRule>
  </conditionalFormatting>
  <conditionalFormatting sqref="D11">
    <cfRule type="expression" dxfId="45" priority="19">
      <formula>AND(NOT($D$14),NOT($D$15))</formula>
    </cfRule>
  </conditionalFormatting>
  <conditionalFormatting sqref="D12">
    <cfRule type="expression" dxfId="44" priority="18">
      <formula>NOT($D$15)</formula>
    </cfRule>
  </conditionalFormatting>
  <conditionalFormatting sqref="G3:G28">
    <cfRule type="expression" dxfId="7" priority="6">
      <formula>$G$29=0</formula>
    </cfRule>
  </conditionalFormatting>
  <conditionalFormatting sqref="K3:K6">
    <cfRule type="expression" dxfId="6" priority="5">
      <formula>AND($L$6&lt;&gt;1,$L$15&lt;&gt;1)</formula>
    </cfRule>
  </conditionalFormatting>
  <conditionalFormatting sqref="K7:K8">
    <cfRule type="expression" dxfId="5" priority="4">
      <formula>AND($L$8&lt;&gt;1,$L$15&lt;&gt;1)</formula>
    </cfRule>
  </conditionalFormatting>
  <conditionalFormatting sqref="K9:K11">
    <cfRule type="expression" dxfId="4" priority="3">
      <formula>AND($L$11&lt;&gt;1,$L$15&lt;&gt;1)</formula>
    </cfRule>
  </conditionalFormatting>
  <conditionalFormatting sqref="K12:K13">
    <cfRule type="expression" dxfId="3" priority="2">
      <formula>AND($L$13&lt;&gt;1,$L$15&lt;&gt;1)</formula>
    </cfRule>
  </conditionalFormatting>
  <conditionalFormatting sqref="K14:K15">
    <cfRule type="expression" dxfId="2" priority="8">
      <formula>AND($L$15&lt;&gt;1,AND($L$13&lt;&gt;1,$L$11&lt;&gt;1,$L$8&lt;&gt;1,$L$6&lt;&gt;1))</formula>
    </cfRule>
  </conditionalFormatting>
  <conditionalFormatting sqref="O3:O11">
    <cfRule type="expression" dxfId="1" priority="1">
      <formula>$P$11&lt;1</formula>
    </cfRule>
  </conditionalFormatting>
  <conditionalFormatting sqref="O19">
    <cfRule type="expression" dxfId="0" priority="7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38C6-9405-409E-961A-AC8F624E46CE}">
  <dimension ref="B1:B31"/>
  <sheetViews>
    <sheetView workbookViewId="0">
      <selection activeCell="B10" sqref="B3:B10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57</v>
      </c>
    </row>
    <row r="2" spans="2:2" ht="15.75" thickBot="1" x14ac:dyDescent="0.3">
      <c r="B2" s="39" t="s">
        <v>56</v>
      </c>
    </row>
    <row r="3" spans="2:2" x14ac:dyDescent="0.25">
      <c r="B3" s="48"/>
    </row>
    <row r="4" spans="2:2" x14ac:dyDescent="0.25">
      <c r="B4" s="48"/>
    </row>
    <row r="5" spans="2:2" x14ac:dyDescent="0.25">
      <c r="B5" s="48"/>
    </row>
    <row r="6" spans="2:2" x14ac:dyDescent="0.25">
      <c r="B6" s="48"/>
    </row>
    <row r="7" spans="2:2" x14ac:dyDescent="0.25">
      <c r="B7" s="48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8CC4-EE85-4F5E-98C2-2AECBA8590A4}">
  <dimension ref="B1:P35"/>
  <sheetViews>
    <sheetView tabSelected="1" zoomScale="85" zoomScaleNormal="85" workbookViewId="0">
      <selection activeCell="D12" sqref="D12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0" t="s">
        <v>50</v>
      </c>
      <c r="C1" s="60"/>
      <c r="D1" s="60"/>
      <c r="F1" s="60" t="s">
        <v>45</v>
      </c>
      <c r="G1" s="60"/>
      <c r="I1" s="60" t="s">
        <v>44</v>
      </c>
      <c r="J1" s="60"/>
      <c r="K1" s="60"/>
      <c r="M1" s="60" t="s">
        <v>47</v>
      </c>
      <c r="N1" s="60"/>
      <c r="O1" s="60"/>
    </row>
    <row r="2" spans="2:16" x14ac:dyDescent="0.25">
      <c r="B2" s="51" t="s">
        <v>75</v>
      </c>
      <c r="C2" s="52"/>
      <c r="D2" s="53"/>
      <c r="E2" s="7"/>
      <c r="F2" s="4" t="s">
        <v>19</v>
      </c>
      <c r="G2" s="5" t="s">
        <v>33</v>
      </c>
      <c r="I2" s="49" t="s">
        <v>43</v>
      </c>
      <c r="J2" s="50"/>
      <c r="K2" s="5" t="s">
        <v>33</v>
      </c>
      <c r="M2" s="49" t="s">
        <v>46</v>
      </c>
      <c r="N2" s="50"/>
      <c r="O2" s="5" t="s">
        <v>33</v>
      </c>
    </row>
    <row r="3" spans="2:16" x14ac:dyDescent="0.25">
      <c r="B3" s="54"/>
      <c r="C3" s="55"/>
      <c r="D3" s="56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>
        <v>1</v>
      </c>
    </row>
    <row r="4" spans="2:16" ht="15.75" thickBot="1" x14ac:dyDescent="0.3">
      <c r="B4" s="57"/>
      <c r="C4" s="58"/>
      <c r="D4" s="59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1" t="s">
        <v>51</v>
      </c>
      <c r="C5" s="52"/>
      <c r="D5" s="53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4"/>
      <c r="C6" s="55"/>
      <c r="D6" s="56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7"/>
      <c r="C7" s="58"/>
      <c r="D7" s="59"/>
      <c r="E7" s="7"/>
      <c r="F7" s="1" t="str">
        <v>Modify Application Data</v>
      </c>
      <c r="G7" s="16"/>
      <c r="I7" s="30" t="str">
        <v>AC</v>
      </c>
      <c r="J7" s="26" t="str">
        <v>L</v>
      </c>
      <c r="K7" s="31"/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>
        <v>1</v>
      </c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45313.010199884258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1.1886574074074075E-2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1.2719907407407407E-2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71.999999999999858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>
        <v>1</v>
      </c>
      <c r="L13" s="6">
        <f>SUM(K12:K13)</f>
        <v>1</v>
      </c>
      <c r="O13" s="24"/>
    </row>
    <row r="14" spans="2:16" ht="15.75" thickBot="1" x14ac:dyDescent="0.3"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/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16"/>
    </row>
    <row r="22" spans="2:15" x14ac:dyDescent="0.25">
      <c r="F22" s="1" t="str">
        <v>Quality Degradation</v>
      </c>
      <c r="G22" s="16"/>
    </row>
    <row r="23" spans="2:15" x14ac:dyDescent="0.25">
      <c r="F23" s="1" t="str">
        <v>Alter Execution Logic</v>
      </c>
      <c r="G23" s="16"/>
    </row>
    <row r="24" spans="2:15" x14ac:dyDescent="0.25">
      <c r="F24" s="1" t="str">
        <v>Varies by Context</v>
      </c>
      <c r="G24" s="16"/>
    </row>
    <row r="25" spans="2:15" x14ac:dyDescent="0.25">
      <c r="F25" s="1" t="str">
        <v>Unexpected State</v>
      </c>
      <c r="G25" s="16">
        <v>1</v>
      </c>
    </row>
    <row r="26" spans="2:15" x14ac:dyDescent="0.25">
      <c r="F26" s="1" t="str">
        <v>Other</v>
      </c>
      <c r="G26" s="16"/>
    </row>
    <row r="27" spans="2:15" x14ac:dyDescent="0.25">
      <c r="F27" s="30" t="str">
        <v>NONE</v>
      </c>
      <c r="G27" s="45"/>
    </row>
    <row r="28" spans="2:15" ht="15.75" thickBot="1" x14ac:dyDescent="0.3">
      <c r="F28" s="2" t="str">
        <v>NOT ENOUGH DATA</v>
      </c>
      <c r="G28" s="44"/>
    </row>
    <row r="29" spans="2:15" ht="15.75" thickBot="1" x14ac:dyDescent="0.3">
      <c r="G29" s="6">
        <f>SUM(G3:G28)</f>
        <v>2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35" priority="8">
      <formula>$B$2="CVE-XXXX-XXXXX.xlsx"</formula>
    </cfRule>
  </conditionalFormatting>
  <conditionalFormatting sqref="D10">
    <cfRule type="expression" dxfId="34" priority="15">
      <formula>AND(NOT($D$13),NOT($D$15))</formula>
    </cfRule>
  </conditionalFormatting>
  <conditionalFormatting sqref="D11">
    <cfRule type="expression" dxfId="33" priority="17">
      <formula>AND(NOT($D$14),NOT($D$15))</formula>
    </cfRule>
  </conditionalFormatting>
  <conditionalFormatting sqref="D12">
    <cfRule type="expression" dxfId="32" priority="16">
      <formula>NOT($D$15)</formula>
    </cfRule>
  </conditionalFormatting>
  <conditionalFormatting sqref="G3:G28">
    <cfRule type="expression" dxfId="31" priority="6">
      <formula>$G$29=0</formula>
    </cfRule>
  </conditionalFormatting>
  <conditionalFormatting sqref="K3:K6">
    <cfRule type="expression" dxfId="30" priority="5">
      <formula>AND($L$6&lt;&gt;1,$L$15&lt;&gt;1)</formula>
    </cfRule>
  </conditionalFormatting>
  <conditionalFormatting sqref="K7:K8">
    <cfRule type="expression" dxfId="29" priority="4">
      <formula>AND($L$8&lt;&gt;1,$L$15&lt;&gt;1)</formula>
    </cfRule>
  </conditionalFormatting>
  <conditionalFormatting sqref="K9:K11">
    <cfRule type="expression" dxfId="28" priority="3">
      <formula>AND($L$11&lt;&gt;1,$L$15&lt;&gt;1)</formula>
    </cfRule>
  </conditionalFormatting>
  <conditionalFormatting sqref="K12:K13">
    <cfRule type="expression" dxfId="27" priority="2">
      <formula>AND($L$13&lt;&gt;1,$L$15&lt;&gt;1)</formula>
    </cfRule>
  </conditionalFormatting>
  <conditionalFormatting sqref="K14:K15">
    <cfRule type="expression" dxfId="26" priority="10">
      <formula>AND($L$15&lt;&gt;1,AND($L$13&lt;&gt;1,$L$11&lt;&gt;1,$L$8&lt;&gt;1,$L$6&lt;&gt;1))</formula>
    </cfRule>
  </conditionalFormatting>
  <conditionalFormatting sqref="O3:O11">
    <cfRule type="expression" dxfId="25" priority="1">
      <formula>$P$11&lt;1</formula>
    </cfRule>
  </conditionalFormatting>
  <conditionalFormatting sqref="O19">
    <cfRule type="expression" dxfId="24" priority="7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B87E-A222-4D1A-A339-587BA2AA6F33}">
  <dimension ref="B1:B31"/>
  <sheetViews>
    <sheetView workbookViewId="0">
      <selection activeCell="D14" sqref="D14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59</v>
      </c>
    </row>
    <row r="2" spans="2:2" ht="15.75" thickBot="1" x14ac:dyDescent="0.3">
      <c r="B2" s="39" t="s">
        <v>58</v>
      </c>
    </row>
    <row r="3" spans="2:2" x14ac:dyDescent="0.25">
      <c r="B3" s="41"/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6"/>
  <sheetViews>
    <sheetView workbookViewId="0">
      <selection activeCell="E7" sqref="E7"/>
    </sheetView>
  </sheetViews>
  <sheetFormatPr defaultRowHeight="15" x14ac:dyDescent="0.25"/>
  <sheetData>
    <row r="2" spans="2:15" x14ac:dyDescent="0.25">
      <c r="C2" t="s">
        <v>54</v>
      </c>
      <c r="D2" t="s">
        <v>73</v>
      </c>
    </row>
    <row r="3" spans="2:15" x14ac:dyDescent="0.25">
      <c r="C3" t="s">
        <v>0</v>
      </c>
      <c r="D3" t="str" cm="1">
        <f t="array" aca="1" ref="D3" ca="1">CELL("filename")</f>
        <v>C:\Users\tturb\Desktop\[CVE-2023-44216.xlsx]CWE</v>
      </c>
    </row>
    <row r="4" spans="2:15" x14ac:dyDescent="0.25">
      <c r="C4" t="s">
        <v>2</v>
      </c>
      <c r="D4">
        <f ca="1">FIND("[",D3)</f>
        <v>24</v>
      </c>
    </row>
    <row r="5" spans="2:15" x14ac:dyDescent="0.25">
      <c r="C5" t="s">
        <v>3</v>
      </c>
      <c r="D5">
        <f ca="1">FIND(".",D3)</f>
        <v>39</v>
      </c>
    </row>
    <row r="6" spans="2:15" x14ac:dyDescent="0.25">
      <c r="C6" t="s">
        <v>1</v>
      </c>
      <c r="D6" t="str">
        <f ca="1">MID(D3,D4+1,D5-D4-1)</f>
        <v>CVE-2023-44216</v>
      </c>
    </row>
    <row r="11" spans="2:15" x14ac:dyDescent="0.25">
      <c r="B11">
        <v>1</v>
      </c>
      <c r="C11" t="s">
        <v>4</v>
      </c>
      <c r="J11" t="s">
        <v>20</v>
      </c>
      <c r="K11" t="s">
        <v>22</v>
      </c>
      <c r="N11" t="s">
        <v>20</v>
      </c>
      <c r="O11" t="s">
        <v>22</v>
      </c>
    </row>
    <row r="12" spans="2:15" x14ac:dyDescent="0.25">
      <c r="B12">
        <v>2</v>
      </c>
      <c r="C12" t="s">
        <v>5</v>
      </c>
      <c r="J12" t="s">
        <v>30</v>
      </c>
      <c r="K12" t="s">
        <v>21</v>
      </c>
      <c r="N12" t="s">
        <v>30</v>
      </c>
      <c r="O12" t="s">
        <v>21</v>
      </c>
    </row>
    <row r="13" spans="2:15" x14ac:dyDescent="0.25">
      <c r="B13">
        <v>3</v>
      </c>
      <c r="C13" t="s">
        <v>6</v>
      </c>
      <c r="J13" t="s">
        <v>30</v>
      </c>
      <c r="K13" t="s">
        <v>23</v>
      </c>
      <c r="N13" t="s">
        <v>30</v>
      </c>
      <c r="O13" t="s">
        <v>23</v>
      </c>
    </row>
    <row r="14" spans="2:15" x14ac:dyDescent="0.25">
      <c r="B14">
        <v>4</v>
      </c>
      <c r="C14" t="s">
        <v>7</v>
      </c>
      <c r="J14" t="s">
        <v>30</v>
      </c>
      <c r="K14" t="s">
        <v>24</v>
      </c>
      <c r="N14" t="s">
        <v>30</v>
      </c>
      <c r="O14" t="s">
        <v>24</v>
      </c>
    </row>
    <row r="15" spans="2:15" x14ac:dyDescent="0.25">
      <c r="B15">
        <v>5</v>
      </c>
      <c r="C15" t="s">
        <v>8</v>
      </c>
      <c r="J15" t="s">
        <v>25</v>
      </c>
      <c r="K15" t="s">
        <v>23</v>
      </c>
      <c r="N15" t="s">
        <v>27</v>
      </c>
      <c r="O15" t="s">
        <v>22</v>
      </c>
    </row>
    <row r="16" spans="2:15" x14ac:dyDescent="0.25">
      <c r="B16">
        <v>6</v>
      </c>
      <c r="C16" t="s">
        <v>9</v>
      </c>
      <c r="J16" t="s">
        <v>30</v>
      </c>
      <c r="K16" t="s">
        <v>26</v>
      </c>
      <c r="N16" t="s">
        <v>30</v>
      </c>
      <c r="O16" t="s">
        <v>23</v>
      </c>
    </row>
    <row r="17" spans="2:15" x14ac:dyDescent="0.25">
      <c r="B17">
        <v>7</v>
      </c>
      <c r="C17" t="s">
        <v>10</v>
      </c>
      <c r="J17" t="s">
        <v>27</v>
      </c>
      <c r="K17" t="s">
        <v>22</v>
      </c>
      <c r="N17" t="s">
        <v>30</v>
      </c>
      <c r="O17" t="s">
        <v>26</v>
      </c>
    </row>
    <row r="18" spans="2:15" x14ac:dyDescent="0.25">
      <c r="B18">
        <v>8</v>
      </c>
      <c r="C18" t="s">
        <v>11</v>
      </c>
      <c r="J18" t="s">
        <v>30</v>
      </c>
      <c r="K18" t="s">
        <v>23</v>
      </c>
      <c r="N18" t="s">
        <v>32</v>
      </c>
      <c r="O18" t="s">
        <v>32</v>
      </c>
    </row>
    <row r="19" spans="2:15" x14ac:dyDescent="0.25">
      <c r="B19">
        <v>9</v>
      </c>
      <c r="C19" t="s">
        <v>12</v>
      </c>
      <c r="J19" t="s">
        <v>30</v>
      </c>
      <c r="K19" t="s">
        <v>26</v>
      </c>
      <c r="N19" t="s">
        <v>41</v>
      </c>
      <c r="O19" t="s">
        <v>40</v>
      </c>
    </row>
    <row r="20" spans="2:15" x14ac:dyDescent="0.25">
      <c r="B20">
        <v>10</v>
      </c>
      <c r="C20" t="s">
        <v>13</v>
      </c>
      <c r="J20" t="s">
        <v>28</v>
      </c>
      <c r="K20" t="s">
        <v>22</v>
      </c>
    </row>
    <row r="21" spans="2:15" x14ac:dyDescent="0.25">
      <c r="B21">
        <v>11</v>
      </c>
      <c r="C21" t="s">
        <v>14</v>
      </c>
      <c r="J21" t="s">
        <v>30</v>
      </c>
      <c r="K21" t="s">
        <v>29</v>
      </c>
    </row>
    <row r="22" spans="2:15" x14ac:dyDescent="0.25">
      <c r="B22">
        <v>12</v>
      </c>
      <c r="C22" t="s">
        <v>15</v>
      </c>
      <c r="J22" t="s">
        <v>32</v>
      </c>
      <c r="K22" t="s">
        <v>32</v>
      </c>
    </row>
    <row r="23" spans="2:15" x14ac:dyDescent="0.25">
      <c r="B23">
        <v>13</v>
      </c>
      <c r="C23" t="s">
        <v>16</v>
      </c>
      <c r="J23" t="s">
        <v>41</v>
      </c>
      <c r="K23" t="s">
        <v>40</v>
      </c>
    </row>
    <row r="24" spans="2:15" x14ac:dyDescent="0.25">
      <c r="B24">
        <v>14</v>
      </c>
      <c r="C24" t="s">
        <v>64</v>
      </c>
    </row>
    <row r="25" spans="2:15" x14ac:dyDescent="0.25">
      <c r="B25">
        <v>15</v>
      </c>
      <c r="C25" t="s">
        <v>17</v>
      </c>
    </row>
    <row r="26" spans="2:15" x14ac:dyDescent="0.25">
      <c r="B26">
        <v>16</v>
      </c>
      <c r="C26" t="s">
        <v>18</v>
      </c>
    </row>
    <row r="27" spans="2:15" x14ac:dyDescent="0.25">
      <c r="B27">
        <v>17</v>
      </c>
      <c r="C27" t="s">
        <v>65</v>
      </c>
    </row>
    <row r="28" spans="2:15" x14ac:dyDescent="0.25">
      <c r="C28" t="s">
        <v>66</v>
      </c>
    </row>
    <row r="29" spans="2:15" x14ac:dyDescent="0.25">
      <c r="C29" t="s">
        <v>67</v>
      </c>
    </row>
    <row r="30" spans="2:15" x14ac:dyDescent="0.25">
      <c r="C30" t="s">
        <v>68</v>
      </c>
    </row>
    <row r="31" spans="2:15" x14ac:dyDescent="0.25">
      <c r="C31" t="s">
        <v>69</v>
      </c>
    </row>
    <row r="32" spans="2:15" x14ac:dyDescent="0.25">
      <c r="C32" t="s">
        <v>70</v>
      </c>
    </row>
    <row r="33" spans="3:3" x14ac:dyDescent="0.25">
      <c r="C33" t="s">
        <v>71</v>
      </c>
    </row>
    <row r="34" spans="3:3" x14ac:dyDescent="0.25">
      <c r="C34" t="s">
        <v>72</v>
      </c>
    </row>
    <row r="35" spans="3:3" x14ac:dyDescent="0.25">
      <c r="C35" t="s">
        <v>32</v>
      </c>
    </row>
    <row r="36" spans="3:3" x14ac:dyDescent="0.25">
      <c r="C36" t="s">
        <v>42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070812A3987A2459E6C45810D142714" ma:contentTypeVersion="8" ma:contentTypeDescription="Utwórz nowy dokument." ma:contentTypeScope="" ma:versionID="644088ded34cb07491fecf4e44a3818f">
  <xsd:schema xmlns:xsd="http://www.w3.org/2001/XMLSchema" xmlns:xs="http://www.w3.org/2001/XMLSchema" xmlns:p="http://schemas.microsoft.com/office/2006/metadata/properties" xmlns:ns2="e28e8042-a2b6-475f-ac33-0dedcd6cd4cf" xmlns:ns3="425b1505-9f26-4379-8263-573b398e67ac" targetNamespace="http://schemas.microsoft.com/office/2006/metadata/properties" ma:root="true" ma:fieldsID="219f11f801403faf005a4b98d9be33ca" ns2:_="" ns3:_="">
    <xsd:import namespace="e28e8042-a2b6-475f-ac33-0dedcd6cd4cf"/>
    <xsd:import namespace="425b1505-9f26-4379-8263-573b398e67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8e8042-a2b6-475f-ac33-0dedcd6cd4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b1505-9f26-4379-8263-573b398e67a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79EF23-2BEB-4E5B-ADA8-04D58D765E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037C39-5C19-4EC5-A2BA-6B5AB42F57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8e8042-a2b6-475f-ac33-0dedcd6cd4cf"/>
    <ds:schemaRef ds:uri="425b1505-9f26-4379-8263-573b398e67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Description</vt:lpstr>
      <vt:lpstr>Links</vt:lpstr>
      <vt:lpstr>Own research</vt:lpstr>
      <vt:lpstr>Own reasearch URLs</vt:lpstr>
      <vt:lpstr>CWE</vt:lpstr>
      <vt:lpstr>Group CVE</vt:lpstr>
      <vt:lpstr>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Machalewski</dc:creator>
  <cp:lastModifiedBy>Tomasz Turba</cp:lastModifiedBy>
  <dcterms:created xsi:type="dcterms:W3CDTF">2015-06-05T18:17:20Z</dcterms:created>
  <dcterms:modified xsi:type="dcterms:W3CDTF">2024-01-21T23:14:45Z</dcterms:modified>
</cp:coreProperties>
</file>