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B\Homes$\dawoodh1\Desktop\"/>
    </mc:Choice>
  </mc:AlternateContent>
  <bookViews>
    <workbookView xWindow="0" yWindow="0" windowWidth="16170" windowHeight="6120"/>
  </bookViews>
  <sheets>
    <sheet name="Weights" sheetId="1" r:id="rId1"/>
  </sheets>
  <calcPr calcId="0"/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R3" i="1" l="1"/>
  <c r="R4" i="1"/>
  <c r="R5" i="1"/>
  <c r="R6" i="1"/>
  <c r="R7" i="1"/>
  <c r="R8" i="1"/>
  <c r="R2" i="1"/>
  <c r="Q3" i="1"/>
  <c r="Q4" i="1"/>
  <c r="Q5" i="1"/>
  <c r="Q6" i="1"/>
  <c r="Q7" i="1"/>
  <c r="Q8" i="1"/>
  <c r="Q2" i="1"/>
  <c r="P3" i="1"/>
  <c r="P4" i="1"/>
  <c r="P5" i="1"/>
  <c r="P6" i="1"/>
  <c r="P7" i="1"/>
  <c r="P8" i="1"/>
  <c r="P2" i="1"/>
  <c r="L19" i="1"/>
  <c r="N7" i="1"/>
  <c r="N6" i="1"/>
  <c r="N5" i="1"/>
  <c r="N3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</calcChain>
</file>

<file path=xl/sharedStrings.xml><?xml version="1.0" encoding="utf-8"?>
<sst xmlns="http://schemas.openxmlformats.org/spreadsheetml/2006/main" count="99" uniqueCount="58">
  <si>
    <t>Ticker</t>
  </si>
  <si>
    <t>Exchange</t>
  </si>
  <si>
    <t>Name</t>
  </si>
  <si>
    <t>Position</t>
  </si>
  <si>
    <t>VWAP</t>
  </si>
  <si>
    <t>Cost</t>
  </si>
  <si>
    <t>Market Quote</t>
  </si>
  <si>
    <t>Market Value</t>
  </si>
  <si>
    <t>P/L</t>
  </si>
  <si>
    <t>Currency</t>
  </si>
  <si>
    <t>VType</t>
  </si>
  <si>
    <t>AMP</t>
  </si>
  <si>
    <t>NYS</t>
  </si>
  <si>
    <t>AMERIPRISE FINCL</t>
  </si>
  <si>
    <t>USD</t>
  </si>
  <si>
    <t>Stock</t>
  </si>
  <si>
    <t>BA</t>
  </si>
  <si>
    <t>BOEING CO</t>
  </si>
  <si>
    <t>CAS.TO</t>
  </si>
  <si>
    <t>TOR</t>
  </si>
  <si>
    <t>CASCADES INC</t>
  </si>
  <si>
    <t>CAD</t>
  </si>
  <si>
    <t>CELG.O</t>
  </si>
  <si>
    <t>NSQ</t>
  </si>
  <si>
    <t>CELGENE CORP</t>
  </si>
  <si>
    <t>EOG</t>
  </si>
  <si>
    <t>EOG RESOURCES</t>
  </si>
  <si>
    <t>KMI</t>
  </si>
  <si>
    <t>KINDER MORGAN</t>
  </si>
  <si>
    <t>VNQ</t>
  </si>
  <si>
    <t>PCQ</t>
  </si>
  <si>
    <t>VNGRD REIT</t>
  </si>
  <si>
    <t>XLB</t>
  </si>
  <si>
    <t>SS SPDR MATRIALS</t>
  </si>
  <si>
    <t>XLE</t>
  </si>
  <si>
    <t>SS SPDR ENRGY</t>
  </si>
  <si>
    <t>XLF</t>
  </si>
  <si>
    <t>SS SPDR FNANCIAL</t>
  </si>
  <si>
    <t>XLI</t>
  </si>
  <si>
    <t>SS SPDR INDUSTRL</t>
  </si>
  <si>
    <t>XLK</t>
  </si>
  <si>
    <t>SS SPDR TECHNLGY</t>
  </si>
  <si>
    <t>XLP</t>
  </si>
  <si>
    <t>SS SPDR CONS STP</t>
  </si>
  <si>
    <t>XLU</t>
  </si>
  <si>
    <t>SS SPDR UTILITIS</t>
  </si>
  <si>
    <t>XLV</t>
  </si>
  <si>
    <t>SS SPDR HLT CRE</t>
  </si>
  <si>
    <t>XLY</t>
  </si>
  <si>
    <t>SS SPDR CONS DIS</t>
  </si>
  <si>
    <t>position</t>
  </si>
  <si>
    <t>% of respective SPD</t>
  </si>
  <si>
    <t>add position</t>
  </si>
  <si>
    <t>benchmark weight</t>
  </si>
  <si>
    <t>active weight</t>
  </si>
  <si>
    <t>return</t>
  </si>
  <si>
    <t>return/price we bought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</si>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</sst>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="55" zoomScaleNormal="55" workbookViewId="0">
      <selection activeCell="C2" sqref="C2:C17"/>
    </sheetView>
  </sheetViews>
  <sheetFormatPr defaultRowHeight="15" x14ac:dyDescent="0.25"/>
  <cols>
    <col min="3" max="3" width="22.42578125" bestFit="1" customWidth="1"/>
    <col min="6" max="6" width="15" bestFit="1" customWidth="1"/>
    <col min="7" max="7" width="14.7109375" bestFit="1" customWidth="1"/>
    <col min="8" max="8" width="14.140625" bestFit="1" customWidth="1"/>
    <col min="9" max="9" width="13.140625" bestFit="1" customWidth="1"/>
    <col min="12" max="12" width="14.7109375" bestFit="1" customWidth="1"/>
    <col min="13" max="13" width="20.7109375" bestFit="1" customWidth="1"/>
    <col min="14" max="14" width="13.7109375" bestFit="1" customWidth="1"/>
    <col min="15" max="15" width="18.5703125" bestFit="1" customWidth="1"/>
    <col min="16" max="16" width="13.85546875" bestFit="1" customWidth="1"/>
    <col min="18" max="18" width="23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</row>
    <row r="2" spans="1:19" x14ac:dyDescent="0.25">
      <c r="A2" t="s">
        <v>11</v>
      </c>
      <c r="B2" t="s">
        <v>12</v>
      </c>
      <c r="C2" t="s">
        <v>13</v>
      </c>
      <c r="D2">
        <v>240</v>
      </c>
      <c r="E2">
        <v>51.275500000000001</v>
      </c>
      <c r="F2" s="1">
        <v>-12306.12</v>
      </c>
      <c r="G2">
        <v>137.81</v>
      </c>
      <c r="H2" s="1">
        <v>33074.400000000001</v>
      </c>
      <c r="I2" s="3">
        <v>20768.28</v>
      </c>
      <c r="J2" t="s">
        <v>14</v>
      </c>
      <c r="K2" t="s">
        <v>15</v>
      </c>
      <c r="L2">
        <f>G2*D2</f>
        <v>33074.400000000001</v>
      </c>
      <c r="M2">
        <v>0.84</v>
      </c>
      <c r="N2">
        <f>(M2/100)*L11</f>
        <v>11584.422611999998</v>
      </c>
      <c r="O2">
        <v>0.13</v>
      </c>
      <c r="P2" s="3">
        <f>(100*(L2+N2)/$L$19)-O2</f>
        <v>0.31123813693423658</v>
      </c>
      <c r="Q2">
        <f>I2/D2</f>
        <v>86.534499999999994</v>
      </c>
      <c r="R2" s="3">
        <f>(Q2*100)/(G2-Q2)</f>
        <v>168.76383457986753</v>
      </c>
      <c r="S2">
        <f>(L2*100)/$L$19</f>
        <v>0.32678171484745622</v>
      </c>
    </row>
    <row r="3" spans="1:19" x14ac:dyDescent="0.25">
      <c r="A3" t="s">
        <v>16</v>
      </c>
      <c r="B3" t="s">
        <v>12</v>
      </c>
      <c r="C3" t="s">
        <v>17</v>
      </c>
      <c r="D3" s="2">
        <v>1597</v>
      </c>
      <c r="E3">
        <v>116.3415</v>
      </c>
      <c r="F3" s="1">
        <v>-185797.37549999999</v>
      </c>
      <c r="G3">
        <v>149.72999999999999</v>
      </c>
      <c r="H3" s="1">
        <v>239118.81</v>
      </c>
      <c r="I3" s="3">
        <v>53321.434500000003</v>
      </c>
      <c r="J3" t="s">
        <v>14</v>
      </c>
      <c r="K3" t="s">
        <v>15</v>
      </c>
      <c r="L3">
        <f t="shared" ref="L3:L17" si="0">G3*D3</f>
        <v>239118.81</v>
      </c>
      <c r="M3">
        <v>5.36</v>
      </c>
      <c r="N3">
        <f>(M3/100)*L12</f>
        <v>31458.226992</v>
      </c>
      <c r="O3">
        <v>0.56000000000000005</v>
      </c>
      <c r="P3" s="3">
        <f t="shared" ref="P3:P8" si="1">(100*(L3+N3)/$L$19)-O3</f>
        <v>2.1133554696862031</v>
      </c>
      <c r="Q3">
        <f t="shared" ref="Q3:Q8" si="2">I3/D3</f>
        <v>33.388500000000001</v>
      </c>
      <c r="R3" s="3">
        <f t="shared" ref="R3:R8" si="3">(Q3*100)/(G3-Q3)</f>
        <v>28.698701667074946</v>
      </c>
      <c r="S3">
        <f t="shared" ref="S3:S17" si="4">(L3*100)/$L$19</f>
        <v>2.3625418687590116</v>
      </c>
    </row>
    <row r="4" spans="1:19" x14ac:dyDescent="0.25">
      <c r="A4" t="s">
        <v>18</v>
      </c>
      <c r="B4" t="s">
        <v>19</v>
      </c>
      <c r="C4" t="s">
        <v>20</v>
      </c>
      <c r="D4" s="2">
        <v>20287</v>
      </c>
      <c r="E4">
        <v>6.61</v>
      </c>
      <c r="F4" s="1">
        <v>-134097.07</v>
      </c>
      <c r="G4">
        <v>8.02</v>
      </c>
      <c r="H4" s="1">
        <v>162701.74</v>
      </c>
      <c r="I4" s="3">
        <v>28604.67</v>
      </c>
      <c r="J4" t="s">
        <v>21</v>
      </c>
      <c r="K4" t="s">
        <v>15</v>
      </c>
      <c r="L4">
        <f t="shared" si="0"/>
        <v>162701.74</v>
      </c>
      <c r="M4">
        <v>0</v>
      </c>
      <c r="N4">
        <v>0</v>
      </c>
      <c r="O4">
        <v>0</v>
      </c>
      <c r="P4" s="3">
        <f t="shared" si="1"/>
        <v>1.6075258691273298</v>
      </c>
      <c r="Q4">
        <f t="shared" si="2"/>
        <v>1.41</v>
      </c>
      <c r="R4" s="3">
        <f t="shared" si="3"/>
        <v>21.331316187594556</v>
      </c>
      <c r="S4">
        <f t="shared" si="4"/>
        <v>1.6075258691273298</v>
      </c>
    </row>
    <row r="5" spans="1:19" x14ac:dyDescent="0.25">
      <c r="A5" t="s">
        <v>22</v>
      </c>
      <c r="B5" t="s">
        <v>23</v>
      </c>
      <c r="C5" t="s">
        <v>24</v>
      </c>
      <c r="D5" s="2">
        <v>2232</v>
      </c>
      <c r="E5">
        <v>106.1752</v>
      </c>
      <c r="F5" s="1">
        <v>-236983.04639999999</v>
      </c>
      <c r="G5">
        <v>115.88</v>
      </c>
      <c r="H5" s="1">
        <v>258644.16</v>
      </c>
      <c r="I5" s="3">
        <v>21661.113600000001</v>
      </c>
      <c r="J5" t="s">
        <v>14</v>
      </c>
      <c r="K5" t="s">
        <v>15</v>
      </c>
      <c r="L5">
        <f t="shared" si="0"/>
        <v>258644.16</v>
      </c>
      <c r="M5">
        <v>3.56</v>
      </c>
      <c r="N5">
        <f>(M5/100)*L16</f>
        <v>36445.240831999996</v>
      </c>
      <c r="O5">
        <v>0.53</v>
      </c>
      <c r="P5" s="3">
        <f t="shared" si="1"/>
        <v>2.3855425476256356</v>
      </c>
      <c r="Q5">
        <f t="shared" si="2"/>
        <v>9.7048000000000005</v>
      </c>
      <c r="R5" s="3">
        <f t="shared" si="3"/>
        <v>9.1403642281813458</v>
      </c>
      <c r="S5">
        <f t="shared" si="4"/>
        <v>2.5554562483394965</v>
      </c>
    </row>
    <row r="6" spans="1:19" x14ac:dyDescent="0.25">
      <c r="A6" t="s">
        <v>25</v>
      </c>
      <c r="B6" t="s">
        <v>12</v>
      </c>
      <c r="C6" t="s">
        <v>26</v>
      </c>
      <c r="D6" s="2">
        <v>1768</v>
      </c>
      <c r="E6">
        <v>91.702500000000001</v>
      </c>
      <c r="F6" s="1">
        <v>-162130.01999999999</v>
      </c>
      <c r="G6">
        <v>96.92</v>
      </c>
      <c r="H6" s="1">
        <v>171354.56</v>
      </c>
      <c r="I6" s="3">
        <v>9224.5400000000009</v>
      </c>
      <c r="J6" t="s">
        <v>14</v>
      </c>
      <c r="K6" t="s">
        <v>15</v>
      </c>
      <c r="L6">
        <f t="shared" si="0"/>
        <v>171354.56</v>
      </c>
      <c r="M6">
        <v>3.78</v>
      </c>
      <c r="N6">
        <f>(M6/100)*L10</f>
        <v>17192.564928</v>
      </c>
      <c r="O6">
        <v>0.27</v>
      </c>
      <c r="P6" s="3">
        <f t="shared" si="1"/>
        <v>1.5928834631476128</v>
      </c>
      <c r="Q6">
        <f t="shared" si="2"/>
        <v>5.2175000000000002</v>
      </c>
      <c r="R6" s="3">
        <f t="shared" si="3"/>
        <v>5.6895940677735064</v>
      </c>
      <c r="S6">
        <f t="shared" si="4"/>
        <v>1.6930174686080874</v>
      </c>
    </row>
    <row r="7" spans="1:19" x14ac:dyDescent="0.25">
      <c r="A7" t="s">
        <v>27</v>
      </c>
      <c r="B7" t="s">
        <v>12</v>
      </c>
      <c r="C7" t="s">
        <v>28</v>
      </c>
      <c r="D7" s="2">
        <v>3613</v>
      </c>
      <c r="E7">
        <v>35.682600000000001</v>
      </c>
      <c r="F7" s="1">
        <v>-128921.2338</v>
      </c>
      <c r="G7">
        <v>41.97</v>
      </c>
      <c r="H7" s="1">
        <v>151637.60999999999</v>
      </c>
      <c r="I7" s="3">
        <v>22716.376199999999</v>
      </c>
      <c r="J7" t="s">
        <v>14</v>
      </c>
      <c r="K7" t="s">
        <v>15</v>
      </c>
      <c r="L7">
        <f t="shared" si="0"/>
        <v>151637.60999999999</v>
      </c>
      <c r="M7">
        <v>4.42</v>
      </c>
      <c r="N7">
        <f>(M7/100)*L10</f>
        <v>20103.475392</v>
      </c>
      <c r="O7">
        <v>0.38</v>
      </c>
      <c r="P7" s="3">
        <f t="shared" si="1"/>
        <v>1.3168364171129685</v>
      </c>
      <c r="Q7">
        <f t="shared" si="2"/>
        <v>6.2873999999999999</v>
      </c>
      <c r="R7" s="3">
        <f t="shared" si="3"/>
        <v>17.62035277698374</v>
      </c>
      <c r="S7">
        <f t="shared" si="4"/>
        <v>1.4982100425455871</v>
      </c>
    </row>
    <row r="8" spans="1:19" x14ac:dyDescent="0.25">
      <c r="A8" t="s">
        <v>29</v>
      </c>
      <c r="B8" t="s">
        <v>30</v>
      </c>
      <c r="C8" t="s">
        <v>31</v>
      </c>
      <c r="D8" s="2">
        <v>13050</v>
      </c>
      <c r="E8">
        <v>77.4559</v>
      </c>
      <c r="F8" s="1">
        <v>-1010799.495</v>
      </c>
      <c r="G8">
        <v>85.06</v>
      </c>
      <c r="H8" s="1">
        <v>1110033</v>
      </c>
      <c r="I8" s="3">
        <v>99233.505000000005</v>
      </c>
      <c r="J8" t="s">
        <v>14</v>
      </c>
      <c r="K8" t="s">
        <v>15</v>
      </c>
      <c r="L8">
        <f t="shared" si="0"/>
        <v>1110033</v>
      </c>
      <c r="M8">
        <v>0</v>
      </c>
      <c r="N8">
        <v>0</v>
      </c>
      <c r="O8">
        <v>0</v>
      </c>
      <c r="P8" s="3">
        <f t="shared" si="1"/>
        <v>10.967348985235299</v>
      </c>
      <c r="Q8">
        <f t="shared" si="2"/>
        <v>7.6041000000000007</v>
      </c>
      <c r="R8" s="3">
        <f t="shared" si="3"/>
        <v>9.8173283119813988</v>
      </c>
      <c r="S8">
        <f t="shared" si="4"/>
        <v>10.967348985235299</v>
      </c>
    </row>
    <row r="9" spans="1:19" x14ac:dyDescent="0.25">
      <c r="A9" t="s">
        <v>32</v>
      </c>
      <c r="B9" t="s">
        <v>30</v>
      </c>
      <c r="C9" t="s">
        <v>33</v>
      </c>
      <c r="D9" s="2">
        <v>5865</v>
      </c>
      <c r="E9">
        <v>46.68</v>
      </c>
      <c r="F9" s="1">
        <v>-273778.2</v>
      </c>
      <c r="G9">
        <v>51.44</v>
      </c>
      <c r="H9" s="1">
        <v>301695.59999999998</v>
      </c>
      <c r="I9" s="3">
        <v>27917.4</v>
      </c>
      <c r="J9" t="s">
        <v>14</v>
      </c>
      <c r="K9" t="s">
        <v>15</v>
      </c>
      <c r="L9">
        <f t="shared" si="0"/>
        <v>301695.59999999998</v>
      </c>
      <c r="S9">
        <f t="shared" si="4"/>
        <v>2.98081312223146</v>
      </c>
    </row>
    <row r="10" spans="1:19" x14ac:dyDescent="0.25">
      <c r="A10" t="s">
        <v>34</v>
      </c>
      <c r="B10" t="s">
        <v>30</v>
      </c>
      <c r="C10" t="s">
        <v>35</v>
      </c>
      <c r="D10" s="2">
        <v>5544</v>
      </c>
      <c r="E10">
        <v>85.258799999999994</v>
      </c>
      <c r="F10" s="1">
        <v>-472674.78720000002</v>
      </c>
      <c r="G10">
        <v>82.04</v>
      </c>
      <c r="H10" s="1">
        <v>454829.76</v>
      </c>
      <c r="I10" s="3">
        <v>-17845.0272</v>
      </c>
      <c r="J10" t="s">
        <v>14</v>
      </c>
      <c r="K10" t="s">
        <v>15</v>
      </c>
      <c r="L10">
        <f t="shared" si="0"/>
        <v>454829.76</v>
      </c>
      <c r="S10">
        <f t="shared" si="4"/>
        <v>4.4938093793525189</v>
      </c>
    </row>
    <row r="11" spans="1:19" x14ac:dyDescent="0.25">
      <c r="A11" t="s">
        <v>36</v>
      </c>
      <c r="B11" t="s">
        <v>30</v>
      </c>
      <c r="C11" t="s">
        <v>37</v>
      </c>
      <c r="D11" s="2">
        <v>56451</v>
      </c>
      <c r="E11">
        <v>23.401299999999999</v>
      </c>
      <c r="F11" s="1">
        <v>-1321026.7863</v>
      </c>
      <c r="G11">
        <v>24.43</v>
      </c>
      <c r="H11" s="1">
        <v>1379097.93</v>
      </c>
      <c r="I11" s="3">
        <v>58071.143700000001</v>
      </c>
      <c r="J11" t="s">
        <v>14</v>
      </c>
      <c r="K11" t="s">
        <v>15</v>
      </c>
      <c r="L11">
        <f t="shared" si="0"/>
        <v>1379097.93</v>
      </c>
      <c r="S11">
        <f t="shared" si="4"/>
        <v>13.625764534140517</v>
      </c>
    </row>
    <row r="12" spans="1:19" x14ac:dyDescent="0.25">
      <c r="A12" t="s">
        <v>38</v>
      </c>
      <c r="B12" t="s">
        <v>30</v>
      </c>
      <c r="C12" t="s">
        <v>39</v>
      </c>
      <c r="D12" s="2">
        <v>10266</v>
      </c>
      <c r="E12">
        <v>55.101199999999999</v>
      </c>
      <c r="F12" s="1">
        <v>-565668.9192</v>
      </c>
      <c r="G12">
        <v>57.17</v>
      </c>
      <c r="H12" s="1">
        <v>586907.22</v>
      </c>
      <c r="I12" s="1">
        <v>21238.300800000001</v>
      </c>
      <c r="J12" t="s">
        <v>14</v>
      </c>
      <c r="K12" t="s">
        <v>15</v>
      </c>
      <c r="L12">
        <f t="shared" si="0"/>
        <v>586907.22</v>
      </c>
      <c r="S12">
        <f t="shared" si="4"/>
        <v>5.7987612113281948</v>
      </c>
    </row>
    <row r="13" spans="1:19" x14ac:dyDescent="0.25">
      <c r="A13" t="s">
        <v>40</v>
      </c>
      <c r="B13" t="s">
        <v>30</v>
      </c>
      <c r="C13" t="s">
        <v>41</v>
      </c>
      <c r="D13" s="2">
        <v>46562</v>
      </c>
      <c r="E13">
        <v>40.712800000000001</v>
      </c>
      <c r="F13" s="1">
        <v>-1895669.3936000001</v>
      </c>
      <c r="G13">
        <v>42.65</v>
      </c>
      <c r="H13" s="1">
        <v>1985869.3</v>
      </c>
      <c r="I13" s="1">
        <v>90199.906400000007</v>
      </c>
      <c r="J13" t="s">
        <v>14</v>
      </c>
      <c r="K13" t="s">
        <v>15</v>
      </c>
      <c r="L13">
        <f t="shared" si="0"/>
        <v>1985869.3</v>
      </c>
      <c r="S13">
        <f t="shared" si="4"/>
        <v>19.620787537095683</v>
      </c>
    </row>
    <row r="14" spans="1:19" x14ac:dyDescent="0.25">
      <c r="A14" t="s">
        <v>42</v>
      </c>
      <c r="B14" t="s">
        <v>30</v>
      </c>
      <c r="C14" t="s">
        <v>43</v>
      </c>
      <c r="D14" s="2">
        <v>17814</v>
      </c>
      <c r="E14">
        <v>46.365200000000002</v>
      </c>
      <c r="F14" s="1">
        <v>-825949.67279999994</v>
      </c>
      <c r="G14">
        <v>49.5</v>
      </c>
      <c r="H14" s="1">
        <v>881793</v>
      </c>
      <c r="I14" s="1">
        <v>55843.3272</v>
      </c>
      <c r="J14" t="s">
        <v>14</v>
      </c>
      <c r="K14" t="s">
        <v>15</v>
      </c>
      <c r="L14">
        <f t="shared" si="0"/>
        <v>881793</v>
      </c>
      <c r="S14">
        <f t="shared" si="4"/>
        <v>8.7122919442373234</v>
      </c>
    </row>
    <row r="15" spans="1:19" x14ac:dyDescent="0.25">
      <c r="A15" t="s">
        <v>44</v>
      </c>
      <c r="B15" t="s">
        <v>30</v>
      </c>
      <c r="C15" t="s">
        <v>45</v>
      </c>
      <c r="D15" s="2">
        <v>5987</v>
      </c>
      <c r="E15">
        <v>44.462899999999998</v>
      </c>
      <c r="F15" s="1">
        <v>-266199.3823</v>
      </c>
      <c r="G15">
        <v>45.17</v>
      </c>
      <c r="H15" s="1">
        <v>270432.78999999998</v>
      </c>
      <c r="I15" s="1">
        <v>4233.4076999999997</v>
      </c>
      <c r="J15" t="s">
        <v>14</v>
      </c>
      <c r="K15" t="s">
        <v>15</v>
      </c>
      <c r="L15">
        <f t="shared" si="0"/>
        <v>270432.79000000004</v>
      </c>
      <c r="S15">
        <f t="shared" si="4"/>
        <v>2.6719302804338709</v>
      </c>
    </row>
    <row r="16" spans="1:19" x14ac:dyDescent="0.25">
      <c r="A16" t="s">
        <v>46</v>
      </c>
      <c r="B16" t="s">
        <v>30</v>
      </c>
      <c r="C16" t="s">
        <v>47</v>
      </c>
      <c r="D16" s="2">
        <v>14476</v>
      </c>
      <c r="E16">
        <v>66.166600000000003</v>
      </c>
      <c r="F16" s="1">
        <v>-957827.70160000003</v>
      </c>
      <c r="G16">
        <v>70.72</v>
      </c>
      <c r="H16" s="1">
        <v>1023742.72</v>
      </c>
      <c r="I16" s="1">
        <v>65915.018400000001</v>
      </c>
      <c r="J16" t="s">
        <v>14</v>
      </c>
      <c r="K16" t="s">
        <v>15</v>
      </c>
      <c r="L16">
        <f t="shared" si="0"/>
        <v>1023742.72</v>
      </c>
      <c r="S16">
        <f t="shared" si="4"/>
        <v>10.114783687812906</v>
      </c>
    </row>
    <row r="17" spans="1:19" x14ac:dyDescent="0.25">
      <c r="A17" t="s">
        <v>48</v>
      </c>
      <c r="B17" t="s">
        <v>30</v>
      </c>
      <c r="C17" t="s">
        <v>49</v>
      </c>
      <c r="D17" s="2">
        <v>14826</v>
      </c>
      <c r="E17">
        <v>67.214600000000004</v>
      </c>
      <c r="F17" s="1">
        <v>-996523.65960000001</v>
      </c>
      <c r="G17">
        <v>74.89</v>
      </c>
      <c r="H17" s="1">
        <v>1110319.1399999999</v>
      </c>
      <c r="I17" s="1">
        <v>113795.4804</v>
      </c>
      <c r="J17" t="s">
        <v>14</v>
      </c>
      <c r="K17" t="s">
        <v>15</v>
      </c>
      <c r="L17">
        <f t="shared" si="0"/>
        <v>1110319.1399999999</v>
      </c>
      <c r="S17">
        <f t="shared" si="4"/>
        <v>10.970176105905255</v>
      </c>
    </row>
    <row r="18" spans="1:19" x14ac:dyDescent="0.25">
      <c r="S18">
        <f t="shared" ref="S3:S18" si="5">(L18)/$L$19</f>
        <v>0</v>
      </c>
    </row>
    <row r="19" spans="1:19" x14ac:dyDescent="0.25">
      <c r="L19">
        <f>SUM(L2:L17)</f>
        <v>10121251.74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Dawood Haroon</dc:creator>
  <cp:lastModifiedBy>Dawood Haroon</cp:lastModifiedBy>
  <dcterms:created xsi:type="dcterms:W3CDTF">2015-02-23T19:55:58Z</dcterms:created>
  <dcterms:modified xsi:type="dcterms:W3CDTF">2015-02-23T19:55:58Z</dcterms:modified>
</cp:coreProperties>
</file>