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16800" yWindow="465" windowWidth="16800" windowHeight="16440" tabRatio="500" activeTab="1"/>
  </bookViews>
  <sheets>
    <sheet name="Notes" sheetId="5" r:id="rId1"/>
    <sheet name="Model 1 - Flight Operation Cost" sheetId="3" r:id="rId2"/>
    <sheet name="Model 2 - Flight Revenue " sheetId="4" r:id="rId3"/>
    <sheet name="SAR Data" sheetId="2" r:id="rId4"/>
  </sheets>
  <definedNames>
    <definedName name="solver_adj" localSheetId="1" hidden="1">'Model 1 - Flight Operation Cost'!$C$11</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1" hidden="1">1</definedName>
    <definedName name="solver_eng" localSheetId="2" hidden="1">1</definedName>
    <definedName name="solver_eng" localSheetId="0" hidden="1">1</definedName>
    <definedName name="solver_eng" localSheetId="3" hidden="1">1</definedName>
    <definedName name="solver_itr" localSheetId="1" hidden="1">2147483647</definedName>
    <definedName name="solver_itr" localSheetId="2" hidden="1">2147483647</definedName>
    <definedName name="solver_lhs1" localSheetId="1" hidden="1">'Model 1 - Flight Operation Cost'!$C$11</definedName>
    <definedName name="solver_lhs1" localSheetId="2" hidden="1">'Model 2 - Flight Revenue '!$C$8</definedName>
    <definedName name="solver_lhs2" localSheetId="1" hidden="1">'Model 1 - Flight Operation Cost'!$C$11</definedName>
    <definedName name="solver_lhs2" localSheetId="2" hidden="1">'Model 2 - Flight Revenue '!$C$8</definedName>
    <definedName name="solver_lhs3" localSheetId="1" hidden="1">'Model 1 - Flight Operation Cost'!$C$4</definedName>
    <definedName name="solver_lhs3" localSheetId="2" hidden="1">'Model 2 - Flight Revenue '!$C$9</definedName>
    <definedName name="solver_lhs4" localSheetId="1" hidden="1">'Model 1 - Flight Operation Cost'!$C$4</definedName>
    <definedName name="solver_lhs4" localSheetId="2" hidden="1">'Model 2 - Flight Revenue '!$C$9</definedName>
    <definedName name="solver_lin" localSheetId="1" hidden="1">2</definedName>
    <definedName name="solver_lin" localSheetId="2" hidden="1">2</definedName>
    <definedName name="solver_lin" localSheetId="0" hidden="1">2</definedName>
    <definedName name="solver_lin" localSheetId="3" hidden="1">2</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1</definedName>
    <definedName name="solver_neg" localSheetId="2" hidden="1">1</definedName>
    <definedName name="solver_neg" localSheetId="0" hidden="1">1</definedName>
    <definedName name="solver_neg" localSheetId="3" hidden="1">1</definedName>
    <definedName name="solver_nod" localSheetId="1" hidden="1">2147483647</definedName>
    <definedName name="solver_nod" localSheetId="2" hidden="1">2147483647</definedName>
    <definedName name="solver_num" localSheetId="1" hidden="1">2</definedName>
    <definedName name="solver_num" localSheetId="2" hidden="1">0</definedName>
    <definedName name="solver_num" localSheetId="0" hidden="1">0</definedName>
    <definedName name="solver_num" localSheetId="3" hidden="1">0</definedName>
    <definedName name="solver_opt" localSheetId="1" hidden="1">'Model 1 - Flight Operation Cost'!$C$24</definedName>
    <definedName name="solver_opt" localSheetId="2" hidden="1">'Model 2 - Flight Revenue '!$H$11</definedName>
    <definedName name="solver_opt" localSheetId="0" hidden="1">Notes!$B$5</definedName>
    <definedName name="solver_opt" localSheetId="3" hidden="1">'SAR Data'!$A$8</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el1" localSheetId="1" hidden="1">1</definedName>
    <definedName name="solver_rel1" localSheetId="2" hidden="1">1</definedName>
    <definedName name="solver_rel2" localSheetId="1" hidden="1">3</definedName>
    <definedName name="solver_rel2" localSheetId="2" hidden="1">3</definedName>
    <definedName name="solver_rel3" localSheetId="1" hidden="1">1</definedName>
    <definedName name="solver_rel3" localSheetId="2" hidden="1">1</definedName>
    <definedName name="solver_rel4" localSheetId="1" hidden="1">3</definedName>
    <definedName name="solver_rel4" localSheetId="2" hidden="1">3</definedName>
    <definedName name="solver_rhs1" localSheetId="1" hidden="1">'Model 1 - Flight Operation Cost'!$G$8</definedName>
    <definedName name="solver_rhs1" localSheetId="2" hidden="1">'Model 2 - Flight Revenue '!$G$10</definedName>
    <definedName name="solver_rhs2" localSheetId="1" hidden="1">'Model 1 - Flight Operation Cost'!$G$7</definedName>
    <definedName name="solver_rhs2" localSheetId="2" hidden="1">'Model 2 - Flight Revenue '!$G$9</definedName>
    <definedName name="solver_rhs3" localSheetId="1" hidden="1">'Model 1 - Flight Operation Cost'!#REF!</definedName>
    <definedName name="solver_rhs3" localSheetId="2" hidden="1">'Model 2 - Flight Revenue '!$G$7</definedName>
    <definedName name="solver_rhs4" localSheetId="1" hidden="1">'Model 1 - Flight Operation Cost'!#REF!</definedName>
    <definedName name="solver_rhs4" localSheetId="2" hidden="1">'Model 2 - Flight Revenue '!$G$6</definedName>
    <definedName name="solver_rlx" localSheetId="1" hidden="1">2</definedName>
    <definedName name="solver_rlx" localSheetId="2" hidden="1">1</definedName>
    <definedName name="solver_rsd" localSheetId="1" hidden="1">0</definedName>
    <definedName name="solver_rsd" localSheetId="2" hidden="1">0</definedName>
    <definedName name="solver_scl" localSheetId="1" hidden="1">1</definedName>
    <definedName name="solver_scl" localSheetId="2" hidden="1">2</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0.005</definedName>
    <definedName name="solver_tol" localSheetId="2" hidden="1">0.01</definedName>
    <definedName name="solver_typ" localSheetId="1" hidden="1">2</definedName>
    <definedName name="solver_typ" localSheetId="2" hidden="1">1</definedName>
    <definedName name="solver_typ" localSheetId="0" hidden="1">1</definedName>
    <definedName name="solver_typ" localSheetId="3" hidden="1">1</definedName>
    <definedName name="solver_val" localSheetId="1" hidden="1">0</definedName>
    <definedName name="solver_val" localSheetId="2" hidden="1">0</definedName>
    <definedName name="solver_val" localSheetId="0" hidden="1">0</definedName>
    <definedName name="solver_val" localSheetId="3" hidden="1">0</definedName>
    <definedName name="solver_ver" localSheetId="1" hidden="1">2</definedName>
    <definedName name="solver_ver" localSheetId="2" hidden="1">2</definedName>
    <definedName name="solver_ver" localSheetId="0" hidden="1">2</definedName>
    <definedName name="solver_ver" localSheetId="3" hidden="1">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4" i="3" l="1"/>
  <c r="G4" i="3"/>
  <c r="H4" i="3"/>
  <c r="I4" i="3"/>
  <c r="C15" i="3"/>
  <c r="C16" i="3"/>
  <c r="C17" i="3"/>
  <c r="C18" i="3"/>
  <c r="C14" i="3"/>
  <c r="C19" i="3"/>
  <c r="C20" i="3"/>
  <c r="C21" i="3"/>
  <c r="C24" i="3"/>
  <c r="C15" i="4"/>
  <c r="C16" i="4"/>
  <c r="C19" i="4"/>
  <c r="C18" i="4"/>
  <c r="C22" i="4"/>
</calcChain>
</file>

<file path=xl/sharedStrings.xml><?xml version="1.0" encoding="utf-8"?>
<sst xmlns="http://schemas.openxmlformats.org/spreadsheetml/2006/main" count="107" uniqueCount="77">
  <si>
    <t>Speed</t>
  </si>
  <si>
    <t>SAR</t>
  </si>
  <si>
    <t>Problem Setup</t>
  </si>
  <si>
    <t>Flight Distance</t>
  </si>
  <si>
    <t>statute miles</t>
  </si>
  <si>
    <t>Fuel Cost</t>
  </si>
  <si>
    <t>lbs/gallon</t>
  </si>
  <si>
    <t>Crew Cost</t>
  </si>
  <si>
    <t>$ per flight hour</t>
  </si>
  <si>
    <t>$ per gallon</t>
  </si>
  <si>
    <t>Maintenance Cost</t>
  </si>
  <si>
    <t>Ownership Cost</t>
  </si>
  <si>
    <t>Calculated Variables</t>
  </si>
  <si>
    <t>mph</t>
  </si>
  <si>
    <t>miles/lb</t>
  </si>
  <si>
    <t>Total Fuel</t>
  </si>
  <si>
    <t>lbs</t>
  </si>
  <si>
    <t>gallons</t>
  </si>
  <si>
    <t>Trip Time</t>
  </si>
  <si>
    <t>hours</t>
  </si>
  <si>
    <t>Speed (mph)</t>
  </si>
  <si>
    <t>SAR (miles/lb)</t>
  </si>
  <si>
    <t>Constraints</t>
  </si>
  <si>
    <t>Objective</t>
  </si>
  <si>
    <t>Total Operating Cost</t>
  </si>
  <si>
    <t>Third-Order Polynomial Fit: SAR = f(speed)</t>
  </si>
  <si>
    <t>speed^3</t>
  </si>
  <si>
    <t>speed^2</t>
  </si>
  <si>
    <t>speed^1</t>
  </si>
  <si>
    <t>speed^0</t>
  </si>
  <si>
    <t>Variables</t>
  </si>
  <si>
    <t>Min Speed</t>
  </si>
  <si>
    <t>Max Speed</t>
  </si>
  <si>
    <t>Fuel Density</t>
  </si>
  <si>
    <t>Revenue</t>
  </si>
  <si>
    <t>$ per flight</t>
  </si>
  <si>
    <t>Turnaround Time</t>
  </si>
  <si>
    <t>Total Revenue</t>
  </si>
  <si>
    <t>Total Cost</t>
  </si>
  <si>
    <t>Total Operating Profit</t>
  </si>
  <si>
    <t>Min Turnaround Time</t>
  </si>
  <si>
    <t>Max Turnaround Time</t>
  </si>
  <si>
    <t>Operating Costs</t>
  </si>
  <si>
    <t>$ per day</t>
  </si>
  <si>
    <t>Model for Calculating  Revenue by operating mutiple flights between two locations</t>
  </si>
  <si>
    <t>Model for calculating Flight operation cost</t>
  </si>
  <si>
    <t>Notes on Using the model</t>
  </si>
  <si>
    <t>These are the variables that we are allowed to change to find the best possible configuration for our model</t>
  </si>
  <si>
    <t xml:space="preserve">These are some of the secondary outputs that the model provides based on the given inputs </t>
  </si>
  <si>
    <t xml:space="preserve">This contains the primary output of interest from the model based on the given inputs </t>
  </si>
  <si>
    <t>Airport Hours of Operation</t>
  </si>
  <si>
    <t>hours per day</t>
  </si>
  <si>
    <t>Problem Setup MODEL 1</t>
  </si>
  <si>
    <t>Problem Setup MODEL 2</t>
  </si>
  <si>
    <t xml:space="preserve">Variables MODEL 1 </t>
  </si>
  <si>
    <t>Variables MODEL 2</t>
  </si>
  <si>
    <t xml:space="preserve">Objective MODEL 1 </t>
  </si>
  <si>
    <t xml:space="preserve">Objective MODEL 2 </t>
  </si>
  <si>
    <t>For Optimization:</t>
  </si>
  <si>
    <t>How to Connect Models:</t>
  </si>
  <si>
    <t>$ per kilometer</t>
  </si>
  <si>
    <t xml:space="preserve">You will only be asked to answer three multiple choice questions on the course webpage. Familiarize yourself with this file, then return to the course webpage. </t>
  </si>
  <si>
    <t>Max Trips/Day</t>
  </si>
  <si>
    <t>(average over many days,</t>
  </si>
  <si>
    <t>may have fractional flights)</t>
  </si>
  <si>
    <t>kilometers</t>
  </si>
  <si>
    <t>km/hr</t>
  </si>
  <si>
    <t xml:space="preserve">This section contains all the variables which have been assumed for the model. These variables should not be updated for the calculations. </t>
  </si>
  <si>
    <t>For optimization, use the solver function in excel, on the variables that you would like to optimize on. This is similar to what you did in Week 2.</t>
  </si>
  <si>
    <t>Calculated Variables MODEL 1</t>
  </si>
  <si>
    <t>Calculated Variables MODEL 2</t>
  </si>
  <si>
    <t xml:space="preserve">Directions (Ungraded Activity): </t>
  </si>
  <si>
    <t xml:space="preserve">Directions (Graded Activity): </t>
  </si>
  <si>
    <t>For the graded activity you will build on the models you already used in the ungraded activity. Previously you did not actually combine the models. Your task for this activity is to combine the models and answer the question “how many flights should you operate between Boston and Seattle to maximize profits ?”
Follow the guidelines to combine the models :
• Identify the common parameters between the models and determine how one model's output can be fed into the other model. Note that parameters from Model 1 can be fed to Model 2 and vice versa.
• Both models should run simultaneously (the Excel Solver changes outputs of both models at the same time) - do not optimize Model 1 and Model 2 as two separate steps.
• Think about the end objective from your combined model to help understand which model’s output(s) feed the input(s) for the other.  
• While combining the models, play attention to units and convert as needed. Any cells that are pre-populated contain the values assumed the official solution, but feel free to manipulate them to see how the solution changes. 
Once you have combined the models,  find the optimum value for your input conditions that will maximize profits. To do this optimization, you should use the excel solver function to find the optimal input values which maximize your objective function. The “Solver” Add-in must be loaded into Excel 2007 or later for this solution, as described in https://support.office.com/en-us/article/Load-the-Solver-Add-in-612926fc-d53b-46b4-872c-e24772f078ca</t>
  </si>
  <si>
    <t>To connect the inputs from one model to another, simply reference the cell number of the ouput from one model into the input cell of the other model</t>
  </si>
  <si>
    <t>Yellow cells should be modified during this exercise (with a formula)</t>
  </si>
  <si>
    <t>Fuel Cost per Gallon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</si>
</sst>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7" formatCode="&quot;$&quot;#,##0.00_);\(&quot;$&quot;#,##0.00\)"/>
    <numFmt numFmtId="44" formatCode="_(&quot;$&quot;* #,##0.00_);_(&quot;$&quot;* \(#,##0.00\);_(&quot;$&quot;* &quot;-&quot;??_);_(@_)"/>
    <numFmt numFmtId="164" formatCode="0.0000"/>
    <numFmt numFmtId="165" formatCode="0.0"/>
    <numFmt numFmtId="166" formatCode="_(&quot;$&quot;* #,##0_);_(&quot;$&quot;* \(#,##0\);_(&quot;$&quot;* &quot;-&quot;??_);_(@_)"/>
    <numFmt numFmtId="167" formatCode="&quot;$&quot;#,##0.00"/>
  </numFmts>
  <fonts count="14" x14ac:knownFonts="1">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i/>
      <sz val="12"/>
      <color theme="1"/>
      <name val="Calibri"/>
      <family val="2"/>
      <scheme val="minor"/>
    </font>
    <font>
      <sz val="8"/>
      <name val="Calibri"/>
      <family val="2"/>
      <scheme val="minor"/>
    </font>
    <font>
      <b/>
      <sz val="14"/>
      <color theme="1"/>
      <name val="Calibri"/>
      <family val="2"/>
      <scheme val="minor"/>
    </font>
    <font>
      <sz val="14"/>
      <color theme="1"/>
      <name val="Calibri"/>
      <family val="2"/>
      <scheme val="minor"/>
    </font>
    <font>
      <b/>
      <sz val="18"/>
      <color theme="1"/>
      <name val="Calibri"/>
      <family val="2"/>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theme="8" tint="0.79998168889431442"/>
        <bgColor indexed="65"/>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3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rgb="FF7F7F7F"/>
      </left>
      <right style="thin">
        <color rgb="FF7F7F7F"/>
      </right>
      <top style="medium">
        <color auto="1"/>
      </top>
      <bottom style="thin">
        <color rgb="FF7F7F7F"/>
      </bottom>
      <diagonal/>
    </border>
    <border>
      <left style="thin">
        <color rgb="FF7F7F7F"/>
      </left>
      <right style="thin">
        <color rgb="FF7F7F7F"/>
      </right>
      <top style="thin">
        <color rgb="FF7F7F7F"/>
      </top>
      <bottom style="medium">
        <color auto="1"/>
      </bottom>
      <diagonal/>
    </border>
    <border>
      <left style="thin">
        <color rgb="FF3F3F3F"/>
      </left>
      <right style="thin">
        <color rgb="FF3F3F3F"/>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s>
  <cellStyleXfs count="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6" fillId="2" borderId="1" applyNumberFormat="0" applyAlignment="0" applyProtection="0"/>
    <xf numFmtId="0" fontId="7" fillId="3" borderId="2" applyNumberFormat="0" applyAlignment="0" applyProtection="0"/>
    <xf numFmtId="0" fontId="8" fillId="3" borderId="1" applyNumberFormat="0" applyAlignment="0" applyProtection="0"/>
    <xf numFmtId="0" fontId="2" fillId="4"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82">
    <xf numFmtId="0" fontId="0" fillId="0" borderId="0" xfId="0"/>
    <xf numFmtId="0" fontId="5" fillId="0" borderId="0" xfId="0" applyFont="1"/>
    <xf numFmtId="0" fontId="0" fillId="0" borderId="3" xfId="0" applyBorder="1"/>
    <xf numFmtId="0" fontId="0" fillId="0" borderId="4" xfId="0" applyBorder="1"/>
    <xf numFmtId="0" fontId="0" fillId="0" borderId="5" xfId="0" applyBorder="1"/>
    <xf numFmtId="11" fontId="0" fillId="0" borderId="6" xfId="0" applyNumberFormat="1" applyBorder="1"/>
    <xf numFmtId="11" fontId="0" fillId="0" borderId="7" xfId="0" applyNumberFormat="1" applyBorder="1"/>
    <xf numFmtId="0" fontId="0" fillId="0" borderId="7" xfId="0" applyBorder="1"/>
    <xf numFmtId="0" fontId="0" fillId="0" borderId="8" xfId="0" applyBorder="1"/>
    <xf numFmtId="0" fontId="9" fillId="0" borderId="5" xfId="0" applyFont="1" applyBorder="1"/>
    <xf numFmtId="0" fontId="9" fillId="0" borderId="10" xfId="0" applyFont="1" applyBorder="1"/>
    <xf numFmtId="0" fontId="9" fillId="0" borderId="8" xfId="0" applyFont="1" applyBorder="1"/>
    <xf numFmtId="11" fontId="0" fillId="0" borderId="8" xfId="0" applyNumberFormat="1" applyBorder="1"/>
    <xf numFmtId="0" fontId="0" fillId="0" borderId="12" xfId="0" applyBorder="1"/>
    <xf numFmtId="0" fontId="9" fillId="0" borderId="12" xfId="0" applyFont="1" applyBorder="1"/>
    <xf numFmtId="0" fontId="5" fillId="0" borderId="3" xfId="0" applyFont="1" applyBorder="1"/>
    <xf numFmtId="0" fontId="5" fillId="0" borderId="9" xfId="0" applyFont="1" applyBorder="1"/>
    <xf numFmtId="0" fontId="5" fillId="0" borderId="6" xfId="0" applyFont="1" applyBorder="1"/>
    <xf numFmtId="0" fontId="5" fillId="0" borderId="11" xfId="0" applyFont="1" applyBorder="1"/>
    <xf numFmtId="0" fontId="5" fillId="0" borderId="0" xfId="0" applyFont="1" applyFill="1" applyBorder="1"/>
    <xf numFmtId="0" fontId="8" fillId="3" borderId="13" xfId="5" applyBorder="1"/>
    <xf numFmtId="164" fontId="8" fillId="3" borderId="1" xfId="5" applyNumberFormat="1" applyBorder="1"/>
    <xf numFmtId="1" fontId="8" fillId="3" borderId="1" xfId="5" applyNumberFormat="1" applyBorder="1"/>
    <xf numFmtId="165" fontId="8" fillId="3" borderId="1" xfId="5" applyNumberFormat="1" applyBorder="1"/>
    <xf numFmtId="44" fontId="8" fillId="3" borderId="1" xfId="5" applyNumberFormat="1" applyBorder="1"/>
    <xf numFmtId="44" fontId="8" fillId="3" borderId="14" xfId="5" applyNumberFormat="1" applyBorder="1"/>
    <xf numFmtId="44" fontId="7" fillId="3" borderId="15" xfId="4" applyNumberFormat="1" applyFont="1" applyBorder="1"/>
    <xf numFmtId="0" fontId="5" fillId="0" borderId="0" xfId="0" applyFont="1" applyBorder="1"/>
    <xf numFmtId="0" fontId="0" fillId="0" borderId="0" xfId="0" applyBorder="1"/>
    <xf numFmtId="0" fontId="5" fillId="0" borderId="6" xfId="0" applyFont="1" applyFill="1" applyBorder="1"/>
    <xf numFmtId="0" fontId="5" fillId="0" borderId="9" xfId="0" applyFont="1" applyFill="1" applyBorder="1"/>
    <xf numFmtId="164" fontId="8" fillId="3" borderId="16" xfId="5" applyNumberFormat="1" applyBorder="1"/>
    <xf numFmtId="1" fontId="8" fillId="3" borderId="16" xfId="5" applyNumberFormat="1" applyBorder="1"/>
    <xf numFmtId="44" fontId="8" fillId="3" borderId="16" xfId="5" applyNumberFormat="1" applyBorder="1"/>
    <xf numFmtId="2" fontId="8" fillId="3" borderId="17" xfId="5" applyNumberFormat="1" applyBorder="1"/>
    <xf numFmtId="44" fontId="8" fillId="3" borderId="18" xfId="5" applyNumberFormat="1" applyBorder="1"/>
    <xf numFmtId="0" fontId="9" fillId="0" borderId="0" xfId="0" applyFont="1" applyBorder="1"/>
    <xf numFmtId="0" fontId="0" fillId="0" borderId="0" xfId="0" applyFont="1"/>
    <xf numFmtId="0" fontId="6" fillId="2" borderId="0" xfId="3" applyBorder="1"/>
    <xf numFmtId="7" fontId="6" fillId="2" borderId="0" xfId="3" applyNumberFormat="1" applyBorder="1"/>
    <xf numFmtId="0" fontId="6" fillId="2" borderId="4" xfId="3" applyBorder="1"/>
    <xf numFmtId="7" fontId="6" fillId="2" borderId="7" xfId="3" applyNumberFormat="1" applyBorder="1"/>
    <xf numFmtId="0" fontId="5" fillId="0" borderId="11" xfId="0" applyFont="1" applyFill="1" applyBorder="1"/>
    <xf numFmtId="166" fontId="6" fillId="6" borderId="19" xfId="3" applyNumberFormat="1" applyFill="1" applyBorder="1"/>
    <xf numFmtId="0" fontId="12" fillId="0" borderId="0" xfId="0" applyFont="1"/>
    <xf numFmtId="1" fontId="6" fillId="5" borderId="0" xfId="3" applyNumberFormat="1" applyFill="1" applyBorder="1"/>
    <xf numFmtId="0" fontId="12" fillId="0" borderId="0" xfId="0" applyFont="1" applyAlignment="1">
      <alignment wrapText="1"/>
    </xf>
    <xf numFmtId="0" fontId="11" fillId="0" borderId="20" xfId="0" applyFont="1" applyBorder="1" applyAlignment="1">
      <alignment wrapText="1"/>
    </xf>
    <xf numFmtId="0" fontId="11" fillId="0" borderId="29" xfId="0" applyFont="1" applyBorder="1" applyAlignment="1">
      <alignment wrapText="1"/>
    </xf>
    <xf numFmtId="0" fontId="12" fillId="0" borderId="30" xfId="0" applyFont="1" applyBorder="1" applyAlignment="1">
      <alignment wrapText="1"/>
    </xf>
    <xf numFmtId="0" fontId="12" fillId="0" borderId="32" xfId="0" applyFont="1" applyBorder="1" applyAlignment="1">
      <alignment wrapText="1"/>
    </xf>
    <xf numFmtId="0" fontId="11" fillId="0" borderId="0" xfId="0" applyFont="1" applyBorder="1" applyAlignment="1">
      <alignment wrapText="1"/>
    </xf>
    <xf numFmtId="0" fontId="12" fillId="0" borderId="0" xfId="0" applyFont="1" applyBorder="1" applyAlignment="1">
      <alignment horizontal="left" wrapText="1"/>
    </xf>
    <xf numFmtId="0" fontId="11" fillId="0" borderId="20" xfId="0" applyFont="1" applyBorder="1" applyAlignment="1">
      <alignment vertical="center"/>
    </xf>
    <xf numFmtId="0" fontId="11" fillId="0" borderId="16" xfId="0" applyFont="1" applyBorder="1" applyAlignment="1">
      <alignment vertical="center" wrapText="1"/>
    </xf>
    <xf numFmtId="0" fontId="11" fillId="0" borderId="20" xfId="0" applyFont="1" applyBorder="1" applyAlignment="1">
      <alignment vertical="center" wrapText="1"/>
    </xf>
    <xf numFmtId="0" fontId="3" fillId="0" borderId="16" xfId="9" applyBorder="1" applyAlignment="1">
      <alignment vertical="center"/>
    </xf>
    <xf numFmtId="0" fontId="3" fillId="0" borderId="16" xfId="9" applyBorder="1" applyAlignment="1">
      <alignment vertical="center" wrapText="1"/>
    </xf>
    <xf numFmtId="0" fontId="12" fillId="0" borderId="22" xfId="0" applyFont="1" applyBorder="1" applyAlignment="1">
      <alignment vertical="center" wrapText="1"/>
    </xf>
    <xf numFmtId="0" fontId="11" fillId="0" borderId="21" xfId="0" applyFont="1" applyBorder="1" applyAlignment="1">
      <alignment vertical="center" wrapText="1"/>
    </xf>
    <xf numFmtId="0" fontId="13" fillId="0" borderId="0" xfId="0" applyFont="1" applyAlignment="1">
      <alignment horizontal="center" wrapText="1"/>
    </xf>
    <xf numFmtId="1" fontId="1" fillId="7" borderId="19" xfId="6" applyNumberFormat="1" applyFont="1" applyFill="1" applyBorder="1" applyAlignment="1">
      <alignment horizontal="center"/>
    </xf>
    <xf numFmtId="1" fontId="6" fillId="7" borderId="0" xfId="3" applyNumberFormat="1" applyFill="1" applyBorder="1"/>
    <xf numFmtId="2" fontId="6" fillId="7" borderId="0" xfId="3" applyNumberFormat="1" applyFill="1" applyBorder="1"/>
    <xf numFmtId="167" fontId="6" fillId="7" borderId="7" xfId="3" applyNumberFormat="1" applyFill="1" applyBorder="1"/>
    <xf numFmtId="0" fontId="6" fillId="7" borderId="4" xfId="3" applyFill="1" applyBorder="1"/>
    <xf numFmtId="0" fontId="0" fillId="7" borderId="4" xfId="0" applyFill="1" applyBorder="1"/>
    <xf numFmtId="0" fontId="0" fillId="7" borderId="7" xfId="0" applyFill="1" applyBorder="1"/>
    <xf numFmtId="0" fontId="12" fillId="0" borderId="21" xfId="0" applyFont="1" applyBorder="1" applyAlignment="1">
      <alignment horizontal="left" vertical="center" wrapText="1"/>
    </xf>
    <xf numFmtId="0" fontId="12" fillId="0" borderId="22" xfId="0" applyFont="1" applyBorder="1" applyAlignment="1">
      <alignment horizontal="left" vertical="center" wrapText="1"/>
    </xf>
    <xf numFmtId="0" fontId="12" fillId="0" borderId="23" xfId="0" applyFont="1" applyBorder="1" applyAlignment="1" applyProtection="1">
      <alignment horizontal="left" vertical="top" wrapText="1"/>
      <protection locked="0"/>
    </xf>
    <xf numFmtId="0" fontId="12" fillId="0" borderId="24" xfId="0" applyFont="1" applyBorder="1" applyAlignment="1" applyProtection="1">
      <alignment horizontal="left" vertical="top" wrapText="1"/>
      <protection locked="0"/>
    </xf>
    <xf numFmtId="0" fontId="12" fillId="0" borderId="0" xfId="0" applyFont="1" applyBorder="1" applyAlignment="1" applyProtection="1">
      <alignment horizontal="left" vertical="top" wrapText="1"/>
      <protection locked="0"/>
    </xf>
    <xf numFmtId="0" fontId="12" fillId="0" borderId="31" xfId="0" applyFont="1" applyBorder="1" applyAlignment="1" applyProtection="1">
      <alignment horizontal="left" vertical="top" wrapText="1"/>
      <protection locked="0"/>
    </xf>
    <xf numFmtId="0" fontId="12" fillId="0" borderId="25" xfId="0" applyFont="1" applyBorder="1" applyAlignment="1" applyProtection="1">
      <alignment horizontal="left" vertical="top" wrapText="1"/>
      <protection locked="0"/>
    </xf>
    <xf numFmtId="0" fontId="12" fillId="0" borderId="26" xfId="0" applyFont="1" applyBorder="1" applyAlignment="1" applyProtection="1">
      <alignment horizontal="left" vertical="top" wrapText="1"/>
      <protection locked="0"/>
    </xf>
    <xf numFmtId="0" fontId="12" fillId="0" borderId="20" xfId="0" applyFont="1" applyBorder="1" applyAlignment="1">
      <alignment horizontal="left" vertical="center" wrapText="1"/>
    </xf>
    <xf numFmtId="0" fontId="13" fillId="0" borderId="0" xfId="0" applyFont="1" applyAlignment="1">
      <alignment horizontal="center" wrapText="1"/>
    </xf>
    <xf numFmtId="0" fontId="12" fillId="0" borderId="16" xfId="0" applyFont="1" applyBorder="1" applyAlignment="1">
      <alignment horizontal="left" vertical="center" wrapText="1"/>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3" fillId="7" borderId="0" xfId="0" applyFont="1" applyFill="1" applyAlignment="1">
      <alignment horizontal="left" wrapText="1"/>
    </xf>
  </cellXfs>
  <cellStyles count="10">
    <cellStyle name="20% - Accent5" xfId="6" builtinId="46"/>
    <cellStyle name="Calculation" xfId="5" builtinId="22"/>
    <cellStyle name="Followed Hyperlink" xfId="2" builtinId="9" hidden="1"/>
    <cellStyle name="Followed Hyperlink" xfId="8" builtinId="9" hidden="1"/>
    <cellStyle name="Hyperlink" xfId="1" builtinId="8" hidden="1"/>
    <cellStyle name="Hyperlink" xfId="7" builtinId="8" hidden="1"/>
    <cellStyle name="Hyperlink" xfId="9" builtinId="8"/>
    <cellStyle name="Input" xfId="3" builtinId="20"/>
    <cellStyle name="Normal" xfId="0" builtinId="0"/>
    <cellStyle name="Output" xfId="4"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Operating Cost Allocation</a:t>
            </a:r>
          </a:p>
        </c:rich>
      </c:tx>
      <c:layout/>
      <c:overlay val="0"/>
      <c:spPr>
        <a:noFill/>
        <a:ln>
          <a:noFill/>
        </a:ln>
        <a:effectLst/>
      </c:sp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'Model 1 - Flight Operation Cost'!$B$18:$B$21</c:f>
              <c:strCache>
                <c:ptCount val="4"/>
                <c:pt idx="0">
                  <c:v>Fuel Cost</c:v>
                </c:pt>
                <c:pt idx="1">
                  <c:v>Crew Cost</c:v>
                </c:pt>
                <c:pt idx="2">
                  <c:v>Maintenance Cost</c:v>
                </c:pt>
                <c:pt idx="3">
                  <c:v>Ownership Cost</c:v>
                </c:pt>
              </c:strCache>
            </c:strRef>
          </c:cat>
          <c:val>
            <c:numRef>
              <c:f>'Model 1 - Flight Operation Cost'!$C$18:$C$21</c:f>
              <c:numCache>
                <c:formatCode>_("$"* #,##0.00_);_("$"* \(#,##0.00\);_("$"* "-"??_);_(@_)</c:formatCode>
                <c:ptCount val="4"/>
                <c:pt idx="0">
                  <c:v>1002.845839132011</c:v>
                </c:pt>
                <c:pt idx="1">
                  <c:v>0</c:v>
                </c:pt>
                <c:pt idx="2">
                  <c:v>0</c:v>
                </c:pt>
                <c:pt idx="3">
                  <c:v>0</c:v>
                </c:pt>
              </c:numCache>
            </c:numRef>
          </c:val>
        </c:ser>
        <c:dLbls>
          <c:dLblPos val="outEnd"/>
          <c:showLegendKey val="0"/>
          <c:showVal val="1"/>
          <c:showCatName val="0"/>
          <c:showSerName val="0"/>
          <c:showPercent val="0"/>
          <c:showBubbleSize val="0"/>
        </c:dLbls>
        <c:gapWidth val="164"/>
        <c:overlap val="-22"/>
        <c:axId val="160966144"/>
        <c:axId val="161026432"/>
      </c:barChart>
      <c:catAx>
        <c:axId val="1609661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432"/>
        <c:crosses val="autoZero"/>
        <c:auto val="1"/>
        <c:lblAlgn val="ctr"/>
        <c:lblOffset val="100"/>
        <c:noMultiLvlLbl val="0"/>
      </c:catAx>
      <c:valAx>
        <c:axId val="161026432"/>
        <c:scaling>
          <c:orientation val="minMax"/>
        </c:scaling>
        <c:delete val="0"/>
        <c:axPos val="l"/>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SAR vs. Speed for a Typical Single-Aisle</a:t>
            </a:r>
            <a:r>
              <a:rPr lang="en-US" sz="2000" baseline="0"/>
              <a:t> Jet Airliner</a:t>
            </a:r>
            <a:endParaRPr lang="en-US" sz="2000"/>
          </a:p>
        </c:rich>
      </c:tx>
      <c:overlay val="0"/>
      <c:spPr>
        <a:noFill/>
        <a:ln>
          <a:noFill/>
        </a:ln>
        <a:effectLst/>
      </c:spPr>
    </c:title>
    <c:autoTitleDeleted val="0"/>
    <c:plotArea>
      <c:layout/>
      <c:scatterChart>
        <c:scatterStyle val="smoothMarker"/>
        <c:varyColors val="0"/>
        <c:ser>
          <c:idx val="0"/>
          <c:order val="0"/>
          <c:tx>
            <c:strRef>
              <c:f>'SAR Data'!$B$1</c:f>
              <c:strCache>
                <c:ptCount val="1"/>
                <c:pt idx="0">
                  <c:v>SAR (miles/lb)</c:v>
                </c:pt>
              </c:strCache>
            </c:strRef>
          </c:tx>
          <c:spPr>
            <a:ln w="60325" cap="rnd">
              <a:solidFill>
                <a:schemeClr val="accent1"/>
              </a:solidFill>
              <a:round/>
            </a:ln>
            <a:effectLst/>
          </c:spPr>
          <c:marker>
            <c:symbol val="circle"/>
            <c:size val="5"/>
            <c:spPr>
              <a:solidFill>
                <a:schemeClr val="accent1"/>
              </a:solidFill>
              <a:ln w="9525">
                <a:solidFill>
                  <a:schemeClr val="accent1"/>
                </a:solidFill>
              </a:ln>
              <a:effectLst/>
            </c:spPr>
          </c:marker>
          <c:trendline>
            <c:spPr>
              <a:ln w="53975" cap="rnd">
                <a:solidFill>
                  <a:srgbClr val="FF0000"/>
                </a:solidFill>
                <a:prstDash val="sysDot"/>
              </a:ln>
              <a:effectLst/>
            </c:spPr>
            <c:trendlineType val="poly"/>
            <c:order val="3"/>
            <c:dispRSqr val="1"/>
            <c:dispEq val="1"/>
            <c:trendlineLbl>
              <c:layout>
                <c:manualLayout>
                  <c:x val="4.3145579024844199E-2"/>
                  <c:y val="0.27609327680193801"/>
                </c:manualLayout>
              </c:layout>
              <c:numFmt formatCode="0.0000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xVal>
            <c:numRef>
              <c:f>'SAR Data'!$A$2:$A$14</c:f>
              <c:numCache>
                <c:formatCode>General</c:formatCode>
                <c:ptCount val="13"/>
                <c:pt idx="0">
                  <c:v>460</c:v>
                </c:pt>
                <c:pt idx="1">
                  <c:v>468</c:v>
                </c:pt>
                <c:pt idx="2">
                  <c:v>476</c:v>
                </c:pt>
                <c:pt idx="3">
                  <c:v>484</c:v>
                </c:pt>
                <c:pt idx="4">
                  <c:v>492</c:v>
                </c:pt>
                <c:pt idx="5">
                  <c:v>500</c:v>
                </c:pt>
                <c:pt idx="6">
                  <c:v>508</c:v>
                </c:pt>
                <c:pt idx="7">
                  <c:v>516</c:v>
                </c:pt>
                <c:pt idx="8">
                  <c:v>524</c:v>
                </c:pt>
                <c:pt idx="9">
                  <c:v>532</c:v>
                </c:pt>
                <c:pt idx="10">
                  <c:v>540</c:v>
                </c:pt>
                <c:pt idx="11">
                  <c:v>548</c:v>
                </c:pt>
                <c:pt idx="12">
                  <c:v>556</c:v>
                </c:pt>
              </c:numCache>
            </c:numRef>
          </c:xVal>
          <c:yVal>
            <c:numRef>
              <c:f>'SAR Data'!$B$2:$B$14</c:f>
              <c:numCache>
                <c:formatCode>General</c:formatCode>
                <c:ptCount val="13"/>
                <c:pt idx="0">
                  <c:v>9.2182256599999998E-2</c:v>
                </c:pt>
                <c:pt idx="1">
                  <c:v>9.2949899999999988E-2</c:v>
                </c:pt>
                <c:pt idx="2">
                  <c:v>9.3572382764539011E-2</c:v>
                </c:pt>
                <c:pt idx="3">
                  <c:v>9.3834207722676033E-2</c:v>
                </c:pt>
                <c:pt idx="4">
                  <c:v>9.3928356169907856E-2</c:v>
                </c:pt>
                <c:pt idx="5">
                  <c:v>9.3812584457392142E-2</c:v>
                </c:pt>
                <c:pt idx="6">
                  <c:v>9.3444648936286623E-2</c:v>
                </c:pt>
                <c:pt idx="7">
                  <c:v>9.2782305957748959E-2</c:v>
                </c:pt>
                <c:pt idx="8">
                  <c:v>9.1783311872937048E-2</c:v>
                </c:pt>
                <c:pt idx="9">
                  <c:v>9.0661859999999997E-2</c:v>
                </c:pt>
                <c:pt idx="10">
                  <c:v>8.9001490000000003E-2</c:v>
                </c:pt>
                <c:pt idx="11">
                  <c:v>8.6591089999999996E-2</c:v>
                </c:pt>
                <c:pt idx="12">
                  <c:v>8.3470449999999988E-2</c:v>
                </c:pt>
              </c:numCache>
            </c:numRef>
          </c:yVal>
          <c:smooth val="1"/>
        </c:ser>
        <c:dLbls>
          <c:showLegendKey val="0"/>
          <c:showVal val="0"/>
          <c:showCatName val="0"/>
          <c:showSerName val="0"/>
          <c:showPercent val="0"/>
          <c:showBubbleSize val="0"/>
        </c:dLbls>
        <c:axId val="177415680"/>
        <c:axId val="177426432"/>
      </c:scatterChart>
      <c:valAx>
        <c:axId val="177415680"/>
        <c:scaling>
          <c:orientation val="minMax"/>
          <c:max val="560"/>
          <c:min val="460"/>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True Airspeed (Miles per Hour)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77426432"/>
        <c:crosses val="autoZero"/>
        <c:crossBetween val="midCat"/>
        <c:majorUnit val="20"/>
      </c:valAx>
      <c:valAx>
        <c:axId val="177426432"/>
        <c:scaling>
          <c:orientation val="minMax"/>
          <c:min val="7.0000000000000007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Specific</a:t>
                </a:r>
                <a:r>
                  <a:rPr lang="en-US" sz="2000" baseline="0"/>
                  <a:t> Air Range (miles per lb)</a:t>
                </a:r>
                <a:endParaRPr lang="en-US" sz="2000"/>
              </a:p>
            </c:rich>
          </c:tx>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77415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14818</xdr:colOff>
      <xdr:row>10</xdr:row>
      <xdr:rowOff>8467</xdr:rowOff>
    </xdr:from>
    <xdr:to>
      <xdr:col>8</xdr:col>
      <xdr:colOff>766234</xdr:colOff>
      <xdr:row>24</xdr:row>
      <xdr:rowOff>55033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101600</xdr:colOff>
      <xdr:row>0</xdr:row>
      <xdr:rowOff>50800</xdr:rowOff>
    </xdr:from>
    <xdr:to>
      <xdr:col>10</xdr:col>
      <xdr:colOff>698500</xdr:colOff>
      <xdr:row>26</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B14" totalsRowShown="0">
  <autoFilter ref="A1:B14"/>
  <tableColumns count="2">
    <tableColumn id="1" name="Speed (mph)"/>
    <tableColumn id="2" name="SAR (miles/lb)"/>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1"/>
  <sheetViews>
    <sheetView showGridLines="0" workbookViewId="0"/>
  </sheetViews>
  <sheetFormatPr defaultColWidth="10.875" defaultRowHeight="18.75" x14ac:dyDescent="0.3"/>
  <cols>
    <col min="1" max="1" width="3.625" style="44" customWidth="1"/>
    <col min="2" max="2" width="38.625" style="46" bestFit="1" customWidth="1"/>
    <col min="3" max="3" width="38.625" style="46" customWidth="1"/>
    <col min="4" max="18" width="10.875" style="46"/>
    <col min="19" max="16384" width="10.875" style="44"/>
  </cols>
  <sheetData>
    <row r="2" spans="2:18" ht="23.25" x14ac:dyDescent="0.35">
      <c r="B2" s="77" t="s">
        <v>46</v>
      </c>
      <c r="C2" s="77"/>
      <c r="D2" s="77"/>
      <c r="E2" s="77"/>
      <c r="F2" s="77"/>
      <c r="G2" s="77"/>
      <c r="H2" s="77"/>
      <c r="I2" s="77"/>
      <c r="J2" s="77"/>
      <c r="K2" s="77"/>
      <c r="L2" s="77"/>
      <c r="M2" s="77"/>
      <c r="N2" s="77"/>
      <c r="O2" s="77"/>
      <c r="P2" s="77"/>
      <c r="Q2" s="77"/>
      <c r="R2" s="77"/>
    </row>
    <row r="3" spans="2:18" ht="23.25" x14ac:dyDescent="0.35">
      <c r="B3" s="60"/>
      <c r="C3" s="60"/>
      <c r="D3" s="60"/>
      <c r="E3" s="60"/>
      <c r="F3" s="60"/>
      <c r="G3" s="60"/>
      <c r="H3" s="60"/>
      <c r="I3" s="60"/>
      <c r="J3" s="60"/>
      <c r="K3" s="60"/>
      <c r="L3" s="60"/>
      <c r="M3" s="60"/>
      <c r="N3" s="60"/>
      <c r="O3" s="60"/>
      <c r="P3" s="60"/>
      <c r="Q3" s="60"/>
      <c r="R3" s="60"/>
    </row>
    <row r="4" spans="2:18" ht="23.25" x14ac:dyDescent="0.35">
      <c r="B4" s="81" t="s">
        <v>75</v>
      </c>
      <c r="C4" s="81"/>
      <c r="D4" s="81"/>
      <c r="E4" s="60"/>
      <c r="F4" s="60"/>
      <c r="G4" s="60"/>
      <c r="H4" s="60"/>
      <c r="I4" s="60"/>
      <c r="J4" s="60"/>
      <c r="K4" s="60"/>
      <c r="L4" s="60"/>
      <c r="M4" s="60"/>
      <c r="N4" s="60"/>
      <c r="O4" s="60"/>
      <c r="P4" s="60"/>
      <c r="Q4" s="60"/>
      <c r="R4" s="60"/>
    </row>
    <row r="5" spans="2:18" ht="24" customHeight="1" x14ac:dyDescent="0.3"/>
    <row r="6" spans="2:18" ht="26.1" customHeight="1" x14ac:dyDescent="0.3">
      <c r="B6" s="56" t="s">
        <v>52</v>
      </c>
      <c r="C6" s="56" t="s">
        <v>53</v>
      </c>
      <c r="D6" s="78" t="s">
        <v>67</v>
      </c>
      <c r="E6" s="78"/>
      <c r="F6" s="78"/>
      <c r="G6" s="78"/>
      <c r="H6" s="78"/>
      <c r="I6" s="78"/>
      <c r="J6" s="78"/>
      <c r="K6" s="78"/>
      <c r="L6" s="78"/>
      <c r="M6" s="78"/>
      <c r="N6" s="78"/>
      <c r="O6" s="78"/>
      <c r="P6" s="78"/>
      <c r="Q6" s="78"/>
      <c r="R6" s="79"/>
    </row>
    <row r="7" spans="2:18" ht="26.1" customHeight="1" x14ac:dyDescent="0.3">
      <c r="B7" s="57" t="s">
        <v>54</v>
      </c>
      <c r="C7" s="57" t="s">
        <v>55</v>
      </c>
      <c r="D7" s="78" t="s">
        <v>47</v>
      </c>
      <c r="E7" s="78"/>
      <c r="F7" s="78"/>
      <c r="G7" s="78"/>
      <c r="H7" s="78"/>
      <c r="I7" s="78"/>
      <c r="J7" s="78"/>
      <c r="K7" s="78"/>
      <c r="L7" s="78"/>
      <c r="M7" s="78"/>
      <c r="N7" s="78"/>
      <c r="O7" s="78"/>
      <c r="P7" s="78"/>
      <c r="Q7" s="76"/>
      <c r="R7" s="58"/>
    </row>
    <row r="8" spans="2:18" ht="24" customHeight="1" x14ac:dyDescent="0.3">
      <c r="B8" s="57" t="s">
        <v>56</v>
      </c>
      <c r="C8" s="57" t="s">
        <v>57</v>
      </c>
      <c r="D8" s="78" t="s">
        <v>49</v>
      </c>
      <c r="E8" s="78"/>
      <c r="F8" s="78"/>
      <c r="G8" s="78"/>
      <c r="H8" s="78"/>
      <c r="I8" s="78"/>
      <c r="J8" s="78"/>
      <c r="K8" s="78"/>
      <c r="L8" s="78"/>
      <c r="M8" s="78"/>
      <c r="N8" s="78"/>
      <c r="O8" s="78"/>
      <c r="P8" s="78"/>
      <c r="Q8" s="78"/>
      <c r="R8" s="80"/>
    </row>
    <row r="9" spans="2:18" ht="24" customHeight="1" x14ac:dyDescent="0.3">
      <c r="B9" s="57" t="s">
        <v>69</v>
      </c>
      <c r="C9" s="57" t="s">
        <v>70</v>
      </c>
      <c r="D9" s="78" t="s">
        <v>48</v>
      </c>
      <c r="E9" s="78"/>
      <c r="F9" s="78"/>
      <c r="G9" s="78"/>
      <c r="H9" s="78"/>
      <c r="I9" s="78"/>
      <c r="J9" s="78"/>
      <c r="K9" s="78"/>
      <c r="L9" s="78"/>
      <c r="M9" s="78"/>
      <c r="N9" s="78"/>
      <c r="O9" s="78"/>
      <c r="P9" s="78"/>
      <c r="Q9" s="78"/>
      <c r="R9" s="78"/>
    </row>
    <row r="10" spans="2:18" ht="32.1" customHeight="1" x14ac:dyDescent="0.3"/>
    <row r="11" spans="2:18" ht="27" customHeight="1" x14ac:dyDescent="0.3">
      <c r="B11" s="55" t="s">
        <v>59</v>
      </c>
      <c r="C11" s="47"/>
      <c r="D11" s="76" t="s">
        <v>74</v>
      </c>
      <c r="E11" s="68"/>
      <c r="F11" s="68"/>
      <c r="G11" s="68"/>
      <c r="H11" s="68"/>
      <c r="I11" s="68"/>
      <c r="J11" s="68"/>
      <c r="K11" s="68"/>
      <c r="L11" s="68"/>
      <c r="M11" s="68"/>
      <c r="N11" s="68"/>
      <c r="O11" s="68"/>
      <c r="P11" s="68"/>
      <c r="Q11" s="68"/>
      <c r="R11" s="69"/>
    </row>
    <row r="12" spans="2:18" ht="35.1" customHeight="1" x14ac:dyDescent="0.3"/>
    <row r="13" spans="2:18" ht="29.1" customHeight="1" x14ac:dyDescent="0.3">
      <c r="B13" s="54" t="s">
        <v>58</v>
      </c>
      <c r="C13" s="59"/>
      <c r="D13" s="76" t="s">
        <v>68</v>
      </c>
      <c r="E13" s="68"/>
      <c r="F13" s="68"/>
      <c r="G13" s="68"/>
      <c r="H13" s="68"/>
      <c r="I13" s="68"/>
      <c r="J13" s="68"/>
      <c r="K13" s="68"/>
      <c r="L13" s="68"/>
      <c r="M13" s="68"/>
      <c r="N13" s="68"/>
      <c r="O13" s="68"/>
      <c r="P13" s="68"/>
      <c r="Q13" s="68"/>
      <c r="R13" s="69"/>
    </row>
    <row r="14" spans="2:18" ht="29.1" customHeight="1" x14ac:dyDescent="0.3">
      <c r="B14" s="51"/>
      <c r="C14" s="51"/>
      <c r="D14" s="52"/>
      <c r="E14" s="52"/>
      <c r="F14" s="52"/>
      <c r="G14" s="52"/>
      <c r="H14" s="52"/>
      <c r="I14" s="52"/>
      <c r="J14" s="52"/>
      <c r="K14" s="52"/>
      <c r="L14" s="52"/>
      <c r="M14" s="52"/>
      <c r="N14" s="52"/>
      <c r="O14" s="52"/>
      <c r="P14" s="52"/>
      <c r="Q14" s="52"/>
      <c r="R14" s="52"/>
    </row>
    <row r="15" spans="2:18" ht="29.1" customHeight="1" x14ac:dyDescent="0.3">
      <c r="B15" s="53" t="s">
        <v>71</v>
      </c>
      <c r="C15" s="68" t="s">
        <v>61</v>
      </c>
      <c r="D15" s="68"/>
      <c r="E15" s="68"/>
      <c r="F15" s="68"/>
      <c r="G15" s="68"/>
      <c r="H15" s="68"/>
      <c r="I15" s="68"/>
      <c r="J15" s="68"/>
      <c r="K15" s="68"/>
      <c r="L15" s="68"/>
      <c r="M15" s="68"/>
      <c r="N15" s="68"/>
      <c r="O15" s="68"/>
      <c r="P15" s="68"/>
      <c r="Q15" s="68"/>
      <c r="R15" s="69"/>
    </row>
    <row r="18" spans="2:18" ht="18.95" customHeight="1" x14ac:dyDescent="0.3">
      <c r="B18" s="48" t="s">
        <v>72</v>
      </c>
      <c r="C18" s="70" t="s">
        <v>73</v>
      </c>
      <c r="D18" s="70"/>
      <c r="E18" s="70"/>
      <c r="F18" s="70"/>
      <c r="G18" s="70"/>
      <c r="H18" s="70"/>
      <c r="I18" s="70"/>
      <c r="J18" s="70"/>
      <c r="K18" s="70"/>
      <c r="L18" s="70"/>
      <c r="M18" s="70"/>
      <c r="N18" s="70"/>
      <c r="O18" s="70"/>
      <c r="P18" s="70"/>
      <c r="Q18" s="70"/>
      <c r="R18" s="71"/>
    </row>
    <row r="19" spans="2:18" ht="3" customHeight="1" x14ac:dyDescent="0.3">
      <c r="B19" s="49"/>
      <c r="C19" s="72"/>
      <c r="D19" s="72"/>
      <c r="E19" s="72"/>
      <c r="F19" s="72"/>
      <c r="G19" s="72"/>
      <c r="H19" s="72"/>
      <c r="I19" s="72"/>
      <c r="J19" s="72"/>
      <c r="K19" s="72"/>
      <c r="L19" s="72"/>
      <c r="M19" s="72"/>
      <c r="N19" s="72"/>
      <c r="O19" s="72"/>
      <c r="P19" s="72"/>
      <c r="Q19" s="72"/>
      <c r="R19" s="73"/>
    </row>
    <row r="20" spans="2:18" ht="18.95" hidden="1" customHeight="1" x14ac:dyDescent="0.3">
      <c r="B20" s="49"/>
      <c r="C20" s="72"/>
      <c r="D20" s="72"/>
      <c r="E20" s="72"/>
      <c r="F20" s="72"/>
      <c r="G20" s="72"/>
      <c r="H20" s="72"/>
      <c r="I20" s="72"/>
      <c r="J20" s="72"/>
      <c r="K20" s="72"/>
      <c r="L20" s="72"/>
      <c r="M20" s="72"/>
      <c r="N20" s="72"/>
      <c r="O20" s="72"/>
      <c r="P20" s="72"/>
      <c r="Q20" s="72"/>
      <c r="R20" s="73"/>
    </row>
    <row r="21" spans="2:18" ht="290.10000000000002" customHeight="1" x14ac:dyDescent="0.3">
      <c r="B21" s="50"/>
      <c r="C21" s="74"/>
      <c r="D21" s="74"/>
      <c r="E21" s="74"/>
      <c r="F21" s="74"/>
      <c r="G21" s="74"/>
      <c r="H21" s="74"/>
      <c r="I21" s="74"/>
      <c r="J21" s="74"/>
      <c r="K21" s="74"/>
      <c r="L21" s="74"/>
      <c r="M21" s="74"/>
      <c r="N21" s="74"/>
      <c r="O21" s="74"/>
      <c r="P21" s="74"/>
      <c r="Q21" s="74"/>
      <c r="R21" s="75"/>
    </row>
  </sheetData>
  <sheetProtection sort="0" autoFilter="0"/>
  <mergeCells count="10">
    <mergeCell ref="C15:R15"/>
    <mergeCell ref="C18:R21"/>
    <mergeCell ref="D11:R11"/>
    <mergeCell ref="B2:R2"/>
    <mergeCell ref="D13:R13"/>
    <mergeCell ref="D7:Q7"/>
    <mergeCell ref="D6:R6"/>
    <mergeCell ref="D8:R8"/>
    <mergeCell ref="D9:R9"/>
    <mergeCell ref="B4:D4"/>
  </mergeCells>
  <hyperlinks>
    <hyperlink ref="B6" location="'Model 1 - Flight Operation Cost'!B2" display="Problem Setup MODEL 1"/>
    <hyperlink ref="C6" location="'Model 2 - Flight Revenue '!B2" display="Problem Setup MODEL 2"/>
    <hyperlink ref="B7" location="'Model 1 - Flight Operation Cost'!B10" display="Variables MODEL 1 "/>
    <hyperlink ref="C7" location="'Model 2 - Flight Revenue '!B6" display="Variables MODEL 2"/>
    <hyperlink ref="B8" location="'Model 1 - Flight Operation Cost'!B23" display="Objective MODEL 1 "/>
    <hyperlink ref="C8" location="'Model 2 - Flight Revenue '!B21" display="Objective MODEL 2 "/>
    <hyperlink ref="B9" location="'Model 1 - Flight Operation Cost'!B13" display="Calcualted Variables MODEL 1"/>
    <hyperlink ref="C9" location="'Model 2 - Flight Revenue '!B14" display="Calcualted Variables MODEL 2"/>
  </hyperlink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tabSelected="1" zoomScale="140" zoomScaleNormal="140" zoomScalePageLayoutView="140" workbookViewId="0">
      <selection activeCell="C11" sqref="C11"/>
    </sheetView>
  </sheetViews>
  <sheetFormatPr defaultColWidth="10.625" defaultRowHeight="15.75" x14ac:dyDescent="0.25"/>
  <cols>
    <col min="2" max="2" width="18.125" bestFit="1" customWidth="1"/>
    <col min="3" max="3" width="15" bestFit="1" customWidth="1"/>
    <col min="4" max="4" width="14.125" bestFit="1" customWidth="1"/>
    <col min="6" max="6" width="12.125" customWidth="1"/>
    <col min="7" max="7" width="11.125" bestFit="1" customWidth="1"/>
  </cols>
  <sheetData>
    <row r="1" spans="1:9" x14ac:dyDescent="0.25">
      <c r="A1" t="s">
        <v>45</v>
      </c>
    </row>
    <row r="2" spans="1:9" ht="16.5" thickBot="1" x14ac:dyDescent="0.3">
      <c r="B2" s="1" t="s">
        <v>2</v>
      </c>
      <c r="F2" s="1" t="s">
        <v>25</v>
      </c>
    </row>
    <row r="3" spans="1:9" x14ac:dyDescent="0.25">
      <c r="B3" s="15" t="s">
        <v>3</v>
      </c>
      <c r="C3" s="40">
        <v>2500</v>
      </c>
      <c r="D3" s="9" t="s">
        <v>4</v>
      </c>
      <c r="F3" s="2" t="s">
        <v>26</v>
      </c>
      <c r="G3" s="3" t="s">
        <v>27</v>
      </c>
      <c r="H3" s="3" t="s">
        <v>28</v>
      </c>
      <c r="I3" s="4" t="s">
        <v>29</v>
      </c>
    </row>
    <row r="4" spans="1:9" ht="16.5" thickBot="1" x14ac:dyDescent="0.3">
      <c r="B4" s="16" t="s">
        <v>76</v>
      </c>
      <c r="C4" s="39">
        <v>3.5</v>
      </c>
      <c r="D4" s="10" t="s">
        <v>9</v>
      </c>
      <c r="F4" s="5">
        <f>'SAR Data'!L4</f>
        <v>-1.35952240368577E-8</v>
      </c>
      <c r="G4" s="6">
        <f>'SAR Data'!M4</f>
        <v>1.8306709634456199E-5</v>
      </c>
      <c r="H4" s="6">
        <f>'SAR Data'!N4</f>
        <v>-8.1330357440614707E-3</v>
      </c>
      <c r="I4" s="12">
        <f>'SAR Data'!O4</f>
        <v>1.28311317220609</v>
      </c>
    </row>
    <row r="5" spans="1:9" x14ac:dyDescent="0.25">
      <c r="B5" s="16" t="s">
        <v>33</v>
      </c>
      <c r="C5" s="38">
        <v>6.8</v>
      </c>
      <c r="D5" s="10" t="s">
        <v>6</v>
      </c>
    </row>
    <row r="6" spans="1:9" ht="16.5" thickBot="1" x14ac:dyDescent="0.3">
      <c r="B6" s="16" t="s">
        <v>7</v>
      </c>
      <c r="C6" s="39">
        <v>652</v>
      </c>
      <c r="D6" s="10" t="s">
        <v>8</v>
      </c>
      <c r="F6" s="1" t="s">
        <v>22</v>
      </c>
    </row>
    <row r="7" spans="1:9" x14ac:dyDescent="0.25">
      <c r="B7" s="16" t="s">
        <v>10</v>
      </c>
      <c r="C7" s="39">
        <v>716</v>
      </c>
      <c r="D7" s="10" t="s">
        <v>8</v>
      </c>
      <c r="F7" s="15" t="s">
        <v>31</v>
      </c>
      <c r="G7" s="3">
        <v>460</v>
      </c>
      <c r="H7" s="9" t="s">
        <v>13</v>
      </c>
    </row>
    <row r="8" spans="1:9" ht="16.5" thickBot="1" x14ac:dyDescent="0.3">
      <c r="B8" s="17" t="s">
        <v>11</v>
      </c>
      <c r="C8" s="41">
        <v>726</v>
      </c>
      <c r="D8" s="11" t="s">
        <v>8</v>
      </c>
      <c r="F8" s="17" t="s">
        <v>32</v>
      </c>
      <c r="G8" s="7">
        <v>556</v>
      </c>
      <c r="H8" s="11" t="s">
        <v>13</v>
      </c>
    </row>
    <row r="10" spans="1:9" ht="16.5" thickBot="1" x14ac:dyDescent="0.3">
      <c r="B10" s="1" t="s">
        <v>30</v>
      </c>
    </row>
    <row r="11" spans="1:9" ht="16.5" thickBot="1" x14ac:dyDescent="0.3">
      <c r="B11" s="18" t="s">
        <v>0</v>
      </c>
      <c r="C11" s="61"/>
      <c r="D11" s="14" t="s">
        <v>13</v>
      </c>
    </row>
    <row r="13" spans="1:9" ht="16.5" thickBot="1" x14ac:dyDescent="0.3">
      <c r="B13" s="1" t="s">
        <v>12</v>
      </c>
    </row>
    <row r="14" spans="1:9" x14ac:dyDescent="0.25">
      <c r="B14" s="15" t="s">
        <v>18</v>
      </c>
      <c r="C14" s="20" t="e">
        <f>C3/C11</f>
        <v>#DIV/0!</v>
      </c>
      <c r="D14" s="9" t="s">
        <v>19</v>
      </c>
    </row>
    <row r="15" spans="1:9" x14ac:dyDescent="0.25">
      <c r="B15" s="16" t="s">
        <v>1</v>
      </c>
      <c r="C15" s="21">
        <f>F4*C11^3+G4*C11^2+H4*C11+I4</f>
        <v>1.28311317220609</v>
      </c>
      <c r="D15" s="10" t="s">
        <v>14</v>
      </c>
      <c r="F15" s="37"/>
    </row>
    <row r="16" spans="1:9" x14ac:dyDescent="0.25">
      <c r="B16" s="16" t="s">
        <v>15</v>
      </c>
      <c r="C16" s="22">
        <f>C3/C15</f>
        <v>1948.386201742193</v>
      </c>
      <c r="D16" s="10" t="s">
        <v>16</v>
      </c>
    </row>
    <row r="17" spans="2:4" x14ac:dyDescent="0.25">
      <c r="B17" s="16"/>
      <c r="C17" s="23">
        <f>C16/C5</f>
        <v>286.527382609146</v>
      </c>
      <c r="D17" s="10" t="s">
        <v>17</v>
      </c>
    </row>
    <row r="18" spans="2:4" x14ac:dyDescent="0.25">
      <c r="B18" s="16" t="s">
        <v>5</v>
      </c>
      <c r="C18" s="24">
        <f>C17*C4</f>
        <v>1002.845839132011</v>
      </c>
      <c r="D18" s="10"/>
    </row>
    <row r="19" spans="2:4" x14ac:dyDescent="0.25">
      <c r="B19" s="16" t="s">
        <v>7</v>
      </c>
      <c r="C19" s="24" t="e">
        <f>C14*C6</f>
        <v>#DIV/0!</v>
      </c>
      <c r="D19" s="10"/>
    </row>
    <row r="20" spans="2:4" x14ac:dyDescent="0.25">
      <c r="B20" s="16" t="s">
        <v>10</v>
      </c>
      <c r="C20" s="24" t="e">
        <f>C7*C14</f>
        <v>#DIV/0!</v>
      </c>
      <c r="D20" s="10"/>
    </row>
    <row r="21" spans="2:4" ht="16.5" thickBot="1" x14ac:dyDescent="0.3">
      <c r="B21" s="17" t="s">
        <v>11</v>
      </c>
      <c r="C21" s="25" t="e">
        <f>C8*C14</f>
        <v>#DIV/0!</v>
      </c>
      <c r="D21" s="11"/>
    </row>
    <row r="23" spans="2:4" ht="16.5" thickBot="1" x14ac:dyDescent="0.3">
      <c r="B23" s="19" t="s">
        <v>23</v>
      </c>
    </row>
    <row r="24" spans="2:4" ht="16.5" thickBot="1" x14ac:dyDescent="0.3">
      <c r="B24" s="18" t="s">
        <v>24</v>
      </c>
      <c r="C24" s="26" t="e">
        <f>SUM(C18:C21)</f>
        <v>#DIV/0!</v>
      </c>
      <c r="D24" s="13"/>
    </row>
  </sheetData>
  <sheetProtection sort="0" autoFilter="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zoomScale="140" zoomScaleNormal="140" zoomScalePageLayoutView="140" workbookViewId="0"/>
  </sheetViews>
  <sheetFormatPr defaultColWidth="10.625" defaultRowHeight="15.75" x14ac:dyDescent="0.25"/>
  <cols>
    <col min="2" max="2" width="24.125" customWidth="1"/>
    <col min="3" max="3" width="13.375" customWidth="1"/>
    <col min="4" max="4" width="23.5" customWidth="1"/>
    <col min="6" max="6" width="19.625" customWidth="1"/>
  </cols>
  <sheetData>
    <row r="1" spans="1:8" x14ac:dyDescent="0.25">
      <c r="A1" t="s">
        <v>44</v>
      </c>
    </row>
    <row r="2" spans="1:8" ht="16.5" thickBot="1" x14ac:dyDescent="0.3">
      <c r="B2" s="1" t="s">
        <v>2</v>
      </c>
    </row>
    <row r="3" spans="1:8" ht="16.5" thickBot="1" x14ac:dyDescent="0.3">
      <c r="B3" s="42" t="s">
        <v>34</v>
      </c>
      <c r="C3" s="43">
        <v>10</v>
      </c>
      <c r="D3" s="14" t="s">
        <v>60</v>
      </c>
    </row>
    <row r="4" spans="1:8" x14ac:dyDescent="0.25">
      <c r="B4" s="28"/>
      <c r="C4" s="28"/>
      <c r="D4" s="28"/>
    </row>
    <row r="5" spans="1:8" ht="16.5" thickBot="1" x14ac:dyDescent="0.3">
      <c r="B5" s="28"/>
      <c r="C5" s="28"/>
      <c r="D5" s="28"/>
      <c r="F5" s="1" t="s">
        <v>22</v>
      </c>
    </row>
    <row r="6" spans="1:8" ht="16.5" thickBot="1" x14ac:dyDescent="0.3">
      <c r="B6" s="27" t="s">
        <v>30</v>
      </c>
      <c r="C6" s="28"/>
      <c r="D6" s="28"/>
      <c r="F6" s="15" t="s">
        <v>40</v>
      </c>
      <c r="G6" s="3">
        <v>1</v>
      </c>
      <c r="H6" s="9" t="s">
        <v>19</v>
      </c>
    </row>
    <row r="7" spans="1:8" ht="16.5" thickBot="1" x14ac:dyDescent="0.3">
      <c r="B7" s="15" t="s">
        <v>3</v>
      </c>
      <c r="C7" s="65"/>
      <c r="D7" s="9" t="s">
        <v>65</v>
      </c>
      <c r="F7" s="17" t="s">
        <v>41</v>
      </c>
      <c r="G7" s="7">
        <v>3</v>
      </c>
      <c r="H7" s="11" t="s">
        <v>19</v>
      </c>
    </row>
    <row r="8" spans="1:8" ht="16.5" thickBot="1" x14ac:dyDescent="0.3">
      <c r="B8" s="16" t="s">
        <v>0</v>
      </c>
      <c r="C8" s="62"/>
      <c r="D8" s="10" t="s">
        <v>66</v>
      </c>
    </row>
    <row r="9" spans="1:8" x14ac:dyDescent="0.25">
      <c r="B9" s="30" t="s">
        <v>36</v>
      </c>
      <c r="C9" s="63"/>
      <c r="D9" s="10" t="s">
        <v>19</v>
      </c>
      <c r="F9" s="15" t="s">
        <v>31</v>
      </c>
      <c r="G9" s="66"/>
      <c r="H9" s="9" t="s">
        <v>66</v>
      </c>
    </row>
    <row r="10" spans="1:8" ht="16.5" thickBot="1" x14ac:dyDescent="0.3">
      <c r="B10" s="16" t="s">
        <v>50</v>
      </c>
      <c r="C10" s="45">
        <v>24</v>
      </c>
      <c r="D10" s="10" t="s">
        <v>51</v>
      </c>
      <c r="F10" s="17" t="s">
        <v>32</v>
      </c>
      <c r="G10" s="67"/>
      <c r="H10" s="11" t="s">
        <v>66</v>
      </c>
    </row>
    <row r="11" spans="1:8" ht="16.5" thickBot="1" x14ac:dyDescent="0.3">
      <c r="B11" s="29" t="s">
        <v>42</v>
      </c>
      <c r="C11" s="64"/>
      <c r="D11" s="11" t="s">
        <v>35</v>
      </c>
    </row>
    <row r="12" spans="1:8" x14ac:dyDescent="0.25">
      <c r="B12" s="19"/>
      <c r="D12" s="36"/>
    </row>
    <row r="13" spans="1:8" x14ac:dyDescent="0.25">
      <c r="B13" s="28"/>
      <c r="C13" s="28"/>
      <c r="D13" s="28"/>
    </row>
    <row r="14" spans="1:8" ht="16.5" thickBot="1" x14ac:dyDescent="0.3">
      <c r="B14" s="27" t="s">
        <v>12</v>
      </c>
      <c r="C14" s="28"/>
      <c r="D14" s="28"/>
    </row>
    <row r="15" spans="1:8" x14ac:dyDescent="0.25">
      <c r="B15" s="15" t="s">
        <v>18</v>
      </c>
      <c r="C15" s="34" t="e">
        <f>C7/C8</f>
        <v>#DIV/0!</v>
      </c>
      <c r="D15" s="9" t="s">
        <v>19</v>
      </c>
    </row>
    <row r="16" spans="1:8" x14ac:dyDescent="0.25">
      <c r="B16" s="16" t="s">
        <v>62</v>
      </c>
      <c r="C16" s="31" t="e">
        <f>24/(C9+C15)</f>
        <v>#DIV/0!</v>
      </c>
      <c r="D16" s="10" t="s">
        <v>63</v>
      </c>
    </row>
    <row r="17" spans="2:4" x14ac:dyDescent="0.25">
      <c r="B17" s="16"/>
      <c r="C17" s="32"/>
      <c r="D17" s="10" t="s">
        <v>64</v>
      </c>
    </row>
    <row r="18" spans="2:4" x14ac:dyDescent="0.25">
      <c r="B18" s="16" t="s">
        <v>37</v>
      </c>
      <c r="C18" s="33" t="e">
        <f>C3*C7*C16</f>
        <v>#DIV/0!</v>
      </c>
      <c r="D18" s="10" t="s">
        <v>43</v>
      </c>
    </row>
    <row r="19" spans="2:4" ht="16.5" thickBot="1" x14ac:dyDescent="0.3">
      <c r="B19" s="17" t="s">
        <v>38</v>
      </c>
      <c r="C19" s="35" t="e">
        <f>C16*(C11*(0.0365*(C9^2) - 0.2459*C9 + 1.4105))</f>
        <v>#DIV/0!</v>
      </c>
      <c r="D19" s="11" t="s">
        <v>43</v>
      </c>
    </row>
    <row r="21" spans="2:4" ht="16.5" thickBot="1" x14ac:dyDescent="0.3">
      <c r="B21" s="19" t="s">
        <v>23</v>
      </c>
    </row>
    <row r="22" spans="2:4" ht="16.5" thickBot="1" x14ac:dyDescent="0.3">
      <c r="B22" s="18" t="s">
        <v>39</v>
      </c>
      <c r="C22" s="26" t="e">
        <f>C18-C19</f>
        <v>#DIV/0!</v>
      </c>
      <c r="D22" s="14" t="s">
        <v>43</v>
      </c>
    </row>
  </sheetData>
  <sheetProtection sort="0" autoFilter="0"/>
  <phoneticPr fontId="10"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heetViews>
  <sheetFormatPr defaultColWidth="10.625" defaultRowHeight="15.75" x14ac:dyDescent="0.25"/>
  <cols>
    <col min="1" max="1" width="14.125" customWidth="1"/>
    <col min="2" max="2" width="15.5" customWidth="1"/>
  </cols>
  <sheetData>
    <row r="1" spans="1:15" x14ac:dyDescent="0.25">
      <c r="A1" t="s">
        <v>20</v>
      </c>
      <c r="B1" t="s">
        <v>21</v>
      </c>
    </row>
    <row r="2" spans="1:15" ht="16.5" thickBot="1" x14ac:dyDescent="0.3">
      <c r="A2" s="1">
        <v>460</v>
      </c>
      <c r="B2" s="1">
        <v>9.2182256599999998E-2</v>
      </c>
      <c r="L2" s="1" t="s">
        <v>25</v>
      </c>
    </row>
    <row r="3" spans="1:15" x14ac:dyDescent="0.25">
      <c r="A3" s="1">
        <v>468</v>
      </c>
      <c r="B3" s="1">
        <v>9.2949899999999988E-2</v>
      </c>
      <c r="L3" s="2" t="s">
        <v>26</v>
      </c>
      <c r="M3" s="3" t="s">
        <v>27</v>
      </c>
      <c r="N3" s="3" t="s">
        <v>28</v>
      </c>
      <c r="O3" s="4" t="s">
        <v>29</v>
      </c>
    </row>
    <row r="4" spans="1:15" ht="16.5" thickBot="1" x14ac:dyDescent="0.3">
      <c r="A4" s="1">
        <v>476</v>
      </c>
      <c r="B4" s="1">
        <v>9.3572382764539011E-2</v>
      </c>
      <c r="L4" s="5">
        <v>-1.35952240368577E-8</v>
      </c>
      <c r="M4" s="6">
        <v>1.8306709634456199E-5</v>
      </c>
      <c r="N4" s="7">
        <v>-8.1330357440614707E-3</v>
      </c>
      <c r="O4" s="8">
        <v>1.28311317220609</v>
      </c>
    </row>
    <row r="5" spans="1:15" x14ac:dyDescent="0.25">
      <c r="A5" s="1">
        <v>484</v>
      </c>
      <c r="B5" s="1">
        <v>9.3834207722676033E-2</v>
      </c>
    </row>
    <row r="6" spans="1:15" x14ac:dyDescent="0.25">
      <c r="A6" s="1">
        <v>492</v>
      </c>
      <c r="B6" s="1">
        <v>9.3928356169907856E-2</v>
      </c>
    </row>
    <row r="7" spans="1:15" x14ac:dyDescent="0.25">
      <c r="A7" s="1">
        <v>500</v>
      </c>
      <c r="B7" s="1">
        <v>9.3812584457392142E-2</v>
      </c>
    </row>
    <row r="8" spans="1:15" x14ac:dyDescent="0.25">
      <c r="A8" s="1">
        <v>508</v>
      </c>
      <c r="B8" s="1">
        <v>9.3444648936286623E-2</v>
      </c>
    </row>
    <row r="9" spans="1:15" x14ac:dyDescent="0.25">
      <c r="A9" s="1">
        <v>516</v>
      </c>
      <c r="B9" s="1">
        <v>9.2782305957748959E-2</v>
      </c>
    </row>
    <row r="10" spans="1:15" x14ac:dyDescent="0.25">
      <c r="A10" s="1">
        <v>524</v>
      </c>
      <c r="B10" s="1">
        <v>9.1783311872937048E-2</v>
      </c>
    </row>
    <row r="11" spans="1:15" x14ac:dyDescent="0.25">
      <c r="A11" s="1">
        <v>532</v>
      </c>
      <c r="B11" s="1">
        <v>9.0661859999999997E-2</v>
      </c>
    </row>
    <row r="12" spans="1:15" x14ac:dyDescent="0.25">
      <c r="A12" s="1">
        <v>540</v>
      </c>
      <c r="B12" s="1">
        <v>8.9001490000000003E-2</v>
      </c>
    </row>
    <row r="13" spans="1:15" x14ac:dyDescent="0.25">
      <c r="A13" s="1">
        <v>548</v>
      </c>
      <c r="B13" s="1">
        <v>8.6591089999999996E-2</v>
      </c>
    </row>
    <row r="14" spans="1:15" x14ac:dyDescent="0.25">
      <c r="A14" s="1">
        <v>556</v>
      </c>
      <c r="B14" s="1">
        <v>8.3470449999999988E-2</v>
      </c>
    </row>
  </sheetData>
  <sheetProtection password="C915" sheet="1" objects="1" scenarios="1" sort="0" autoFilter="0"/>
  <pageMargins left="0.7" right="0.7" top="0.75" bottom="0.75" header="0.3" footer="0.3"/>
  <pageSetup orientation="portrait" horizontalDpi="0" verticalDpi="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Model 1 - Flight Operation Cost</vt:lpstr>
      <vt:lpstr>Model 2 - Flight Revenue </vt:lpstr>
      <vt:lpstr>SAR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Andy</cp:lastModifiedBy>
  <dcterms:created xsi:type="dcterms:W3CDTF">2016-09-29T20:46:34Z</dcterms:created>
  <dcterms:modified xsi:type="dcterms:W3CDTF">2019-03-26T23:20:14Z</dcterms:modified>
</cp:coreProperties>
</file>