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AWYIN\Downloads\MyPersonalDocs\MIT\Course 4 - Quantitative Methods\Week 3 - Generating &amp; Evaluating Ideas\"/>
    </mc:Choice>
  </mc:AlternateContent>
  <xr:revisionPtr revIDLastSave="0" documentId="10_ncr:0_{924ACB8C-1883-401D-8254-6037F122862F}" xr6:coauthVersionLast="41" xr6:coauthVersionMax="41" xr10:uidLastSave="{00000000-0000-0000-0000-000000000000}"/>
  <bookViews>
    <workbookView xWindow="-120" yWindow="-120" windowWidth="29040" windowHeight="17640" xr2:uid="{BDBA644F-BC1F-44B3-88B5-2C6089AAED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8" i="1" l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27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S19" i="1"/>
  <c r="S20" i="1"/>
  <c r="S18" i="1"/>
  <c r="S16" i="1"/>
  <c r="S17" i="1"/>
  <c r="S15" i="1"/>
  <c r="S13" i="1"/>
  <c r="S14" i="1"/>
  <c r="S12" i="1"/>
  <c r="S10" i="1"/>
  <c r="S11" i="1"/>
  <c r="S9" i="1"/>
  <c r="S7" i="1"/>
  <c r="S8" i="1"/>
  <c r="S6" i="1"/>
  <c r="S5" i="1"/>
  <c r="S4" i="1"/>
  <c r="T4" i="1" s="1"/>
  <c r="S3" i="1"/>
  <c r="T3" i="1" s="1"/>
  <c r="Q17" i="1"/>
  <c r="Q16" i="1"/>
  <c r="Q15" i="1"/>
  <c r="Q20" i="1"/>
  <c r="Q19" i="1"/>
  <c r="Q18" i="1"/>
  <c r="Q14" i="1"/>
  <c r="Q13" i="1"/>
  <c r="Q12" i="1"/>
  <c r="Q11" i="1"/>
  <c r="Q10" i="1"/>
  <c r="Q9" i="1"/>
  <c r="Q7" i="1"/>
  <c r="Q8" i="1"/>
  <c r="Q6" i="1"/>
  <c r="Q5" i="1"/>
  <c r="Q4" i="1"/>
  <c r="Q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4" i="1"/>
  <c r="P3" i="1"/>
</calcChain>
</file>

<file path=xl/sharedStrings.xml><?xml version="1.0" encoding="utf-8"?>
<sst xmlns="http://schemas.openxmlformats.org/spreadsheetml/2006/main" count="152" uniqueCount="62">
  <si>
    <t>Name</t>
  </si>
  <si>
    <t>Value</t>
  </si>
  <si>
    <t>Units</t>
  </si>
  <si>
    <t>Comment</t>
  </si>
  <si>
    <t>Cw</t>
  </si>
  <si>
    <t>$M/kg</t>
  </si>
  <si>
    <t>Cost per kg sat wet mass</t>
  </si>
  <si>
    <t>Mf</t>
  </si>
  <si>
    <t>%</t>
  </si>
  <si>
    <t>Extra sat mass to support fuel</t>
  </si>
  <si>
    <t>AnnualOpsCost</t>
  </si>
  <si>
    <t>$M/yr</t>
  </si>
  <si>
    <t>Cost per year operations</t>
  </si>
  <si>
    <t>BaseCost</t>
  </si>
  <si>
    <t>$M</t>
  </si>
  <si>
    <t>Sat base cost incl. launch</t>
  </si>
  <si>
    <t>MaxLife</t>
  </si>
  <si>
    <t>yrs</t>
  </si>
  <si>
    <t>Max operational life allowed</t>
  </si>
  <si>
    <t>Re</t>
  </si>
  <si>
    <t>m</t>
  </si>
  <si>
    <t>Radius earth</t>
  </si>
  <si>
    <t>GMe</t>
  </si>
  <si>
    <t>m3/s2</t>
  </si>
  <si>
    <t>Grav. Constant w/ earth mass</t>
  </si>
  <si>
    <t>Payloads</t>
  </si>
  <si>
    <t>IFOV (rad)</t>
  </si>
  <si>
    <t>Cost ($M)</t>
  </si>
  <si>
    <t>A</t>
  </si>
  <si>
    <t>B</t>
  </si>
  <si>
    <t>Fuel Level</t>
  </si>
  <si>
    <t>Fuel Mass (kg)</t>
  </si>
  <si>
    <t>Low</t>
  </si>
  <si>
    <t>Med</t>
  </si>
  <si>
    <t>High</t>
  </si>
  <si>
    <t>ID</t>
  </si>
  <si>
    <t>Altitude</t>
  </si>
  <si>
    <t>(km)</t>
  </si>
  <si>
    <t>Payload</t>
  </si>
  <si>
    <t>Revisit Time</t>
  </si>
  <si>
    <t>(min)</t>
  </si>
  <si>
    <t>Spatial Res</t>
  </si>
  <si>
    <t>(m)</t>
  </si>
  <si>
    <t>Lifetime</t>
  </si>
  <si>
    <t>(yrs)</t>
  </si>
  <si>
    <t>Total Cost</t>
  </si>
  <si>
    <t>($M)</t>
  </si>
  <si>
    <t>low</t>
  </si>
  <si>
    <t>?</t>
  </si>
  <si>
    <t>med</t>
  </si>
  <si>
    <t>high</t>
  </si>
  <si>
    <t>Revist (Calc)</t>
  </si>
  <si>
    <t>Spatial (Calc)</t>
  </si>
  <si>
    <t>Lifetime (Calc)</t>
  </si>
  <si>
    <t>IOC_Cost</t>
  </si>
  <si>
    <t>SAU</t>
  </si>
  <si>
    <t>Revisit</t>
  </si>
  <si>
    <t>Time</t>
  </si>
  <si>
    <t>Spatial</t>
  </si>
  <si>
    <t>Res</t>
  </si>
  <si>
    <t>MAU</t>
  </si>
  <si>
    <t>MAU= 0.3 x SAU(revisit time) + 0.25 x SAU(spatial res) + 0.45 x SAU(lifetime)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</si>
</sst>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4" x14ac:knownFonts="1">
    <font>
      <sz val="10"/>
      <color theme="1"/>
      <name val="Arial"/>
      <family val="2"/>
    </font>
    <font>
      <sz val="11"/>
      <color rgb="FF222222"/>
      <name val="Arial"/>
      <family val="2"/>
    </font>
    <font>
      <b/>
      <sz val="11"/>
      <color rgb="FF222222"/>
      <name val="Arial"/>
      <family val="2"/>
    </font>
    <font>
      <i/>
      <sz val="12"/>
      <color rgb="FF31313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8">
    <border>
      <left/>
      <right/>
      <top/>
      <bottom/>
      <diagonal/>
    </border>
    <border>
      <left style="medium">
        <color rgb="FFC8C8C8"/>
      </left>
      <right style="medium">
        <color rgb="FFC8C8C8"/>
      </right>
      <top style="medium">
        <color rgb="FFC8C8C8"/>
      </top>
      <bottom style="medium">
        <color rgb="FFC8C8C8"/>
      </bottom>
      <diagonal/>
    </border>
    <border>
      <left style="medium">
        <color rgb="FFC8C8C8"/>
      </left>
      <right/>
      <top style="medium">
        <color rgb="FFC8C8C8"/>
      </top>
      <bottom style="medium">
        <color rgb="FFC8C8C8"/>
      </bottom>
      <diagonal/>
    </border>
    <border>
      <left/>
      <right style="medium">
        <color rgb="FFC8C8C8"/>
      </right>
      <top style="medium">
        <color rgb="FFC8C8C8"/>
      </top>
      <bottom style="medium">
        <color rgb="FFC8C8C8"/>
      </bottom>
      <diagonal/>
    </border>
    <border>
      <left style="medium">
        <color rgb="FFC8C8C8"/>
      </left>
      <right style="medium">
        <color rgb="FFC8C8C8"/>
      </right>
      <top style="medium">
        <color rgb="FFC8C8C8"/>
      </top>
      <bottom/>
      <diagonal/>
    </border>
    <border>
      <left style="medium">
        <color rgb="FFC8C8C8"/>
      </left>
      <right style="medium">
        <color rgb="FFC8C8C8"/>
      </right>
      <top/>
      <bottom style="medium">
        <color rgb="FFC8C8C8"/>
      </bottom>
      <diagonal/>
    </border>
    <border>
      <left style="medium">
        <color rgb="FFC8C8C8"/>
      </left>
      <right/>
      <top/>
      <bottom/>
      <diagonal/>
    </border>
    <border>
      <left style="medium">
        <color rgb="FFC8C8C8"/>
      </left>
      <right style="medium">
        <color rgb="FFC8C8C8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center" vertical="top" wrapText="1"/>
    </xf>
    <xf numFmtId="11" fontId="1" fillId="2" borderId="1" xfId="0" applyNumberFormat="1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top" wrapText="1"/>
    </xf>
    <xf numFmtId="2" fontId="0" fillId="0" borderId="0" xfId="0" applyNumberFormat="1"/>
    <xf numFmtId="168" fontId="0" fillId="0" borderId="0" xfId="0" applyNumberFormat="1"/>
    <xf numFmtId="0" fontId="2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top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top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96A94-E905-43E4-B765-889548CD0B8C}">
  <dimension ref="A1:T44"/>
  <sheetViews>
    <sheetView tabSelected="1" workbookViewId="0">
      <selection activeCell="O30" sqref="O30"/>
    </sheetView>
  </sheetViews>
  <sheetFormatPr defaultRowHeight="12.75" x14ac:dyDescent="0.2"/>
  <cols>
    <col min="1" max="1" width="15.85546875" bestFit="1" customWidth="1"/>
    <col min="2" max="2" width="11.7109375" bestFit="1" customWidth="1"/>
    <col min="3" max="3" width="10.7109375" bestFit="1" customWidth="1"/>
    <col min="4" max="4" width="29.42578125" bestFit="1" customWidth="1"/>
    <col min="7" max="7" width="3.28515625" bestFit="1" customWidth="1"/>
    <col min="8" max="8" width="8.7109375" bestFit="1" customWidth="1"/>
    <col min="9" max="9" width="8.85546875" bestFit="1" customWidth="1"/>
    <col min="10" max="10" width="11.7109375" bestFit="1" customWidth="1"/>
    <col min="11" max="11" width="13.85546875" bestFit="1" customWidth="1"/>
    <col min="12" max="12" width="12.42578125" bestFit="1" customWidth="1"/>
    <col min="13" max="13" width="9.140625" bestFit="1" customWidth="1"/>
    <col min="14" max="14" width="11.42578125" bestFit="1" customWidth="1"/>
    <col min="19" max="19" width="11.5703125" customWidth="1"/>
  </cols>
  <sheetData>
    <row r="1" spans="1:20" ht="30.75" thickBot="1" x14ac:dyDescent="0.25">
      <c r="A1" s="1" t="s">
        <v>0</v>
      </c>
      <c r="B1" s="2" t="s">
        <v>1</v>
      </c>
      <c r="C1" s="2" t="s">
        <v>2</v>
      </c>
      <c r="D1" s="1" t="s">
        <v>3</v>
      </c>
      <c r="G1" s="14" t="s">
        <v>35</v>
      </c>
      <c r="H1" s="9" t="s">
        <v>36</v>
      </c>
      <c r="I1" s="14" t="s">
        <v>38</v>
      </c>
      <c r="J1" s="16" t="s">
        <v>30</v>
      </c>
      <c r="K1" s="11" t="s">
        <v>39</v>
      </c>
      <c r="L1" s="11" t="s">
        <v>41</v>
      </c>
      <c r="M1" s="11" t="s">
        <v>43</v>
      </c>
      <c r="N1" s="11" t="s">
        <v>45</v>
      </c>
      <c r="P1" s="19" t="s">
        <v>51</v>
      </c>
      <c r="Q1" s="19" t="s">
        <v>52</v>
      </c>
      <c r="R1" s="19" t="s">
        <v>53</v>
      </c>
      <c r="S1" s="19" t="s">
        <v>54</v>
      </c>
      <c r="T1" s="19" t="s">
        <v>45</v>
      </c>
    </row>
    <row r="2" spans="1:20" ht="15.75" thickBot="1" x14ac:dyDescent="0.25">
      <c r="A2" s="3" t="s">
        <v>4</v>
      </c>
      <c r="B2" s="4">
        <v>0.2</v>
      </c>
      <c r="C2" s="4" t="s">
        <v>5</v>
      </c>
      <c r="D2" s="3" t="s">
        <v>6</v>
      </c>
      <c r="G2" s="15"/>
      <c r="H2" s="10" t="s">
        <v>37</v>
      </c>
      <c r="I2" s="15"/>
      <c r="J2" s="17"/>
      <c r="K2" s="12" t="s">
        <v>40</v>
      </c>
      <c r="L2" s="12" t="s">
        <v>42</v>
      </c>
      <c r="M2" s="12" t="s">
        <v>44</v>
      </c>
      <c r="N2" s="12" t="s">
        <v>46</v>
      </c>
    </row>
    <row r="3" spans="1:20" ht="15.75" thickBot="1" x14ac:dyDescent="0.25">
      <c r="A3" s="3" t="s">
        <v>7</v>
      </c>
      <c r="B3" s="4">
        <v>20</v>
      </c>
      <c r="C3" s="4" t="s">
        <v>8</v>
      </c>
      <c r="D3" s="3" t="s">
        <v>9</v>
      </c>
      <c r="G3" s="13">
        <v>1</v>
      </c>
      <c r="H3" s="4">
        <v>250</v>
      </c>
      <c r="I3" s="4" t="s">
        <v>28</v>
      </c>
      <c r="J3" s="4" t="s">
        <v>47</v>
      </c>
      <c r="K3" s="4">
        <v>89.3</v>
      </c>
      <c r="L3" s="4">
        <v>3.5</v>
      </c>
      <c r="M3" s="4">
        <v>0.7</v>
      </c>
      <c r="N3" s="4" t="s">
        <v>48</v>
      </c>
      <c r="P3" s="21">
        <f>(2*PI()/60)*SQRT((($B$7+H3*1000)^3)/$B$8)</f>
        <v>89.345435882371476</v>
      </c>
      <c r="Q3" s="21">
        <f>H3*1000*$B$12</f>
        <v>3.5</v>
      </c>
      <c r="R3" s="21"/>
      <c r="S3" s="20">
        <f>$B$5+$C$12+$B$2*$B$16*(1+$B$3/100)</f>
        <v>184</v>
      </c>
      <c r="T3" s="20">
        <f>M3*$B$4+S3</f>
        <v>184.7</v>
      </c>
    </row>
    <row r="4" spans="1:20" ht="15.75" thickBot="1" x14ac:dyDescent="0.25">
      <c r="A4" s="3" t="s">
        <v>10</v>
      </c>
      <c r="B4" s="4">
        <v>1</v>
      </c>
      <c r="C4" s="4" t="s">
        <v>11</v>
      </c>
      <c r="D4" s="3" t="s">
        <v>12</v>
      </c>
      <c r="G4" s="13">
        <v>2</v>
      </c>
      <c r="H4" s="4">
        <v>350</v>
      </c>
      <c r="I4" s="4" t="s">
        <v>28</v>
      </c>
      <c r="J4" s="4" t="s">
        <v>47</v>
      </c>
      <c r="K4" s="4">
        <v>91.3</v>
      </c>
      <c r="L4" s="4">
        <v>4.9000000000000004</v>
      </c>
      <c r="M4" s="4">
        <v>6</v>
      </c>
      <c r="N4" s="4">
        <v>190</v>
      </c>
      <c r="P4" s="21">
        <f>(2*PI()/60)*SQRT((($B$7+H4*1000)^3)/$B$8)</f>
        <v>91.375043453521201</v>
      </c>
      <c r="Q4" s="21">
        <f>H4*1000*$B$12</f>
        <v>4.9000000000000004</v>
      </c>
      <c r="R4" s="21"/>
      <c r="S4" s="20">
        <f>$B$5+$C$12+$B$2*$B$16*(1+$B$3/100)</f>
        <v>184</v>
      </c>
      <c r="T4" s="20">
        <f>M4*$B$4+S4</f>
        <v>190</v>
      </c>
    </row>
    <row r="5" spans="1:20" ht="15.75" thickBot="1" x14ac:dyDescent="0.25">
      <c r="A5" s="3" t="s">
        <v>13</v>
      </c>
      <c r="B5" s="4">
        <v>150</v>
      </c>
      <c r="C5" s="4" t="s">
        <v>14</v>
      </c>
      <c r="D5" s="3" t="s">
        <v>15</v>
      </c>
      <c r="G5" s="13">
        <v>3</v>
      </c>
      <c r="H5" s="4">
        <v>500</v>
      </c>
      <c r="I5" s="4" t="s">
        <v>28</v>
      </c>
      <c r="J5" s="4" t="s">
        <v>47</v>
      </c>
      <c r="K5" s="4">
        <v>94.4</v>
      </c>
      <c r="L5" s="4">
        <v>7</v>
      </c>
      <c r="M5" s="4">
        <v>30</v>
      </c>
      <c r="N5" s="4" t="s">
        <v>48</v>
      </c>
      <c r="P5" s="21">
        <f t="shared" ref="P5:P20" si="0">(2*PI()/60)*SQRT((($B$7+H5*1000)^3)/$B$8)</f>
        <v>94.44780724431179</v>
      </c>
      <c r="Q5" s="21">
        <f>H5*1000*$B$12</f>
        <v>7</v>
      </c>
      <c r="R5" s="21"/>
      <c r="S5" s="20">
        <f>$B$5+$C$12+$B$2*$B$16*(1+$B$3/100)</f>
        <v>184</v>
      </c>
      <c r="T5" s="20">
        <f t="shared" ref="T5:T20" si="1">M5*$B$4+S5</f>
        <v>214</v>
      </c>
    </row>
    <row r="6" spans="1:20" ht="15.75" thickBot="1" x14ac:dyDescent="0.25">
      <c r="A6" s="3" t="s">
        <v>16</v>
      </c>
      <c r="B6" s="4">
        <v>30</v>
      </c>
      <c r="C6" s="4" t="s">
        <v>17</v>
      </c>
      <c r="D6" s="3" t="s">
        <v>18</v>
      </c>
      <c r="G6" s="13">
        <v>4</v>
      </c>
      <c r="H6" s="4">
        <v>250</v>
      </c>
      <c r="I6" s="4" t="s">
        <v>29</v>
      </c>
      <c r="J6" s="4" t="s">
        <v>47</v>
      </c>
      <c r="K6" s="4">
        <v>89.3</v>
      </c>
      <c r="L6" s="4">
        <v>0.4</v>
      </c>
      <c r="M6" s="4">
        <v>0.7</v>
      </c>
      <c r="N6" s="4">
        <v>224.7</v>
      </c>
      <c r="P6" s="21">
        <f t="shared" si="0"/>
        <v>89.345435882371476</v>
      </c>
      <c r="Q6" s="21">
        <f>H6*1000*$B$13</f>
        <v>0.35</v>
      </c>
      <c r="R6" s="21"/>
      <c r="S6" s="20">
        <f>$B$5+$C$13+$B$2*$B$16*(1+$B$3/100)</f>
        <v>224</v>
      </c>
      <c r="T6" s="20">
        <f t="shared" si="1"/>
        <v>224.7</v>
      </c>
    </row>
    <row r="7" spans="1:20" ht="15.75" thickBot="1" x14ac:dyDescent="0.25">
      <c r="A7" s="3" t="s">
        <v>19</v>
      </c>
      <c r="B7" s="18">
        <v>6378000</v>
      </c>
      <c r="C7" s="4" t="s">
        <v>20</v>
      </c>
      <c r="D7" s="3" t="s">
        <v>21</v>
      </c>
      <c r="G7" s="13">
        <v>5</v>
      </c>
      <c r="H7" s="4">
        <v>350</v>
      </c>
      <c r="I7" s="4" t="s">
        <v>29</v>
      </c>
      <c r="J7" s="4" t="s">
        <v>47</v>
      </c>
      <c r="K7" s="4">
        <v>91.3</v>
      </c>
      <c r="L7" s="4">
        <v>0.5</v>
      </c>
      <c r="M7" s="4">
        <v>6</v>
      </c>
      <c r="N7" s="4" t="s">
        <v>48</v>
      </c>
      <c r="P7" s="21">
        <f t="shared" si="0"/>
        <v>91.375043453521201</v>
      </c>
      <c r="Q7" s="21">
        <f t="shared" ref="Q7:Q8" si="2">H7*1000*$B$13</f>
        <v>0.49</v>
      </c>
      <c r="R7" s="21"/>
      <c r="S7" s="20">
        <f t="shared" ref="S7:S9" si="3">$B$5+$C$13+$B$2*$B$16*(1+$B$3/100)</f>
        <v>224</v>
      </c>
      <c r="T7" s="20">
        <f t="shared" si="1"/>
        <v>230</v>
      </c>
    </row>
    <row r="8" spans="1:20" ht="15.75" thickBot="1" x14ac:dyDescent="0.25">
      <c r="A8" s="3" t="s">
        <v>22</v>
      </c>
      <c r="B8" s="18">
        <v>400000000000000</v>
      </c>
      <c r="C8" s="4" t="s">
        <v>23</v>
      </c>
      <c r="D8" s="3" t="s">
        <v>24</v>
      </c>
      <c r="G8" s="13">
        <v>6</v>
      </c>
      <c r="H8" s="4">
        <v>500</v>
      </c>
      <c r="I8" s="4" t="s">
        <v>29</v>
      </c>
      <c r="J8" s="4" t="s">
        <v>47</v>
      </c>
      <c r="K8" s="4">
        <v>94.4</v>
      </c>
      <c r="L8" s="4">
        <v>0.7</v>
      </c>
      <c r="M8" s="4">
        <v>30</v>
      </c>
      <c r="N8" s="4">
        <v>254</v>
      </c>
      <c r="P8" s="21">
        <f t="shared" si="0"/>
        <v>94.44780724431179</v>
      </c>
      <c r="Q8" s="21">
        <f t="shared" si="2"/>
        <v>0.7</v>
      </c>
      <c r="R8" s="21"/>
      <c r="S8" s="20">
        <f t="shared" si="3"/>
        <v>224</v>
      </c>
      <c r="T8" s="20">
        <f t="shared" si="1"/>
        <v>254</v>
      </c>
    </row>
    <row r="9" spans="1:20" ht="15.75" thickBot="1" x14ac:dyDescent="0.25">
      <c r="G9" s="13">
        <v>7</v>
      </c>
      <c r="H9" s="4">
        <v>250</v>
      </c>
      <c r="I9" s="4" t="s">
        <v>28</v>
      </c>
      <c r="J9" s="4" t="s">
        <v>49</v>
      </c>
      <c r="K9" s="4">
        <v>89.3</v>
      </c>
      <c r="L9" s="4">
        <v>3.5</v>
      </c>
      <c r="M9" s="4">
        <v>1.7</v>
      </c>
      <c r="N9" s="4">
        <v>221.7</v>
      </c>
      <c r="P9" s="21">
        <f t="shared" si="0"/>
        <v>89.345435882371476</v>
      </c>
      <c r="Q9" s="21">
        <f t="shared" ref="Q9:Q11" si="4">H9*1000*$B$12</f>
        <v>3.5</v>
      </c>
      <c r="R9" s="21"/>
      <c r="S9" s="20">
        <f>$B$5+$C$12+$B$2*$B$17*(1+$B$3/100)</f>
        <v>220</v>
      </c>
      <c r="T9" s="20">
        <f t="shared" si="1"/>
        <v>221.7</v>
      </c>
    </row>
    <row r="10" spans="1:20" ht="15.75" thickBot="1" x14ac:dyDescent="0.25">
      <c r="G10" s="13">
        <v>8</v>
      </c>
      <c r="H10" s="4">
        <v>350</v>
      </c>
      <c r="I10" s="4" t="s">
        <v>28</v>
      </c>
      <c r="J10" s="4" t="s">
        <v>49</v>
      </c>
      <c r="K10" s="4">
        <v>91.3</v>
      </c>
      <c r="L10" s="4">
        <v>4.9000000000000004</v>
      </c>
      <c r="M10" s="4">
        <v>15.3</v>
      </c>
      <c r="N10" s="4">
        <v>235.3</v>
      </c>
      <c r="P10" s="21">
        <f t="shared" si="0"/>
        <v>91.375043453521201</v>
      </c>
      <c r="Q10" s="21">
        <f t="shared" si="4"/>
        <v>4.9000000000000004</v>
      </c>
      <c r="R10" s="21"/>
      <c r="S10" s="20">
        <f t="shared" ref="S10:S11" si="5">$B$5+$C$12+$B$2*$B$17*(1+$B$3/100)</f>
        <v>220</v>
      </c>
      <c r="T10" s="20">
        <f t="shared" si="1"/>
        <v>235.3</v>
      </c>
    </row>
    <row r="11" spans="1:20" ht="15.75" thickBot="1" x14ac:dyDescent="0.25">
      <c r="A11" s="1" t="s">
        <v>25</v>
      </c>
      <c r="B11" s="2" t="s">
        <v>26</v>
      </c>
      <c r="C11" s="2" t="s">
        <v>27</v>
      </c>
      <c r="G11" s="13">
        <v>9</v>
      </c>
      <c r="H11" s="4">
        <v>500</v>
      </c>
      <c r="I11" s="4" t="s">
        <v>28</v>
      </c>
      <c r="J11" s="4" t="s">
        <v>49</v>
      </c>
      <c r="K11" s="4">
        <v>94.4</v>
      </c>
      <c r="L11" s="4">
        <v>7</v>
      </c>
      <c r="M11" s="4">
        <v>30</v>
      </c>
      <c r="N11" s="4">
        <v>250</v>
      </c>
      <c r="P11" s="21">
        <f t="shared" si="0"/>
        <v>94.44780724431179</v>
      </c>
      <c r="Q11" s="21">
        <f t="shared" si="4"/>
        <v>7</v>
      </c>
      <c r="R11" s="21"/>
      <c r="S11" s="20">
        <f t="shared" si="5"/>
        <v>220</v>
      </c>
      <c r="T11" s="20">
        <f t="shared" si="1"/>
        <v>250</v>
      </c>
    </row>
    <row r="12" spans="1:20" ht="15.75" thickBot="1" x14ac:dyDescent="0.25">
      <c r="A12" s="3" t="s">
        <v>28</v>
      </c>
      <c r="B12" s="18">
        <v>1.4E-5</v>
      </c>
      <c r="C12" s="4">
        <v>10</v>
      </c>
      <c r="G12" s="13">
        <v>10</v>
      </c>
      <c r="H12" s="4">
        <v>250</v>
      </c>
      <c r="I12" s="4" t="s">
        <v>29</v>
      </c>
      <c r="J12" s="4" t="s">
        <v>49</v>
      </c>
      <c r="K12" s="4">
        <v>89.3</v>
      </c>
      <c r="L12" s="4">
        <v>0.4</v>
      </c>
      <c r="M12" s="4">
        <v>1.7</v>
      </c>
      <c r="N12" s="4">
        <v>261.7</v>
      </c>
      <c r="P12" s="21">
        <f t="shared" si="0"/>
        <v>89.345435882371476</v>
      </c>
      <c r="Q12" s="21">
        <f t="shared" ref="Q12:Q14" si="6">H12*1000*$B$13</f>
        <v>0.35</v>
      </c>
      <c r="R12" s="21"/>
      <c r="S12" s="20">
        <f>$B$5+$C$13+$B$2*$B$17*(1+$B$3/100)</f>
        <v>260</v>
      </c>
      <c r="T12" s="20">
        <f t="shared" si="1"/>
        <v>261.7</v>
      </c>
    </row>
    <row r="13" spans="1:20" ht="15.75" thickBot="1" x14ac:dyDescent="0.25">
      <c r="A13" s="3" t="s">
        <v>29</v>
      </c>
      <c r="B13" s="18">
        <v>1.3999999999999999E-6</v>
      </c>
      <c r="C13" s="4">
        <v>50</v>
      </c>
      <c r="G13" s="13">
        <v>11</v>
      </c>
      <c r="H13" s="4">
        <v>350</v>
      </c>
      <c r="I13" s="4" t="s">
        <v>29</v>
      </c>
      <c r="J13" s="4" t="s">
        <v>49</v>
      </c>
      <c r="K13" s="4">
        <v>91.3</v>
      </c>
      <c r="L13" s="4">
        <v>0.5</v>
      </c>
      <c r="M13" s="4">
        <v>15.3</v>
      </c>
      <c r="N13" s="4" t="s">
        <v>48</v>
      </c>
      <c r="P13" s="21">
        <f t="shared" si="0"/>
        <v>91.375043453521201</v>
      </c>
      <c r="Q13" s="21">
        <f t="shared" si="6"/>
        <v>0.49</v>
      </c>
      <c r="R13" s="21"/>
      <c r="S13" s="20">
        <f t="shared" ref="S13:S14" si="7">$B$5+$C$13+$B$2*$B$17*(1+$B$3/100)</f>
        <v>260</v>
      </c>
      <c r="T13" s="20">
        <f t="shared" si="1"/>
        <v>275.3</v>
      </c>
    </row>
    <row r="14" spans="1:20" ht="15.75" thickBot="1" x14ac:dyDescent="0.25">
      <c r="G14" s="13">
        <v>12</v>
      </c>
      <c r="H14" s="4">
        <v>500</v>
      </c>
      <c r="I14" s="4" t="s">
        <v>29</v>
      </c>
      <c r="J14" s="4" t="s">
        <v>49</v>
      </c>
      <c r="K14" s="4">
        <v>94.4</v>
      </c>
      <c r="L14" s="4">
        <v>0.7</v>
      </c>
      <c r="M14" s="4">
        <v>30</v>
      </c>
      <c r="N14" s="4" t="s">
        <v>48</v>
      </c>
      <c r="P14" s="21">
        <f t="shared" si="0"/>
        <v>94.44780724431179</v>
      </c>
      <c r="Q14" s="21">
        <f t="shared" si="6"/>
        <v>0.7</v>
      </c>
      <c r="R14" s="21"/>
      <c r="S14" s="20">
        <f t="shared" si="7"/>
        <v>260</v>
      </c>
      <c r="T14" s="20">
        <f t="shared" si="1"/>
        <v>290</v>
      </c>
    </row>
    <row r="15" spans="1:20" ht="15.75" thickBot="1" x14ac:dyDescent="0.25">
      <c r="A15" s="1" t="s">
        <v>30</v>
      </c>
      <c r="B15" s="5" t="s">
        <v>31</v>
      </c>
      <c r="C15" s="6"/>
      <c r="G15" s="13">
        <v>13</v>
      </c>
      <c r="H15" s="4">
        <v>250</v>
      </c>
      <c r="I15" s="4" t="s">
        <v>28</v>
      </c>
      <c r="J15" s="4" t="s">
        <v>50</v>
      </c>
      <c r="K15" s="4">
        <v>89.3</v>
      </c>
      <c r="L15" s="4">
        <v>3.5</v>
      </c>
      <c r="M15" s="4">
        <v>3.6</v>
      </c>
      <c r="N15" s="4" t="s">
        <v>48</v>
      </c>
      <c r="P15" s="21">
        <f t="shared" si="0"/>
        <v>89.345435882371476</v>
      </c>
      <c r="Q15" s="21">
        <f t="shared" ref="Q15:Q17" si="8">H15*1000*$B$12</f>
        <v>3.5</v>
      </c>
      <c r="R15" s="21"/>
      <c r="S15" s="20">
        <f>$B$5+$C$12+$B$2*$B$18*(1+$B$3/100)</f>
        <v>280</v>
      </c>
      <c r="T15" s="20">
        <f t="shared" si="1"/>
        <v>283.60000000000002</v>
      </c>
    </row>
    <row r="16" spans="1:20" ht="15.75" thickBot="1" x14ac:dyDescent="0.25">
      <c r="A16" s="3" t="s">
        <v>32</v>
      </c>
      <c r="B16" s="7">
        <v>100</v>
      </c>
      <c r="C16" s="8"/>
      <c r="G16" s="13">
        <v>14</v>
      </c>
      <c r="H16" s="4">
        <v>350</v>
      </c>
      <c r="I16" s="4" t="s">
        <v>28</v>
      </c>
      <c r="J16" s="4" t="s">
        <v>50</v>
      </c>
      <c r="K16" s="4">
        <v>91.3</v>
      </c>
      <c r="L16" s="4">
        <v>4.9000000000000004</v>
      </c>
      <c r="M16" s="4">
        <v>30</v>
      </c>
      <c r="N16" s="4" t="s">
        <v>48</v>
      </c>
      <c r="P16" s="21">
        <f t="shared" si="0"/>
        <v>91.375043453521201</v>
      </c>
      <c r="Q16" s="21">
        <f t="shared" si="8"/>
        <v>4.9000000000000004</v>
      </c>
      <c r="R16" s="21"/>
      <c r="S16" s="20">
        <f t="shared" ref="S16:S18" si="9">$B$5+$C$12+$B$2*$B$18*(1+$B$3/100)</f>
        <v>280</v>
      </c>
      <c r="T16" s="20">
        <f t="shared" si="1"/>
        <v>310</v>
      </c>
    </row>
    <row r="17" spans="1:20" ht="15.75" thickBot="1" x14ac:dyDescent="0.25">
      <c r="A17" s="3" t="s">
        <v>33</v>
      </c>
      <c r="B17" s="7">
        <v>250</v>
      </c>
      <c r="C17" s="8"/>
      <c r="G17" s="13">
        <v>15</v>
      </c>
      <c r="H17" s="4">
        <v>500</v>
      </c>
      <c r="I17" s="4" t="s">
        <v>28</v>
      </c>
      <c r="J17" s="4" t="s">
        <v>50</v>
      </c>
      <c r="K17" s="4">
        <v>94.4</v>
      </c>
      <c r="L17" s="4">
        <v>7</v>
      </c>
      <c r="M17" s="4">
        <v>30</v>
      </c>
      <c r="N17" s="4">
        <v>310</v>
      </c>
      <c r="P17" s="21">
        <f t="shared" si="0"/>
        <v>94.44780724431179</v>
      </c>
      <c r="Q17" s="21">
        <f t="shared" si="8"/>
        <v>7</v>
      </c>
      <c r="R17" s="21"/>
      <c r="S17" s="20">
        <f t="shared" si="9"/>
        <v>280</v>
      </c>
      <c r="T17" s="20">
        <f t="shared" si="1"/>
        <v>310</v>
      </c>
    </row>
    <row r="18" spans="1:20" ht="15.75" thickBot="1" x14ac:dyDescent="0.25">
      <c r="A18" s="3" t="s">
        <v>34</v>
      </c>
      <c r="B18" s="7">
        <v>500</v>
      </c>
      <c r="C18" s="8"/>
      <c r="G18" s="13">
        <v>16</v>
      </c>
      <c r="H18" s="4">
        <v>250</v>
      </c>
      <c r="I18" s="4" t="s">
        <v>29</v>
      </c>
      <c r="J18" s="4" t="s">
        <v>50</v>
      </c>
      <c r="K18" s="4">
        <v>89.3</v>
      </c>
      <c r="L18" s="4">
        <v>0.4</v>
      </c>
      <c r="M18" s="4">
        <v>3.6</v>
      </c>
      <c r="N18" s="4">
        <v>323.60000000000002</v>
      </c>
      <c r="P18" s="21">
        <f t="shared" si="0"/>
        <v>89.345435882371476</v>
      </c>
      <c r="Q18" s="21">
        <f t="shared" ref="Q18:Q20" si="10">H18*1000*$B$13</f>
        <v>0.35</v>
      </c>
      <c r="R18" s="21"/>
      <c r="S18" s="20">
        <f>$B$5+$C$13+$B$2*$B$18*(1+$B$3/100)</f>
        <v>320</v>
      </c>
      <c r="T18" s="20">
        <f t="shared" si="1"/>
        <v>323.60000000000002</v>
      </c>
    </row>
    <row r="19" spans="1:20" ht="15.75" thickBot="1" x14ac:dyDescent="0.25">
      <c r="G19" s="13">
        <v>17</v>
      </c>
      <c r="H19" s="4">
        <v>350</v>
      </c>
      <c r="I19" s="4" t="s">
        <v>29</v>
      </c>
      <c r="J19" s="4" t="s">
        <v>50</v>
      </c>
      <c r="K19" s="4">
        <v>91.3</v>
      </c>
      <c r="L19" s="4">
        <v>0.5</v>
      </c>
      <c r="M19" s="4">
        <v>30</v>
      </c>
      <c r="N19" s="4">
        <v>350</v>
      </c>
      <c r="P19" s="21">
        <f t="shared" si="0"/>
        <v>91.375043453521201</v>
      </c>
      <c r="Q19" s="21">
        <f t="shared" si="10"/>
        <v>0.49</v>
      </c>
      <c r="R19" s="21"/>
      <c r="S19" s="20">
        <f t="shared" ref="S19:S20" si="11">$B$5+$C$13+$B$2*$B$18*(1+$B$3/100)</f>
        <v>320</v>
      </c>
      <c r="T19" s="20">
        <f t="shared" si="1"/>
        <v>350</v>
      </c>
    </row>
    <row r="20" spans="1:20" ht="15.75" thickBot="1" x14ac:dyDescent="0.25">
      <c r="G20" s="13">
        <v>18</v>
      </c>
      <c r="H20" s="4">
        <v>500</v>
      </c>
      <c r="I20" s="4" t="s">
        <v>29</v>
      </c>
      <c r="J20" s="4" t="s">
        <v>50</v>
      </c>
      <c r="K20" s="4">
        <v>94.4</v>
      </c>
      <c r="L20" s="4">
        <v>0.7</v>
      </c>
      <c r="M20" s="4">
        <v>30</v>
      </c>
      <c r="N20" s="4">
        <v>350</v>
      </c>
      <c r="P20" s="21">
        <f t="shared" si="0"/>
        <v>94.44780724431179</v>
      </c>
      <c r="Q20" s="21">
        <f t="shared" si="10"/>
        <v>0.7</v>
      </c>
      <c r="R20" s="21"/>
      <c r="S20" s="20">
        <f t="shared" si="11"/>
        <v>320</v>
      </c>
      <c r="T20" s="20">
        <f t="shared" si="1"/>
        <v>350</v>
      </c>
    </row>
    <row r="22" spans="1:20" ht="13.5" thickBot="1" x14ac:dyDescent="0.25"/>
    <row r="23" spans="1:20" ht="15" x14ac:dyDescent="0.2">
      <c r="G23" s="14" t="s">
        <v>35</v>
      </c>
      <c r="H23" s="9" t="s">
        <v>36</v>
      </c>
      <c r="I23" s="14" t="s">
        <v>38</v>
      </c>
      <c r="J23" s="16" t="s">
        <v>30</v>
      </c>
      <c r="K23" s="11" t="s">
        <v>55</v>
      </c>
      <c r="L23" s="11" t="s">
        <v>55</v>
      </c>
      <c r="M23" s="11" t="s">
        <v>55</v>
      </c>
      <c r="N23" s="16" t="s">
        <v>60</v>
      </c>
      <c r="O23" s="26" t="s">
        <v>61</v>
      </c>
    </row>
    <row r="24" spans="1:20" ht="15" x14ac:dyDescent="0.2">
      <c r="G24" s="24"/>
      <c r="H24" s="22" t="s">
        <v>37</v>
      </c>
      <c r="I24" s="24"/>
      <c r="J24" s="25"/>
      <c r="K24" s="23" t="s">
        <v>56</v>
      </c>
      <c r="L24" s="23" t="s">
        <v>58</v>
      </c>
      <c r="M24" s="23" t="s">
        <v>43</v>
      </c>
      <c r="N24" s="25"/>
    </row>
    <row r="25" spans="1:20" ht="15" x14ac:dyDescent="0.2">
      <c r="G25" s="24"/>
      <c r="H25" s="22"/>
      <c r="I25" s="24"/>
      <c r="J25" s="25"/>
      <c r="K25" s="23" t="s">
        <v>57</v>
      </c>
      <c r="L25" s="23" t="s">
        <v>59</v>
      </c>
      <c r="M25" s="23"/>
      <c r="N25" s="25"/>
    </row>
    <row r="26" spans="1:20" ht="15.75" thickBot="1" x14ac:dyDescent="0.25">
      <c r="G26" s="15"/>
      <c r="H26" s="10"/>
      <c r="I26" s="15"/>
      <c r="J26" s="17"/>
      <c r="K26" s="12"/>
      <c r="L26" s="12"/>
      <c r="M26" s="12"/>
      <c r="N26" s="17"/>
    </row>
    <row r="27" spans="1:20" ht="15.75" thickBot="1" x14ac:dyDescent="0.25">
      <c r="G27" s="13">
        <v>1</v>
      </c>
      <c r="H27" s="4">
        <v>250</v>
      </c>
      <c r="I27" s="4" t="s">
        <v>28</v>
      </c>
      <c r="J27" s="4" t="s">
        <v>47</v>
      </c>
      <c r="K27" s="4">
        <v>1</v>
      </c>
      <c r="L27" s="4">
        <v>0.53</v>
      </c>
      <c r="M27" s="4">
        <v>0</v>
      </c>
      <c r="N27" s="4" t="s">
        <v>48</v>
      </c>
      <c r="O27" s="20">
        <f>0.3*K27+0.25*L27+0.45*M27</f>
        <v>0.4325</v>
      </c>
    </row>
    <row r="28" spans="1:20" ht="15.75" thickBot="1" x14ac:dyDescent="0.25">
      <c r="G28" s="13">
        <v>2</v>
      </c>
      <c r="H28" s="4">
        <v>350</v>
      </c>
      <c r="I28" s="4" t="s">
        <v>28</v>
      </c>
      <c r="J28" s="4" t="s">
        <v>47</v>
      </c>
      <c r="K28" s="4">
        <v>0.6</v>
      </c>
      <c r="L28" s="4">
        <v>0.32</v>
      </c>
      <c r="M28" s="4">
        <v>0.18</v>
      </c>
      <c r="N28" s="4" t="s">
        <v>48</v>
      </c>
      <c r="O28" s="20">
        <f t="shared" ref="O28:O44" si="12">0.3*K28+0.25*L28+0.45*M28</f>
        <v>0.34100000000000003</v>
      </c>
    </row>
    <row r="29" spans="1:20" ht="15.75" thickBot="1" x14ac:dyDescent="0.25">
      <c r="G29" s="13">
        <v>3</v>
      </c>
      <c r="H29" s="4">
        <v>500</v>
      </c>
      <c r="I29" s="4" t="s">
        <v>28</v>
      </c>
      <c r="J29" s="4" t="s">
        <v>47</v>
      </c>
      <c r="K29" s="4">
        <v>0</v>
      </c>
      <c r="L29" s="4">
        <v>0</v>
      </c>
      <c r="M29" s="4">
        <v>1</v>
      </c>
      <c r="N29" s="4" t="s">
        <v>48</v>
      </c>
      <c r="O29" s="20">
        <f t="shared" si="12"/>
        <v>0.45</v>
      </c>
    </row>
    <row r="30" spans="1:20" ht="15.75" thickBot="1" x14ac:dyDescent="0.25">
      <c r="G30" s="13">
        <v>4</v>
      </c>
      <c r="H30" s="4">
        <v>250</v>
      </c>
      <c r="I30" s="4" t="s">
        <v>29</v>
      </c>
      <c r="J30" s="4" t="s">
        <v>47</v>
      </c>
      <c r="K30" s="4">
        <v>1</v>
      </c>
      <c r="L30" s="4">
        <v>1</v>
      </c>
      <c r="M30" s="4">
        <v>0</v>
      </c>
      <c r="N30" s="4">
        <v>0.55000000000000004</v>
      </c>
      <c r="O30" s="20">
        <f t="shared" si="12"/>
        <v>0.55000000000000004</v>
      </c>
    </row>
    <row r="31" spans="1:20" ht="15.75" thickBot="1" x14ac:dyDescent="0.25">
      <c r="G31" s="13">
        <v>5</v>
      </c>
      <c r="H31" s="4">
        <v>350</v>
      </c>
      <c r="I31" s="4" t="s">
        <v>29</v>
      </c>
      <c r="J31" s="4" t="s">
        <v>47</v>
      </c>
      <c r="K31" s="4">
        <v>0.6</v>
      </c>
      <c r="L31" s="4">
        <v>0.98</v>
      </c>
      <c r="M31" s="4">
        <v>0.18</v>
      </c>
      <c r="N31" s="4">
        <v>0.51</v>
      </c>
      <c r="O31" s="20">
        <f t="shared" si="12"/>
        <v>0.50600000000000001</v>
      </c>
    </row>
    <row r="32" spans="1:20" ht="15.75" thickBot="1" x14ac:dyDescent="0.25">
      <c r="G32" s="13">
        <v>6</v>
      </c>
      <c r="H32" s="4">
        <v>500</v>
      </c>
      <c r="I32" s="4" t="s">
        <v>29</v>
      </c>
      <c r="J32" s="4" t="s">
        <v>47</v>
      </c>
      <c r="K32" s="4">
        <v>0</v>
      </c>
      <c r="L32" s="4">
        <v>0.95</v>
      </c>
      <c r="M32" s="4">
        <v>1</v>
      </c>
      <c r="N32" s="4">
        <v>0.69</v>
      </c>
      <c r="O32" s="20">
        <f t="shared" si="12"/>
        <v>0.6875</v>
      </c>
    </row>
    <row r="33" spans="7:15" ht="15.75" thickBot="1" x14ac:dyDescent="0.25">
      <c r="G33" s="13">
        <v>7</v>
      </c>
      <c r="H33" s="4">
        <v>250</v>
      </c>
      <c r="I33" s="4" t="s">
        <v>28</v>
      </c>
      <c r="J33" s="4" t="s">
        <v>49</v>
      </c>
      <c r="K33" s="4">
        <v>1</v>
      </c>
      <c r="L33" s="4">
        <v>0.53</v>
      </c>
      <c r="M33" s="4">
        <v>0.03</v>
      </c>
      <c r="N33" s="4">
        <v>0.45</v>
      </c>
      <c r="O33" s="20">
        <f t="shared" si="12"/>
        <v>0.44600000000000001</v>
      </c>
    </row>
    <row r="34" spans="7:15" ht="15.75" thickBot="1" x14ac:dyDescent="0.25">
      <c r="G34" s="13">
        <v>8</v>
      </c>
      <c r="H34" s="4">
        <v>350</v>
      </c>
      <c r="I34" s="4" t="s">
        <v>28</v>
      </c>
      <c r="J34" s="4" t="s">
        <v>49</v>
      </c>
      <c r="K34" s="4">
        <v>0.6</v>
      </c>
      <c r="L34" s="4">
        <v>0.32</v>
      </c>
      <c r="M34" s="4">
        <v>0.5</v>
      </c>
      <c r="N34" s="4">
        <v>0.48</v>
      </c>
      <c r="O34" s="20">
        <f t="shared" si="12"/>
        <v>0.48499999999999999</v>
      </c>
    </row>
    <row r="35" spans="7:15" ht="15.75" thickBot="1" x14ac:dyDescent="0.25">
      <c r="G35" s="13">
        <v>9</v>
      </c>
      <c r="H35" s="4">
        <v>500</v>
      </c>
      <c r="I35" s="4" t="s">
        <v>28</v>
      </c>
      <c r="J35" s="4" t="s">
        <v>49</v>
      </c>
      <c r="K35" s="4">
        <v>0</v>
      </c>
      <c r="L35" s="4">
        <v>0</v>
      </c>
      <c r="M35" s="4">
        <v>1</v>
      </c>
      <c r="N35" s="4" t="s">
        <v>48</v>
      </c>
      <c r="O35" s="20">
        <f t="shared" si="12"/>
        <v>0.45</v>
      </c>
    </row>
    <row r="36" spans="7:15" ht="15.75" thickBot="1" x14ac:dyDescent="0.25">
      <c r="G36" s="13">
        <v>10</v>
      </c>
      <c r="H36" s="4">
        <v>250</v>
      </c>
      <c r="I36" s="4" t="s">
        <v>29</v>
      </c>
      <c r="J36" s="4" t="s">
        <v>49</v>
      </c>
      <c r="K36" s="4">
        <v>1</v>
      </c>
      <c r="L36" s="4">
        <v>1</v>
      </c>
      <c r="M36" s="4">
        <v>0.03</v>
      </c>
      <c r="N36" s="4">
        <v>0.56999999999999995</v>
      </c>
      <c r="O36" s="20">
        <f t="shared" si="12"/>
        <v>0.5635</v>
      </c>
    </row>
    <row r="37" spans="7:15" ht="15.75" thickBot="1" x14ac:dyDescent="0.25">
      <c r="G37" s="13">
        <v>11</v>
      </c>
      <c r="H37" s="4">
        <v>350</v>
      </c>
      <c r="I37" s="4" t="s">
        <v>29</v>
      </c>
      <c r="J37" s="4" t="s">
        <v>49</v>
      </c>
      <c r="K37" s="4">
        <v>0.6</v>
      </c>
      <c r="L37" s="4">
        <v>0.98</v>
      </c>
      <c r="M37" s="4">
        <v>0.5</v>
      </c>
      <c r="N37" s="4">
        <v>0.65</v>
      </c>
      <c r="O37" s="20">
        <f t="shared" si="12"/>
        <v>0.65</v>
      </c>
    </row>
    <row r="38" spans="7:15" ht="15.75" thickBot="1" x14ac:dyDescent="0.25">
      <c r="G38" s="13">
        <v>12</v>
      </c>
      <c r="H38" s="4">
        <v>500</v>
      </c>
      <c r="I38" s="4" t="s">
        <v>29</v>
      </c>
      <c r="J38" s="4" t="s">
        <v>49</v>
      </c>
      <c r="K38" s="4">
        <v>0</v>
      </c>
      <c r="L38" s="4">
        <v>0.95</v>
      </c>
      <c r="M38" s="4">
        <v>1</v>
      </c>
      <c r="N38" s="4">
        <v>0.69</v>
      </c>
      <c r="O38" s="20">
        <f t="shared" si="12"/>
        <v>0.6875</v>
      </c>
    </row>
    <row r="39" spans="7:15" ht="15.75" thickBot="1" x14ac:dyDescent="0.25">
      <c r="G39" s="13">
        <v>13</v>
      </c>
      <c r="H39" s="4">
        <v>250</v>
      </c>
      <c r="I39" s="4" t="s">
        <v>28</v>
      </c>
      <c r="J39" s="4" t="s">
        <v>50</v>
      </c>
      <c r="K39" s="4">
        <v>1</v>
      </c>
      <c r="L39" s="4">
        <v>0.53</v>
      </c>
      <c r="M39" s="4">
        <v>0.1</v>
      </c>
      <c r="N39" s="4">
        <v>0.48</v>
      </c>
      <c r="O39" s="20">
        <f t="shared" si="12"/>
        <v>0.47749999999999998</v>
      </c>
    </row>
    <row r="40" spans="7:15" ht="15.75" thickBot="1" x14ac:dyDescent="0.25">
      <c r="G40" s="13">
        <v>14</v>
      </c>
      <c r="H40" s="4">
        <v>350</v>
      </c>
      <c r="I40" s="4" t="s">
        <v>28</v>
      </c>
      <c r="J40" s="4" t="s">
        <v>50</v>
      </c>
      <c r="K40" s="4">
        <v>0.6</v>
      </c>
      <c r="L40" s="4">
        <v>0.32</v>
      </c>
      <c r="M40" s="4">
        <v>1</v>
      </c>
      <c r="N40" s="4">
        <v>0.71</v>
      </c>
      <c r="O40" s="20">
        <f t="shared" si="12"/>
        <v>0.71</v>
      </c>
    </row>
    <row r="41" spans="7:15" ht="15.75" thickBot="1" x14ac:dyDescent="0.25">
      <c r="G41" s="13">
        <v>15</v>
      </c>
      <c r="H41" s="4">
        <v>500</v>
      </c>
      <c r="I41" s="4" t="s">
        <v>28</v>
      </c>
      <c r="J41" s="4" t="s">
        <v>50</v>
      </c>
      <c r="K41" s="4">
        <v>0</v>
      </c>
      <c r="L41" s="4">
        <v>0</v>
      </c>
      <c r="M41" s="4">
        <v>1</v>
      </c>
      <c r="N41" s="4">
        <v>0.45</v>
      </c>
      <c r="O41" s="20">
        <f t="shared" si="12"/>
        <v>0.45</v>
      </c>
    </row>
    <row r="42" spans="7:15" ht="15.75" thickBot="1" x14ac:dyDescent="0.25">
      <c r="G42" s="13">
        <v>16</v>
      </c>
      <c r="H42" s="4">
        <v>250</v>
      </c>
      <c r="I42" s="4" t="s">
        <v>29</v>
      </c>
      <c r="J42" s="4" t="s">
        <v>50</v>
      </c>
      <c r="K42" s="4">
        <v>1</v>
      </c>
      <c r="L42" s="4">
        <v>1</v>
      </c>
      <c r="M42" s="4">
        <v>0.1</v>
      </c>
      <c r="N42" s="4">
        <v>0.59</v>
      </c>
      <c r="O42" s="20">
        <f t="shared" si="12"/>
        <v>0.59500000000000008</v>
      </c>
    </row>
    <row r="43" spans="7:15" ht="15.75" thickBot="1" x14ac:dyDescent="0.25">
      <c r="G43" s="13">
        <v>17</v>
      </c>
      <c r="H43" s="4">
        <v>350</v>
      </c>
      <c r="I43" s="4" t="s">
        <v>29</v>
      </c>
      <c r="J43" s="4" t="s">
        <v>50</v>
      </c>
      <c r="K43" s="4">
        <v>0.6</v>
      </c>
      <c r="L43" s="4">
        <v>0.98</v>
      </c>
      <c r="M43" s="4">
        <v>1</v>
      </c>
      <c r="N43" s="4">
        <v>0.88</v>
      </c>
      <c r="O43" s="20">
        <f t="shared" si="12"/>
        <v>0.875</v>
      </c>
    </row>
    <row r="44" spans="7:15" ht="15.75" thickBot="1" x14ac:dyDescent="0.25">
      <c r="G44" s="13">
        <v>18</v>
      </c>
      <c r="H44" s="4">
        <v>500</v>
      </c>
      <c r="I44" s="4" t="s">
        <v>29</v>
      </c>
      <c r="J44" s="4" t="s">
        <v>50</v>
      </c>
      <c r="K44" s="4">
        <v>0</v>
      </c>
      <c r="L44" s="4">
        <v>0.95</v>
      </c>
      <c r="M44" s="4">
        <v>1</v>
      </c>
      <c r="N44" s="4" t="s">
        <v>48</v>
      </c>
      <c r="O44" s="20">
        <f t="shared" si="12"/>
        <v>0.6875</v>
      </c>
    </row>
  </sheetData>
  <mergeCells count="11">
    <mergeCell ref="J1:J2"/>
    <mergeCell ref="G23:G26"/>
    <mergeCell ref="I23:I26"/>
    <mergeCell ref="J23:J26"/>
    <mergeCell ref="N23:N26"/>
    <mergeCell ref="B15:C15"/>
    <mergeCell ref="B16:C16"/>
    <mergeCell ref="B17:C17"/>
    <mergeCell ref="B18:C18"/>
    <mergeCell ref="G1:G2"/>
    <mergeCell ref="I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Mawyin, Tomas (T.)</dc:creator>
  <cp:lastModifiedBy>Mawyin, Tomas (T.)</cp:lastModifiedBy>
  <dcterms:created xsi:type="dcterms:W3CDTF">2020-02-24T18:27:01Z</dcterms:created>
  <dcterms:modified xsi:type="dcterms:W3CDTF">2020-02-24T18:52:36Z</dcterms:modified>
</cp:coreProperties>
</file>