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G:\Projects\Submarine\Submarine-project\Docs\"/>
    </mc:Choice>
  </mc:AlternateContent>
  <xr:revisionPtr revIDLastSave="0" documentId="13_ncr:1_{8000B801-D5C2-4253-A717-9DA038732CDB}" xr6:coauthVersionLast="34" xr6:coauthVersionMax="34" xr10:uidLastSave="{00000000-0000-0000-0000-000000000000}"/>
  <bookViews>
    <workbookView xWindow="0" yWindow="0" windowWidth="28800" windowHeight="12225" activeTab="1" xr2:uid="{1F21002F-912E-4475-A97C-0E0680C7FAA0}"/>
  </bookViews>
  <sheets>
    <sheet name="Sheet1" sheetId="1" r:id="rId1"/>
    <sheet name="Sheet2" sheetId="2" r:id="rId2"/>
    <sheet name="SERVO"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2" l="1"/>
  <c r="E39" i="2"/>
  <c r="G38" i="2"/>
  <c r="E38" i="2"/>
  <c r="G37" i="2"/>
  <c r="E37" i="2"/>
  <c r="G20" i="2"/>
  <c r="E20" i="2"/>
  <c r="E36" i="2"/>
  <c r="G36" i="2" s="1"/>
  <c r="E9" i="2" l="1"/>
  <c r="G9" i="2" s="1"/>
  <c r="E35" i="2" l="1"/>
  <c r="G35" i="2" s="1"/>
  <c r="E15" i="2" l="1"/>
  <c r="G15" i="2" s="1"/>
  <c r="H12" i="3" l="1"/>
  <c r="B11" i="3"/>
  <c r="E4" i="2" l="1"/>
  <c r="G4" i="2" s="1"/>
  <c r="E5" i="2"/>
  <c r="G5" i="2" s="1"/>
  <c r="E6" i="2"/>
  <c r="G6" i="2" s="1"/>
  <c r="E7" i="2"/>
  <c r="G7" i="2" s="1"/>
  <c r="E8" i="2"/>
  <c r="G8" i="2" s="1"/>
  <c r="E10" i="2"/>
  <c r="G10" i="2" s="1"/>
  <c r="E11" i="2"/>
  <c r="G11" i="2" s="1"/>
  <c r="E12" i="2"/>
  <c r="G12" i="2" s="1"/>
  <c r="E13" i="2"/>
  <c r="G13" i="2" s="1"/>
  <c r="E14" i="2"/>
  <c r="G14" i="2" s="1"/>
  <c r="E16" i="2"/>
  <c r="G16" i="2" s="1"/>
  <c r="E17" i="2"/>
  <c r="G17" i="2" s="1"/>
  <c r="E18" i="2"/>
  <c r="G18" i="2" s="1"/>
  <c r="E19" i="2"/>
  <c r="G19" i="2" s="1"/>
  <c r="E21" i="2"/>
  <c r="G21" i="2" s="1"/>
  <c r="E22" i="2"/>
  <c r="G22" i="2" s="1"/>
  <c r="E23" i="2"/>
  <c r="G23" i="2" s="1"/>
  <c r="E24" i="2"/>
  <c r="G24" i="2" s="1"/>
  <c r="E25" i="2"/>
  <c r="G25" i="2" s="1"/>
  <c r="E26" i="2"/>
  <c r="G26" i="2" s="1"/>
  <c r="E27" i="2"/>
  <c r="G27" i="2" s="1"/>
  <c r="E28" i="2"/>
  <c r="G28" i="2" s="1"/>
  <c r="E29" i="2"/>
  <c r="G29" i="2" s="1"/>
  <c r="E30" i="2"/>
  <c r="G30" i="2" s="1"/>
  <c r="E31" i="2"/>
  <c r="G31" i="2" s="1"/>
  <c r="E32" i="2"/>
  <c r="G32" i="2" s="1"/>
  <c r="E33" i="2"/>
  <c r="G33" i="2" s="1"/>
  <c r="E34" i="2"/>
  <c r="G34" i="2" s="1"/>
  <c r="L2" i="2" l="1"/>
  <c r="I2" i="1"/>
  <c r="L3" i="2" s="1"/>
  <c r="L4" i="2" l="1"/>
</calcChain>
</file>

<file path=xl/sharedStrings.xml><?xml version="1.0" encoding="utf-8"?>
<sst xmlns="http://schemas.openxmlformats.org/spreadsheetml/2006/main" count="203" uniqueCount="172">
  <si>
    <t>Submarine Cost Breakdown</t>
  </si>
  <si>
    <t>Order</t>
  </si>
  <si>
    <t>Contents</t>
  </si>
  <si>
    <t>Date</t>
  </si>
  <si>
    <t>Supplier(s)</t>
  </si>
  <si>
    <t>Cost</t>
  </si>
  <si>
    <t>Amazon Mega Order</t>
  </si>
  <si>
    <t>Arduino Mega 2560</t>
  </si>
  <si>
    <t>amazon</t>
  </si>
  <si>
    <t>Amazon ESC Order</t>
  </si>
  <si>
    <t>Amazon Filament Order</t>
  </si>
  <si>
    <t>ZIRO Carbon Fiber PLA .8KG</t>
  </si>
  <si>
    <t>amazon epoxy coating</t>
  </si>
  <si>
    <t>XTC 3D Epoxy Print Coating</t>
  </si>
  <si>
    <t>Amazon Order</t>
  </si>
  <si>
    <t>Pinion Gears, Spur Gear, FPV Camera</t>
  </si>
  <si>
    <t>McMaster Order</t>
  </si>
  <si>
    <t>O Rings, Aluminum for Sealing Discs</t>
  </si>
  <si>
    <t>Mcmaster</t>
  </si>
  <si>
    <t>Compleat Sculptor</t>
  </si>
  <si>
    <t>XTC Smooth-On Epoxy Die</t>
  </si>
  <si>
    <t>The Compleat Sculptor</t>
  </si>
  <si>
    <t>Waterjet Order</t>
  </si>
  <si>
    <t>5 Sealing Discs Waterjet Order</t>
  </si>
  <si>
    <t>RPI MILL</t>
  </si>
  <si>
    <t>Additional Aluminum, Threaded Rods, Nuts, Wiring Tubing</t>
  </si>
  <si>
    <t>Amazon Motor Order</t>
  </si>
  <si>
    <t>DC Brushed Motor 80T</t>
  </si>
  <si>
    <t>Amazon</t>
  </si>
  <si>
    <t>Item</t>
  </si>
  <si>
    <t>Link</t>
  </si>
  <si>
    <t>Qty</t>
  </si>
  <si>
    <t>Unit Price</t>
  </si>
  <si>
    <t>Total Price</t>
  </si>
  <si>
    <t>Submarine Remaining Parts</t>
  </si>
  <si>
    <t>Add. Notes</t>
  </si>
  <si>
    <t>4mm Ball Bearing</t>
  </si>
  <si>
    <t>https://www.mcmaster.com/#7804k129/=1dew8kd</t>
  </si>
  <si>
    <t>Shipping</t>
  </si>
  <si>
    <t>Total Price W/O Shipping</t>
  </si>
  <si>
    <t>shipping estimated.</t>
  </si>
  <si>
    <t>https://www.amazon.com/Airplane-Stainless-Steel-Round-Axles/dp/B00OK42ZOG/ref=sr_1_10?ie=UTF8&amp;qid=1529786532&amp;sr=8-10&amp;keywords=3mm+shaft</t>
  </si>
  <si>
    <t>3mm shaft (5pack) for all control surfaces</t>
  </si>
  <si>
    <t>3mm bushings</t>
  </si>
  <si>
    <t>300mm long 2mm diameter threaded push rods (2 pack)</t>
  </si>
  <si>
    <t>https://www.amazon.com/uxcell-Airplane-Parts-Threaded-Length/dp/B01LBJKQZW/ref=sr_1_47?ie=UTF8&amp;qid=1529789116&amp;sr=8-47&amp;keywords=2mm+rod</t>
  </si>
  <si>
    <t>Thread class unknown</t>
  </si>
  <si>
    <t>2mm clevises (pack of 5)</t>
  </si>
  <si>
    <t>https://www.amazon.com/Threaded-Metal-Clevis-2x25mm-Airplane/dp/B00XBGKIKC/ref=sr_1_3?ie=UTF8&amp;qid=1529788008&amp;sr=8-3&amp;keywords=clevis+2mm&amp;dpID=41IfImQMKkL&amp;preST=_SY300_QL70_&amp;dpSrc=srch</t>
  </si>
  <si>
    <t>Need to check push rod thread for compatibility</t>
  </si>
  <si>
    <t>Bolt, Button Head, 5-40 thread, 1inch long</t>
  </si>
  <si>
    <t>DC Motor 80T</t>
  </si>
  <si>
    <t>.125" ID Bushing</t>
  </si>
  <si>
    <t>https://www.mcmaster.com/#6391k113/=1dey23w</t>
  </si>
  <si>
    <t>.125" shaft</t>
  </si>
  <si>
    <t>need 22 inches total</t>
  </si>
  <si>
    <t>https://www.mcmaster.com/#1257k39/=1dfcnqq</t>
  </si>
  <si>
    <t>Encoder magnets</t>
  </si>
  <si>
    <t>https://www.mcmaster.com/#5862k13/=1cd8mhi</t>
  </si>
  <si>
    <t>HS 82MG</t>
  </si>
  <si>
    <t>Servo</t>
  </si>
  <si>
    <t>Free Speed (RPM)</t>
  </si>
  <si>
    <t>Stall Torque (Kg-cm)</t>
  </si>
  <si>
    <t>Actual Carriage Travel Speed (inches/second):</t>
  </si>
  <si>
    <t>Actual Spool Rotation Rate (Rev/Sec):</t>
  </si>
  <si>
    <t>HS 645MG</t>
  </si>
  <si>
    <t>Need around/at least 3 kg-cm torque for spool drive</t>
  </si>
  <si>
    <t xml:space="preserve">KEEP SPOOL SERVO (Use Hex insert nut into 3d printed part, attaches to horn). </t>
  </si>
  <si>
    <t>REPLACE CARRAGE SERVO (Use gear motor with 3mm output shaft, use 3mm shaft coupler listed below, already ordered).</t>
  </si>
  <si>
    <t>https://www.amazon.com/SODIAL-Aluminum-Flexible-Coupling-Connector/dp/B072KRCMJS/ref=sr_1_10?s=hi&amp;ie=UTF8&amp;qid=1529867349&amp;sr=1-10&amp;keywords=3mm%2Bshaft%2Bcoupler&amp;th=1</t>
  </si>
  <si>
    <t>https://www.mcmaster.com/#6391k126/=1dfi0m4</t>
  </si>
  <si>
    <t>.25" bushings</t>
  </si>
  <si>
    <t>.25" diameter 5" long spool shaft</t>
  </si>
  <si>
    <t>https://www.mcmaster.com/#1257k115/=1dfi12u</t>
  </si>
  <si>
    <t>Bolt, Button Head, 5-40 thread, .625" long</t>
  </si>
  <si>
    <t>Could also use .875"</t>
  </si>
  <si>
    <t>Ballast Tank Threaded Rod (5/16-18 thread)</t>
  </si>
  <si>
    <t>https://www.mcmaster.com/#90611a400/=1dfi2y2</t>
  </si>
  <si>
    <t>Screw-Mount Nut (5/16-18) For Ballast Tank (25count)</t>
  </si>
  <si>
    <t>https://www.mcmaster.com/#98752a523/=1dfi7du</t>
  </si>
  <si>
    <t>28T Pinion Gear (2count)</t>
  </si>
  <si>
    <t>https://www.amazon.com/TOOGOO-3-175mm-Pinion-Brushed-Brushless/dp/B075FN58G6/ref=sr_1_54?ie=UTF8&amp;qid=1529888786&amp;sr=8-54&amp;keywords=28t+pinion+gear</t>
  </si>
  <si>
    <t>Long Shipping time</t>
  </si>
  <si>
    <t>16T Pinion Gear 48P</t>
  </si>
  <si>
    <t>https://www.amazon.com/Traxxas-2416-16T-Pinion-Gear/dp/B000XQ2KTU/ref=sr_1_4?ie=UTF8&amp;qid=1529889119&amp;sr=8-4&amp;keywords=16T+pinion+gear+set</t>
  </si>
  <si>
    <t>Check Other sites for better pricing (bulk)</t>
  </si>
  <si>
    <t>Ballast Thrust Bearing</t>
  </si>
  <si>
    <t>https://www.mcmaster.com/#5906k513/=1cyvllx</t>
  </si>
  <si>
    <t>.125" Bearing (.25" OD, 10 count)</t>
  </si>
  <si>
    <t>https://www.amazon.com/125x-250x-109-Precision-Bearings-Metal-Shields/dp/B00X8KXAFG/ref=sr_1_4?ie=UTF8&amp;qid=1523395530&amp;sr=8-4&amp;keywords=ball+bearings+1%2F8+1%2F4&amp;dpID=41aeoNIanLL&amp;preST=_SX342_QL70_&amp;dpSrc=srch</t>
  </si>
  <si>
    <t>For Ballast Gear Train, Spool Carriage Threaded Rod</t>
  </si>
  <si>
    <t>5V 10A Buck Converter</t>
  </si>
  <si>
    <t>https://www.amazon.com/Castle-Creations-Bec-Switching-Regulator/dp/B000MXAR12/ref=sr_1_1?ie=UTF8&amp;qid=1529889704&amp;sr=8-1&amp;keywords=BEC+10A</t>
  </si>
  <si>
    <t>Maybe find one cheaper? Need 10A though</t>
  </si>
  <si>
    <t>16 Channel PWM Driver</t>
  </si>
  <si>
    <t>https://www.amazon.com/HiLetgo-PCA9685-Channel-12-Bit-Arduino/dp/B01D1D0CX2/ref=sr_1_2?ie=UTF8&amp;qid=1529890412&amp;sr=8-2&amp;keywords=servo+driver+board&amp;dpID=511228KD6JL&amp;preST=_SY300_QL70_&amp;dpSrc=srch</t>
  </si>
  <si>
    <t>For all PWM (servos, LEDs, etc)</t>
  </si>
  <si>
    <t>Arduino Nano 5 Pack</t>
  </si>
  <si>
    <t>https://www.amazon.com/dp/B01N7I0W77/ref=sxbs_sxwds-stppvp_3?pf_rd_m=ATVPDKIKX0DER&amp;pf_rd_p=6297546923292665688&amp;pd_rd_wg=ddHdE&amp;pf_rd_r=SXBWPAFRVYFKDFR5S237&amp;pf_rd_s=desktop-sx-bottom-slot&amp;pf_rd_t=301&amp;pd_rd_i=B01N7I0W77&amp;pd_rd_w=GY6XU&amp;pf_rd_i=arduino+nano+5+pack&amp;pd_rd_r=3a7c9f18-fd3d-491b-86c9-19ec55cea102&amp;ie=UTF8&amp;qid=1529890713&amp;sr=3#customerReviews</t>
  </si>
  <si>
    <t>Look around for better bulk pricing if need be (unsoldered only)</t>
  </si>
  <si>
    <t>5V Relay 5 Pack</t>
  </si>
  <si>
    <t>https://www.amazon.com/WINGONEER-KY-019-Channel-Module-arduino/dp/B06XHJ2PBJ/ref=sr_1_3?ie=UTF8&amp;qid=1529890983&amp;sr=8-3&amp;keywords=5V+relay&amp;dpID=51AfIoxmEZL&amp;preST=_SX342_QL70_&amp;dpSrc=srch</t>
  </si>
  <si>
    <t>Maybe don't need, use existing relays with BJT circuit</t>
  </si>
  <si>
    <t>11.1V Drive Battery 5500mAh</t>
  </si>
  <si>
    <t>https://www.amazon.com/FLOUREON-5500mAh-Quadcopter-Airplane-Helicopter/dp/B072HQ47ZL/ref=sr_1_9?ie=UTF8&amp;qid=1517350605&amp;sr=8-9&amp;keywords=11.1v%2Blipo%2Bbattery&amp;th=1</t>
  </si>
  <si>
    <t>Check before ordering that this is correct, (maybe use smaller lower capacity unit?)</t>
  </si>
  <si>
    <t>https://www.amazon.com/MELASTA-1500mAh-Battery-m4-fpv250-Shredder/dp/B01MZ3IORY/ref=sr_1_7?ie=UTF8&amp;qid=1518731145&amp;sr=8-7&amp;keywords=11.1v+lipo+1500mah</t>
  </si>
  <si>
    <t>Find single battery listing to save $$</t>
  </si>
  <si>
    <t>11.1V electronics Battery 1500mAh (2 pack, only need 1 though)</t>
  </si>
  <si>
    <t>Pressure Transducer</t>
  </si>
  <si>
    <t>https://www.amazon.com/Eyourlife-Universal-Pressure-Transducer-Solenoid/dp/B00RCPDKDA/ref=sr_1_5?ie=UTF8&amp;qid=1519406024&amp;sr=8-5&amp;keywords=pressure%2Bsensor&amp;dpID=41dmeKyEbLL&amp;preST=_SY300_QL70_&amp;dpSrc=srch&amp;th=1</t>
  </si>
  <si>
    <t>Check before ordering</t>
  </si>
  <si>
    <t>Electronics Battery Oring</t>
  </si>
  <si>
    <t>https://www.mcmaster.com/#9557k134/=1bkj08p</t>
  </si>
  <si>
    <t>NOT INCLUDED SO FAR:</t>
  </si>
  <si>
    <t>Some Bolts/Nuts (some aren't listed or priced in yet)</t>
  </si>
  <si>
    <t>Any additional Mini Sub Stuff</t>
  </si>
  <si>
    <t>Possible Propeller, if 3D print doesn't work out</t>
  </si>
  <si>
    <t>Any additional electronics not accounted for</t>
  </si>
  <si>
    <t>Maybe shaft collar(s)</t>
  </si>
  <si>
    <t>QUICRUN 1060 ESC</t>
  </si>
  <si>
    <t>AKK Video Transmitter</t>
  </si>
  <si>
    <t>https://www.amazon.com/AKK-5-8Ghz-Switchable-Transmitter-Pigtail/dp/B01N948FF7/ref=sr_1_9?ie=UTF8&amp;qid=1530481482&amp;sr=8-9&amp;keywords=fpv%2Btransmitter&amp;th=1#customerReviews</t>
  </si>
  <si>
    <t>AKK Video Receiver</t>
  </si>
  <si>
    <t>https://www.amazon.com/AKK-Receiver-Double-screen-Display-Quadcopter/dp/B01FXFZ0NS/ref=sr_1_13?ie=UTF8&amp;qid=1530481913&amp;sr=8-13&amp;keywords=5.8ghz+video+receiver#customerReviews</t>
  </si>
  <si>
    <t>lipo charger</t>
  </si>
  <si>
    <t>Engel Order</t>
  </si>
  <si>
    <t>Shaft seal, motor mount, coupler, rod seals, yokes</t>
  </si>
  <si>
    <t>Engel</t>
  </si>
  <si>
    <t>Epoxy Coating Tools</t>
  </si>
  <si>
    <t>100 pack medicine cups, assorted paintbrushes</t>
  </si>
  <si>
    <t>Current Expenditure:</t>
  </si>
  <si>
    <t>Estimated Total Project Cost:</t>
  </si>
  <si>
    <t>Estimated Remaining Cost:</t>
  </si>
  <si>
    <t>Spool Carriage Parts</t>
  </si>
  <si>
    <t>71 RPM DC Gear Motor, shaft coupler</t>
  </si>
  <si>
    <t>Notes</t>
  </si>
  <si>
    <t>Will need .125" hole in shaft coupler</t>
  </si>
  <si>
    <t>Spool Wire (minisub to main sub)</t>
  </si>
  <si>
    <t>10m 3-core shielded wire</t>
  </si>
  <si>
    <t>Need to test</t>
  </si>
  <si>
    <t>https://www.amazon.com/MakerFocus-NRF24L01-Transceiver-Antistatic-Compatible/dp/B07BNDKFXP/ref=pd_sim_23_31?_encoding=UTF8&amp;pd_rd_i=B01IK78PQA&amp;pd_rd_r=5e913b3d-87b0-11e8-a387-cb55ff1621b3&amp;pd_rd_w=no0NJ&amp;pd_rd_wg=4eoml&amp;pf_rd_i=desktop-dp-sims&amp;pf_rd_m=ATVPDKIKX0DER&amp;pf_rd_p=7967298517161621930&amp;pf_rd_r=CX9Z951BFW3QA0MHWY35&amp;pf_rd_s=desktop-dp-sims&amp;pf_rd_t=40701&amp;refRID=CX9Z951BFW3QA0MHWY35&amp;th=1</t>
  </si>
  <si>
    <t>nRF24L01P 2x SPI 100mW transceivers + SMA 2db Antennas</t>
  </si>
  <si>
    <t>Polycarb Tube</t>
  </si>
  <si>
    <t>Polycarb tube, cut to 30"</t>
  </si>
  <si>
    <t>Plastic-Craft</t>
  </si>
  <si>
    <t>tether wire extension ($10)</t>
  </si>
  <si>
    <t>New Primary o Rings</t>
  </si>
  <si>
    <t>https://www.mcmaster.com/#1302n55/=1dt71oi</t>
  </si>
  <si>
    <t>https://www.mcmaster.com/#6659k64/=1dt9z76</t>
  </si>
  <si>
    <t>Aluminum ballast tube</t>
  </si>
  <si>
    <t>https://www.mcmaster.com/#9056k41/=1dta0ei</t>
  </si>
  <si>
    <t>PTFE film</t>
  </si>
  <si>
    <t>https://www.mcmaster.com/#8569k12/=1dtavdo</t>
  </si>
  <si>
    <t>electromagnet</t>
  </si>
  <si>
    <t>https://www.amazon.com/uxcell-Electric-Lifting-Electromagnet-Solenoid/dp/B01N3387AA/ref=sr_1_5?ie=UTF8&amp;qid=1532203628&amp;sr=8-5&amp;keywords=electromagnet&amp;dpID=41UfKlt5MDL&amp;preST=_SY300_QL70_&amp;dpSrc=srch&amp;th=1</t>
  </si>
  <si>
    <t>holding magnet, minisub</t>
  </si>
  <si>
    <t>https://www.mcmaster.com/#5862k12/=1dtaz6c</t>
  </si>
  <si>
    <t>ServoCity</t>
  </si>
  <si>
    <t>4mm Diameter 200mm long Shaft</t>
  </si>
  <si>
    <t>Drive Shaft</t>
  </si>
  <si>
    <t>https://www.amazon.com/RC4WD-540-Crawler-Brushed-Motor/dp/B00CR32LZ0/ref=sr_1_2?ie=UTF8&amp;qid=1532207826&amp;sr=8-2&amp;keywords=540+80T&amp;dpID=4119R2Lh9yL&amp;preST=_SX300_QL70_&amp;dpSrc=srch</t>
  </si>
  <si>
    <t>https://www.amazon.com/HobbyWing-QUICRUN-1060-Brushed-ESC/dp/B00LXCM3Q8/ref=sr_1_2?ie=UTF8&amp;qid=1532207875&amp;sr=8-2&amp;keywords=quicrun+1060&amp;dpID=41wM%252Bd2dDqL&amp;preST=_SX342_QL70_&amp;dpSrc=srch</t>
  </si>
  <si>
    <t>Quicrun 1060 ESC</t>
  </si>
  <si>
    <t>2x 16T Pinion Gears</t>
  </si>
  <si>
    <t>Ebay</t>
  </si>
  <si>
    <t>NOT ORDERED</t>
  </si>
  <si>
    <t>Amazon Major Parts Order</t>
  </si>
  <si>
    <t>Clevises, 2mm rods, 2x 28T pinion, 5x 3mm rod, 540 motor, 1x 16T pinion, 10x .125 BB, quicrun 1060 esc, 10A Buck Converter, PWM Driver, 2x RF SPI, AKK FPV Transmitter, electromagnet</t>
  </si>
  <si>
    <t>McMaster Major Parts Order</t>
  </si>
  <si>
    <t>4mm BB, 2x .25 bushing, 11x .125 bushing, 2x .125 shaft, 11x micro magnets, 4x flanged 3mm bushing, .25 shaft, 5/16-18 threaded rod 1ft, 5/16-18 screw-mount nuts, Al6061 ballast tube, 2x ballast thrust bearings, electronics battery O rings, new primary sealing orings, teflon film, minisub magnet</t>
  </si>
  <si>
    <t xml:space="preserve">MERCHANDISE ONLY. ADD SHIPPING WHEN BILLED.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</si>
</sst>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44" fontId="0" fillId="0" borderId="0" xfId="1" applyFont="1"/>
    <xf numFmtId="44" fontId="0" fillId="0" borderId="0" xfId="0" applyNumberFormat="1"/>
    <xf numFmtId="0" fontId="2" fillId="0" borderId="0" xfId="0" applyFont="1"/>
    <xf numFmtId="14" fontId="0" fillId="0" borderId="0" xfId="0" applyNumberFormat="1"/>
    <xf numFmtId="0" fontId="0" fillId="0" borderId="0" xfId="0" applyAlignment="1">
      <alignment wrapText="1"/>
    </xf>
    <xf numFmtId="0" fontId="3" fillId="0" borderId="0" xfId="2"/>
    <xf numFmtId="44" fontId="3" fillId="0" borderId="0" xfId="2" applyNumberFormat="1"/>
    <xf numFmtId="0" fontId="0" fillId="0" borderId="0" xfId="0"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cmast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A2C9-437F-4FE2-AFDA-0D0C0CE9A3E2}">
  <dimension ref="A1:I36"/>
  <sheetViews>
    <sheetView workbookViewId="0">
      <selection activeCell="H21" sqref="H21"/>
    </sheetView>
  </sheetViews>
  <sheetFormatPr defaultRowHeight="15" x14ac:dyDescent="0.25"/>
  <cols>
    <col min="1" max="1" width="13.7109375" customWidth="1"/>
    <col min="2" max="2" width="33" customWidth="1"/>
    <col min="3" max="3" width="36.140625" customWidth="1"/>
    <col min="4" max="4" width="25.7109375" customWidth="1"/>
    <col min="6" max="6" width="43" customWidth="1"/>
    <col min="8" max="8" width="19.85546875" bestFit="1" customWidth="1"/>
  </cols>
  <sheetData>
    <row r="1" spans="1:9" x14ac:dyDescent="0.25">
      <c r="A1" s="8" t="s">
        <v>0</v>
      </c>
      <c r="B1" s="8"/>
      <c r="C1" s="8"/>
      <c r="D1" s="8"/>
      <c r="E1" s="8"/>
      <c r="F1" s="8"/>
      <c r="G1" s="8"/>
      <c r="H1" s="8"/>
      <c r="I1" s="8"/>
    </row>
    <row r="2" spans="1:9" x14ac:dyDescent="0.25">
      <c r="A2" s="3" t="s">
        <v>3</v>
      </c>
      <c r="B2" s="3" t="s">
        <v>1</v>
      </c>
      <c r="C2" s="3" t="s">
        <v>2</v>
      </c>
      <c r="D2" s="3" t="s">
        <v>4</v>
      </c>
      <c r="E2" s="3" t="s">
        <v>5</v>
      </c>
      <c r="F2" s="3" t="s">
        <v>136</v>
      </c>
      <c r="H2" s="3" t="s">
        <v>131</v>
      </c>
      <c r="I2" s="2">
        <f>SUM(E3:E39)</f>
        <v>675.6099999999999</v>
      </c>
    </row>
    <row r="3" spans="1:9" x14ac:dyDescent="0.25">
      <c r="A3" s="4">
        <v>42628</v>
      </c>
      <c r="B3" s="5" t="s">
        <v>6</v>
      </c>
      <c r="C3" s="5" t="s">
        <v>7</v>
      </c>
      <c r="D3" s="5" t="s">
        <v>8</v>
      </c>
      <c r="E3" s="1">
        <v>15</v>
      </c>
    </row>
    <row r="4" spans="1:9" x14ac:dyDescent="0.25">
      <c r="A4" s="4">
        <v>42842</v>
      </c>
      <c r="B4" s="5" t="s">
        <v>12</v>
      </c>
      <c r="C4" s="5" t="s">
        <v>13</v>
      </c>
      <c r="D4" s="5" t="s">
        <v>8</v>
      </c>
      <c r="E4" s="1">
        <v>27</v>
      </c>
    </row>
    <row r="5" spans="1:9" x14ac:dyDescent="0.25">
      <c r="A5" s="4">
        <v>43042</v>
      </c>
      <c r="B5" s="5" t="s">
        <v>10</v>
      </c>
      <c r="C5" s="5" t="s">
        <v>11</v>
      </c>
      <c r="D5" s="5" t="s">
        <v>8</v>
      </c>
      <c r="E5" s="1">
        <v>28</v>
      </c>
    </row>
    <row r="6" spans="1:9" x14ac:dyDescent="0.25">
      <c r="A6" s="4">
        <v>43056</v>
      </c>
      <c r="B6" s="5" t="s">
        <v>9</v>
      </c>
      <c r="C6" s="5" t="s">
        <v>120</v>
      </c>
      <c r="D6" s="5" t="s">
        <v>8</v>
      </c>
      <c r="E6" s="1">
        <v>20</v>
      </c>
    </row>
    <row r="7" spans="1:9" x14ac:dyDescent="0.25">
      <c r="A7" s="4">
        <v>43151</v>
      </c>
      <c r="B7" s="5" t="s">
        <v>19</v>
      </c>
      <c r="C7" s="5" t="s">
        <v>20</v>
      </c>
      <c r="D7" s="5" t="s">
        <v>21</v>
      </c>
      <c r="E7" s="1">
        <v>25</v>
      </c>
    </row>
    <row r="8" spans="1:9" x14ac:dyDescent="0.25">
      <c r="A8" s="4">
        <v>43194</v>
      </c>
      <c r="B8" s="5" t="s">
        <v>14</v>
      </c>
      <c r="C8" s="5" t="s">
        <v>15</v>
      </c>
      <c r="D8" s="5" t="s">
        <v>8</v>
      </c>
      <c r="E8" s="1">
        <v>29</v>
      </c>
    </row>
    <row r="9" spans="1:9" x14ac:dyDescent="0.25">
      <c r="A9" s="4">
        <v>43194</v>
      </c>
      <c r="B9" s="5" t="s">
        <v>16</v>
      </c>
      <c r="C9" s="5" t="s">
        <v>17</v>
      </c>
      <c r="D9" s="5" t="s">
        <v>18</v>
      </c>
      <c r="E9" s="1">
        <v>36</v>
      </c>
    </row>
    <row r="10" spans="1:9" x14ac:dyDescent="0.25">
      <c r="A10" s="4">
        <v>43202</v>
      </c>
      <c r="B10" s="5" t="s">
        <v>22</v>
      </c>
      <c r="C10" s="5" t="s">
        <v>23</v>
      </c>
      <c r="D10" s="5" t="s">
        <v>24</v>
      </c>
      <c r="E10" s="1">
        <v>0</v>
      </c>
    </row>
    <row r="11" spans="1:9" ht="30" x14ac:dyDescent="0.25">
      <c r="A11" s="4">
        <v>43206</v>
      </c>
      <c r="B11" s="5" t="s">
        <v>16</v>
      </c>
      <c r="C11" s="5" t="s">
        <v>25</v>
      </c>
      <c r="D11" s="5" t="s">
        <v>18</v>
      </c>
      <c r="E11" s="1">
        <v>57.14</v>
      </c>
    </row>
    <row r="12" spans="1:9" x14ac:dyDescent="0.25">
      <c r="A12" s="4">
        <v>43211</v>
      </c>
      <c r="B12" s="5" t="s">
        <v>26</v>
      </c>
      <c r="C12" s="5" t="s">
        <v>27</v>
      </c>
      <c r="D12" s="5" t="s">
        <v>28</v>
      </c>
      <c r="E12" s="1">
        <v>15</v>
      </c>
    </row>
    <row r="13" spans="1:9" x14ac:dyDescent="0.25">
      <c r="A13" s="4">
        <v>43277</v>
      </c>
      <c r="B13" s="5" t="s">
        <v>134</v>
      </c>
      <c r="C13" s="5" t="s">
        <v>135</v>
      </c>
      <c r="D13" s="5" t="s">
        <v>8</v>
      </c>
      <c r="E13" s="1">
        <v>11</v>
      </c>
      <c r="F13" s="5" t="s">
        <v>137</v>
      </c>
    </row>
    <row r="14" spans="1:9" ht="30" x14ac:dyDescent="0.25">
      <c r="A14" s="4">
        <v>43290</v>
      </c>
      <c r="B14" s="5" t="s">
        <v>126</v>
      </c>
      <c r="C14" s="5" t="s">
        <v>127</v>
      </c>
      <c r="D14" s="5" t="s">
        <v>128</v>
      </c>
      <c r="E14" s="1">
        <v>92.31</v>
      </c>
    </row>
    <row r="15" spans="1:9" ht="30" x14ac:dyDescent="0.25">
      <c r="A15" s="4">
        <v>43295</v>
      </c>
      <c r="B15" s="5" t="s">
        <v>129</v>
      </c>
      <c r="C15" s="5" t="s">
        <v>130</v>
      </c>
      <c r="D15" s="5" t="s">
        <v>8</v>
      </c>
      <c r="E15" s="1">
        <v>12.5</v>
      </c>
    </row>
    <row r="16" spans="1:9" x14ac:dyDescent="0.25">
      <c r="A16" s="4">
        <v>43295</v>
      </c>
      <c r="B16" s="5" t="s">
        <v>138</v>
      </c>
      <c r="C16" s="5" t="s">
        <v>139</v>
      </c>
      <c r="D16" s="5" t="s">
        <v>8</v>
      </c>
      <c r="E16" s="1">
        <v>11</v>
      </c>
      <c r="F16" s="5" t="s">
        <v>140</v>
      </c>
    </row>
    <row r="17" spans="1:6" x14ac:dyDescent="0.25">
      <c r="A17" s="4">
        <v>43300</v>
      </c>
      <c r="B17" s="5" t="s">
        <v>143</v>
      </c>
      <c r="C17" s="5" t="s">
        <v>144</v>
      </c>
      <c r="D17" s="5" t="s">
        <v>145</v>
      </c>
      <c r="E17" s="1">
        <v>50.45</v>
      </c>
    </row>
    <row r="18" spans="1:6" x14ac:dyDescent="0.25">
      <c r="A18" s="4">
        <v>43302</v>
      </c>
      <c r="B18" s="5" t="s">
        <v>160</v>
      </c>
      <c r="C18" s="5" t="s">
        <v>159</v>
      </c>
      <c r="D18" s="5" t="s">
        <v>158</v>
      </c>
      <c r="E18" s="1">
        <v>8.08</v>
      </c>
    </row>
    <row r="19" spans="1:6" x14ac:dyDescent="0.25">
      <c r="A19" s="4">
        <v>43302</v>
      </c>
      <c r="B19" s="5" t="s">
        <v>164</v>
      </c>
      <c r="C19" s="5" t="s">
        <v>164</v>
      </c>
      <c r="D19" s="5" t="s">
        <v>165</v>
      </c>
      <c r="E19" s="1">
        <v>6.37</v>
      </c>
    </row>
    <row r="20" spans="1:6" ht="75" x14ac:dyDescent="0.25">
      <c r="A20" s="4">
        <v>43302</v>
      </c>
      <c r="B20" s="5" t="s">
        <v>167</v>
      </c>
      <c r="C20" s="5" t="s">
        <v>168</v>
      </c>
      <c r="D20" s="5" t="s">
        <v>8</v>
      </c>
      <c r="E20" s="1">
        <v>139</v>
      </c>
    </row>
    <row r="21" spans="1:6" ht="135" x14ac:dyDescent="0.25">
      <c r="A21" s="4">
        <v>43302</v>
      </c>
      <c r="B21" s="5" t="s">
        <v>169</v>
      </c>
      <c r="C21" s="5" t="s">
        <v>170</v>
      </c>
      <c r="D21" s="5" t="s">
        <v>18</v>
      </c>
      <c r="E21" s="1">
        <v>92.76</v>
      </c>
      <c r="F21" s="5" t="s">
        <v>171</v>
      </c>
    </row>
    <row r="22" spans="1:6" x14ac:dyDescent="0.25">
      <c r="B22" s="5"/>
      <c r="C22" s="5"/>
      <c r="D22" s="5"/>
      <c r="E22" s="1"/>
    </row>
    <row r="23" spans="1:6" x14ac:dyDescent="0.25">
      <c r="B23" s="5"/>
      <c r="C23" s="5"/>
      <c r="D23" s="5"/>
      <c r="E23" s="1"/>
    </row>
    <row r="24" spans="1:6" x14ac:dyDescent="0.25">
      <c r="B24" s="5"/>
      <c r="C24" s="5"/>
      <c r="D24" s="5"/>
      <c r="E24" s="1"/>
    </row>
    <row r="25" spans="1:6" x14ac:dyDescent="0.25">
      <c r="B25" s="5"/>
      <c r="C25" s="5"/>
      <c r="D25" s="5"/>
      <c r="E25" s="1"/>
    </row>
    <row r="26" spans="1:6" x14ac:dyDescent="0.25">
      <c r="B26" s="5"/>
      <c r="C26" s="5"/>
      <c r="D26" s="5"/>
      <c r="E26" s="1"/>
    </row>
    <row r="27" spans="1:6" x14ac:dyDescent="0.25">
      <c r="B27" s="5"/>
      <c r="C27" s="5"/>
      <c r="D27" s="5"/>
      <c r="E27" s="1"/>
    </row>
    <row r="28" spans="1:6" x14ac:dyDescent="0.25">
      <c r="B28" s="5"/>
      <c r="C28" s="5"/>
      <c r="D28" s="5"/>
      <c r="E28" s="1"/>
    </row>
    <row r="29" spans="1:6" x14ac:dyDescent="0.25">
      <c r="B29" s="5"/>
      <c r="C29" s="5"/>
      <c r="D29" s="5"/>
      <c r="E29" s="1"/>
    </row>
    <row r="30" spans="1:6" x14ac:dyDescent="0.25">
      <c r="B30" s="5"/>
      <c r="C30" s="5"/>
      <c r="D30" s="5"/>
      <c r="E30" s="1"/>
    </row>
    <row r="31" spans="1:6" x14ac:dyDescent="0.25">
      <c r="E31" s="1"/>
    </row>
    <row r="32" spans="1:6" x14ac:dyDescent="0.25">
      <c r="E32" s="1"/>
    </row>
    <row r="33" spans="5:5" x14ac:dyDescent="0.25">
      <c r="E33" s="1"/>
    </row>
    <row r="34" spans="5:5" x14ac:dyDescent="0.25">
      <c r="E34" s="1"/>
    </row>
    <row r="35" spans="5:5" x14ac:dyDescent="0.25">
      <c r="E35" s="1"/>
    </row>
    <row r="36" spans="5:5" x14ac:dyDescent="0.25">
      <c r="E36" s="1"/>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EA7B-40F8-4459-809C-4DF58A54F923}">
  <dimension ref="A1:O60"/>
  <sheetViews>
    <sheetView tabSelected="1" topLeftCell="A13" workbookViewId="0">
      <selection activeCell="F35" sqref="F35"/>
    </sheetView>
  </sheetViews>
  <sheetFormatPr defaultRowHeight="15" x14ac:dyDescent="0.25"/>
  <cols>
    <col min="1" max="1" width="58.28515625" bestFit="1" customWidth="1"/>
    <col min="2" max="2" width="39.7109375" customWidth="1"/>
    <col min="4" max="4" width="12.5703125" customWidth="1"/>
    <col min="5" max="5" width="22.28515625" bestFit="1" customWidth="1"/>
    <col min="6" max="6" width="33.7109375" customWidth="1"/>
    <col min="7" max="7" width="9.7109375" bestFit="1" customWidth="1"/>
    <col min="8" max="8" width="33.5703125" customWidth="1"/>
    <col min="9" max="9" width="11.7109375" customWidth="1"/>
    <col min="11" max="11" width="26.85546875" bestFit="1" customWidth="1"/>
    <col min="12" max="12" width="17.28515625" bestFit="1" customWidth="1"/>
    <col min="13" max="13" width="10.5703125" bestFit="1" customWidth="1"/>
  </cols>
  <sheetData>
    <row r="1" spans="1:15" x14ac:dyDescent="0.25">
      <c r="A1" s="8" t="s">
        <v>34</v>
      </c>
      <c r="B1" s="8"/>
      <c r="C1" s="8"/>
      <c r="D1" s="8"/>
      <c r="E1" s="8"/>
    </row>
    <row r="2" spans="1:15" x14ac:dyDescent="0.25">
      <c r="A2" s="3" t="s">
        <v>29</v>
      </c>
      <c r="B2" s="3" t="s">
        <v>30</v>
      </c>
      <c r="C2" s="3" t="s">
        <v>31</v>
      </c>
      <c r="D2" s="3" t="s">
        <v>32</v>
      </c>
      <c r="E2" s="3" t="s">
        <v>39</v>
      </c>
      <c r="F2" s="3" t="s">
        <v>38</v>
      </c>
      <c r="G2" s="3" t="s">
        <v>33</v>
      </c>
      <c r="H2" s="3" t="s">
        <v>35</v>
      </c>
      <c r="K2" s="3" t="s">
        <v>133</v>
      </c>
      <c r="L2" s="2">
        <f>SUM(G3:G68)</f>
        <v>412.94999999999993</v>
      </c>
      <c r="N2" s="3"/>
      <c r="O2" s="2"/>
    </row>
    <row r="3" spans="1:15" x14ac:dyDescent="0.25">
      <c r="D3" s="1"/>
      <c r="E3" s="1"/>
      <c r="F3" s="1"/>
      <c r="G3" s="2"/>
      <c r="I3" s="2"/>
      <c r="K3" t="s">
        <v>131</v>
      </c>
      <c r="L3" s="7">
        <f>Sheet1!I2</f>
        <v>675.6099999999999</v>
      </c>
    </row>
    <row r="4" spans="1:15" x14ac:dyDescent="0.25">
      <c r="A4" t="s">
        <v>36</v>
      </c>
      <c r="B4" t="s">
        <v>37</v>
      </c>
      <c r="C4">
        <v>1</v>
      </c>
      <c r="D4" s="1">
        <v>8.31</v>
      </c>
      <c r="E4" s="1">
        <f t="shared" ref="E4:E6" si="0">D4*C4</f>
        <v>8.31</v>
      </c>
      <c r="F4" s="1">
        <v>3</v>
      </c>
      <c r="G4" s="2">
        <f t="shared" ref="G4:G6" si="1">F4+E4</f>
        <v>11.31</v>
      </c>
      <c r="H4" t="s">
        <v>40</v>
      </c>
      <c r="K4" t="s">
        <v>132</v>
      </c>
      <c r="L4" s="2">
        <f>L2+L3</f>
        <v>1088.56</v>
      </c>
    </row>
    <row r="5" spans="1:15" x14ac:dyDescent="0.25">
      <c r="A5" t="s">
        <v>42</v>
      </c>
      <c r="B5" t="s">
        <v>41</v>
      </c>
      <c r="C5">
        <v>1</v>
      </c>
      <c r="D5" s="1">
        <v>6.26</v>
      </c>
      <c r="E5" s="1">
        <f t="shared" si="0"/>
        <v>6.26</v>
      </c>
      <c r="F5" s="1">
        <v>0</v>
      </c>
      <c r="G5" s="2">
        <f t="shared" si="1"/>
        <v>6.26</v>
      </c>
    </row>
    <row r="6" spans="1:15" x14ac:dyDescent="0.25">
      <c r="A6" t="s">
        <v>43</v>
      </c>
      <c r="B6" t="s">
        <v>149</v>
      </c>
      <c r="C6">
        <v>4</v>
      </c>
      <c r="D6" s="1">
        <v>1.71</v>
      </c>
      <c r="E6" s="1">
        <f t="shared" si="0"/>
        <v>6.84</v>
      </c>
      <c r="F6" s="1">
        <v>3</v>
      </c>
      <c r="G6" s="2">
        <f t="shared" si="1"/>
        <v>9.84</v>
      </c>
      <c r="H6" t="s">
        <v>40</v>
      </c>
    </row>
    <row r="7" spans="1:15" x14ac:dyDescent="0.25">
      <c r="A7" t="s">
        <v>44</v>
      </c>
      <c r="B7" t="s">
        <v>45</v>
      </c>
      <c r="C7">
        <v>1</v>
      </c>
      <c r="D7" s="1">
        <v>4.99</v>
      </c>
      <c r="E7" s="1">
        <f t="shared" ref="E7:E20" si="2">D7*C7</f>
        <v>4.99</v>
      </c>
      <c r="F7" s="1">
        <v>0</v>
      </c>
      <c r="G7" s="2">
        <f t="shared" ref="G7:G20" si="3">F7+E7</f>
        <v>4.99</v>
      </c>
      <c r="H7" t="s">
        <v>46</v>
      </c>
    </row>
    <row r="8" spans="1:15" x14ac:dyDescent="0.25">
      <c r="A8" t="s">
        <v>47</v>
      </c>
      <c r="B8" t="s">
        <v>48</v>
      </c>
      <c r="C8">
        <v>1</v>
      </c>
      <c r="D8" s="1">
        <v>4.63</v>
      </c>
      <c r="E8" s="1">
        <f t="shared" si="2"/>
        <v>4.63</v>
      </c>
      <c r="F8" s="1">
        <v>0</v>
      </c>
      <c r="G8" s="2">
        <f t="shared" si="3"/>
        <v>4.63</v>
      </c>
      <c r="H8" t="s">
        <v>49</v>
      </c>
    </row>
    <row r="9" spans="1:15" x14ac:dyDescent="0.25">
      <c r="A9" t="s">
        <v>50</v>
      </c>
      <c r="C9">
        <v>4</v>
      </c>
      <c r="D9" s="1"/>
      <c r="E9" s="1">
        <f t="shared" si="2"/>
        <v>0</v>
      </c>
      <c r="F9" s="1">
        <v>0</v>
      </c>
      <c r="G9" s="2">
        <f t="shared" si="3"/>
        <v>0</v>
      </c>
      <c r="H9" t="s">
        <v>75</v>
      </c>
    </row>
    <row r="10" spans="1:15" x14ac:dyDescent="0.25">
      <c r="A10" t="s">
        <v>51</v>
      </c>
      <c r="B10" t="s">
        <v>161</v>
      </c>
      <c r="C10">
        <v>1</v>
      </c>
      <c r="D10" s="1">
        <v>11.88</v>
      </c>
      <c r="E10" s="1">
        <f t="shared" si="2"/>
        <v>11.88</v>
      </c>
      <c r="F10" s="1">
        <v>0</v>
      </c>
      <c r="G10" s="2">
        <f t="shared" si="3"/>
        <v>11.88</v>
      </c>
    </row>
    <row r="11" spans="1:15" x14ac:dyDescent="0.25">
      <c r="A11" t="s">
        <v>163</v>
      </c>
      <c r="B11" t="s">
        <v>162</v>
      </c>
      <c r="C11">
        <v>1</v>
      </c>
      <c r="D11" s="1">
        <v>20.99</v>
      </c>
      <c r="E11" s="1">
        <f t="shared" si="2"/>
        <v>20.99</v>
      </c>
      <c r="F11" s="1">
        <v>0</v>
      </c>
      <c r="G11" s="2">
        <f t="shared" si="3"/>
        <v>20.99</v>
      </c>
    </row>
    <row r="12" spans="1:15" x14ac:dyDescent="0.25">
      <c r="A12" t="s">
        <v>52</v>
      </c>
      <c r="B12" t="s">
        <v>53</v>
      </c>
      <c r="C12">
        <v>10</v>
      </c>
      <c r="D12" s="1">
        <v>0.56000000000000005</v>
      </c>
      <c r="E12" s="1">
        <f t="shared" si="2"/>
        <v>5.6000000000000005</v>
      </c>
      <c r="F12" s="1">
        <v>2</v>
      </c>
      <c r="G12" s="2">
        <f t="shared" si="3"/>
        <v>7.6000000000000005</v>
      </c>
      <c r="H12" t="s">
        <v>40</v>
      </c>
    </row>
    <row r="13" spans="1:15" x14ac:dyDescent="0.25">
      <c r="A13" t="s">
        <v>54</v>
      </c>
      <c r="B13" s="6" t="s">
        <v>56</v>
      </c>
      <c r="C13">
        <v>2</v>
      </c>
      <c r="D13" s="1">
        <v>6.58</v>
      </c>
      <c r="E13" s="1">
        <f t="shared" si="2"/>
        <v>13.16</v>
      </c>
      <c r="F13" s="1">
        <v>4</v>
      </c>
      <c r="G13" s="2">
        <f t="shared" si="3"/>
        <v>17.16</v>
      </c>
      <c r="H13" t="s">
        <v>55</v>
      </c>
    </row>
    <row r="14" spans="1:15" x14ac:dyDescent="0.25">
      <c r="A14" t="s">
        <v>57</v>
      </c>
      <c r="B14" t="s">
        <v>58</v>
      </c>
      <c r="C14">
        <v>10</v>
      </c>
      <c r="D14" s="1">
        <v>0.48</v>
      </c>
      <c r="E14" s="1">
        <f t="shared" si="2"/>
        <v>4.8</v>
      </c>
      <c r="F14" s="1">
        <v>2</v>
      </c>
      <c r="G14" s="2">
        <f t="shared" si="3"/>
        <v>6.8</v>
      </c>
      <c r="H14" t="s">
        <v>40</v>
      </c>
    </row>
    <row r="15" spans="1:15" x14ac:dyDescent="0.25">
      <c r="A15" t="s">
        <v>71</v>
      </c>
      <c r="B15" t="s">
        <v>70</v>
      </c>
      <c r="C15">
        <v>2</v>
      </c>
      <c r="D15" s="1">
        <v>0.43</v>
      </c>
      <c r="E15" s="1">
        <f t="shared" si="2"/>
        <v>0.86</v>
      </c>
      <c r="F15" s="1">
        <v>1</v>
      </c>
      <c r="G15" s="2">
        <f t="shared" si="3"/>
        <v>1.8599999999999999</v>
      </c>
      <c r="H15" t="s">
        <v>40</v>
      </c>
    </row>
    <row r="16" spans="1:15" x14ac:dyDescent="0.25">
      <c r="A16" t="s">
        <v>72</v>
      </c>
      <c r="B16" t="s">
        <v>73</v>
      </c>
      <c r="C16">
        <v>1</v>
      </c>
      <c r="D16" s="1">
        <v>5.01</v>
      </c>
      <c r="E16" s="1">
        <f t="shared" si="2"/>
        <v>5.01</v>
      </c>
      <c r="F16" s="1">
        <v>1.5</v>
      </c>
      <c r="G16" s="2">
        <f t="shared" si="3"/>
        <v>6.51</v>
      </c>
      <c r="H16" t="s">
        <v>40</v>
      </c>
    </row>
    <row r="17" spans="1:9" x14ac:dyDescent="0.25">
      <c r="A17" t="s">
        <v>74</v>
      </c>
      <c r="C17">
        <v>16</v>
      </c>
      <c r="D17" s="1"/>
      <c r="E17" s="1">
        <f t="shared" si="2"/>
        <v>0</v>
      </c>
      <c r="F17" s="1"/>
      <c r="G17" s="2">
        <f t="shared" si="3"/>
        <v>0</v>
      </c>
    </row>
    <row r="18" spans="1:9" x14ac:dyDescent="0.25">
      <c r="A18" t="s">
        <v>76</v>
      </c>
      <c r="B18" t="s">
        <v>79</v>
      </c>
      <c r="C18">
        <v>1</v>
      </c>
      <c r="D18" s="1">
        <v>4.9800000000000004</v>
      </c>
      <c r="E18" s="1">
        <f t="shared" si="2"/>
        <v>4.9800000000000004</v>
      </c>
      <c r="F18" s="1">
        <v>3</v>
      </c>
      <c r="G18" s="2">
        <f t="shared" si="3"/>
        <v>7.98</v>
      </c>
      <c r="H18" t="s">
        <v>40</v>
      </c>
    </row>
    <row r="19" spans="1:9" x14ac:dyDescent="0.25">
      <c r="A19" t="s">
        <v>78</v>
      </c>
      <c r="B19" t="s">
        <v>77</v>
      </c>
      <c r="C19">
        <v>1</v>
      </c>
      <c r="D19" s="1">
        <v>7.77</v>
      </c>
      <c r="E19" s="1">
        <f t="shared" si="2"/>
        <v>7.77</v>
      </c>
      <c r="F19" s="1">
        <v>2</v>
      </c>
      <c r="G19" s="2">
        <f t="shared" si="3"/>
        <v>9.77</v>
      </c>
      <c r="H19" t="s">
        <v>40</v>
      </c>
    </row>
    <row r="20" spans="1:9" x14ac:dyDescent="0.25">
      <c r="A20" t="s">
        <v>150</v>
      </c>
      <c r="B20" t="s">
        <v>151</v>
      </c>
      <c r="C20">
        <v>1</v>
      </c>
      <c r="D20" s="1">
        <v>14.19</v>
      </c>
      <c r="E20" s="1">
        <f t="shared" si="2"/>
        <v>14.19</v>
      </c>
      <c r="F20" s="1">
        <v>6</v>
      </c>
      <c r="G20" s="2">
        <f t="shared" si="3"/>
        <v>20.189999999999998</v>
      </c>
      <c r="H20" t="s">
        <v>40</v>
      </c>
    </row>
    <row r="21" spans="1:9" x14ac:dyDescent="0.25">
      <c r="A21" t="s">
        <v>80</v>
      </c>
      <c r="B21" t="s">
        <v>81</v>
      </c>
      <c r="C21">
        <v>2</v>
      </c>
      <c r="D21" s="1">
        <v>3.56</v>
      </c>
      <c r="E21" s="1">
        <f t="shared" ref="E21:E22" si="4">D21*C21</f>
        <v>7.12</v>
      </c>
      <c r="F21" s="1">
        <v>0</v>
      </c>
      <c r="G21" s="2">
        <f t="shared" ref="G21:G22" si="5">F21+E21</f>
        <v>7.12</v>
      </c>
      <c r="H21" t="s">
        <v>82</v>
      </c>
    </row>
    <row r="22" spans="1:9" x14ac:dyDescent="0.25">
      <c r="A22" t="s">
        <v>83</v>
      </c>
      <c r="B22" t="s">
        <v>84</v>
      </c>
      <c r="C22">
        <v>1</v>
      </c>
      <c r="D22" s="1">
        <v>5.12</v>
      </c>
      <c r="E22" s="1">
        <f t="shared" si="4"/>
        <v>5.12</v>
      </c>
      <c r="F22" s="1">
        <v>0</v>
      </c>
      <c r="G22" s="2">
        <f t="shared" si="5"/>
        <v>5.12</v>
      </c>
      <c r="H22" t="s">
        <v>85</v>
      </c>
    </row>
    <row r="23" spans="1:9" x14ac:dyDescent="0.25">
      <c r="A23" t="s">
        <v>86</v>
      </c>
      <c r="B23" t="s">
        <v>87</v>
      </c>
      <c r="C23">
        <v>2</v>
      </c>
      <c r="D23" s="1">
        <v>0.96</v>
      </c>
      <c r="E23" s="1">
        <f t="shared" ref="E23:E39" si="6">D23*C23</f>
        <v>1.92</v>
      </c>
      <c r="F23" s="1">
        <v>2.5</v>
      </c>
      <c r="G23" s="2">
        <f t="shared" ref="G23:G39" si="7">F23+E23</f>
        <v>4.42</v>
      </c>
      <c r="H23" t="s">
        <v>40</v>
      </c>
    </row>
    <row r="24" spans="1:9" x14ac:dyDescent="0.25">
      <c r="A24" t="s">
        <v>88</v>
      </c>
      <c r="B24" t="s">
        <v>89</v>
      </c>
      <c r="C24">
        <v>1</v>
      </c>
      <c r="D24" s="1">
        <v>9.49</v>
      </c>
      <c r="E24" s="1">
        <f t="shared" si="6"/>
        <v>9.49</v>
      </c>
      <c r="F24" s="1">
        <v>0</v>
      </c>
      <c r="G24" s="2">
        <f t="shared" si="7"/>
        <v>9.49</v>
      </c>
      <c r="H24" t="s">
        <v>90</v>
      </c>
    </row>
    <row r="25" spans="1:9" x14ac:dyDescent="0.25">
      <c r="A25" t="s">
        <v>91</v>
      </c>
      <c r="B25" t="s">
        <v>92</v>
      </c>
      <c r="C25">
        <v>1</v>
      </c>
      <c r="D25" s="1">
        <v>21.76</v>
      </c>
      <c r="E25" s="1">
        <f t="shared" si="6"/>
        <v>21.76</v>
      </c>
      <c r="F25" s="1">
        <v>0</v>
      </c>
      <c r="G25" s="2">
        <f t="shared" si="7"/>
        <v>21.76</v>
      </c>
      <c r="H25" t="s">
        <v>93</v>
      </c>
    </row>
    <row r="26" spans="1:9" x14ac:dyDescent="0.25">
      <c r="A26" t="s">
        <v>94</v>
      </c>
      <c r="B26" t="s">
        <v>95</v>
      </c>
      <c r="C26">
        <v>1</v>
      </c>
      <c r="D26" s="1">
        <v>6.99</v>
      </c>
      <c r="E26" s="1">
        <f t="shared" si="6"/>
        <v>6.99</v>
      </c>
      <c r="F26" s="1">
        <v>0</v>
      </c>
      <c r="G26" s="2">
        <f t="shared" si="7"/>
        <v>6.99</v>
      </c>
      <c r="H26" t="s">
        <v>96</v>
      </c>
    </row>
    <row r="27" spans="1:9" x14ac:dyDescent="0.25">
      <c r="A27" t="s">
        <v>97</v>
      </c>
      <c r="B27" t="s">
        <v>98</v>
      </c>
      <c r="C27">
        <v>1</v>
      </c>
      <c r="D27" s="1">
        <v>20</v>
      </c>
      <c r="E27" s="1">
        <f t="shared" si="6"/>
        <v>20</v>
      </c>
      <c r="F27" s="1"/>
      <c r="G27" s="2">
        <f t="shared" si="7"/>
        <v>20</v>
      </c>
      <c r="H27" t="s">
        <v>99</v>
      </c>
      <c r="I27" s="3" t="s">
        <v>166</v>
      </c>
    </row>
    <row r="28" spans="1:9" x14ac:dyDescent="0.25">
      <c r="A28" t="s">
        <v>100</v>
      </c>
      <c r="B28" t="s">
        <v>101</v>
      </c>
      <c r="C28">
        <v>1</v>
      </c>
      <c r="D28" s="1">
        <v>10</v>
      </c>
      <c r="E28" s="1">
        <f t="shared" si="6"/>
        <v>10</v>
      </c>
      <c r="F28" s="1"/>
      <c r="G28" s="2">
        <f t="shared" si="7"/>
        <v>10</v>
      </c>
      <c r="H28" t="s">
        <v>102</v>
      </c>
      <c r="I28" s="3" t="s">
        <v>166</v>
      </c>
    </row>
    <row r="29" spans="1:9" x14ac:dyDescent="0.25">
      <c r="A29" t="s">
        <v>103</v>
      </c>
      <c r="B29" t="s">
        <v>104</v>
      </c>
      <c r="C29">
        <v>1</v>
      </c>
      <c r="D29" s="1">
        <v>44</v>
      </c>
      <c r="E29" s="1">
        <f t="shared" si="6"/>
        <v>44</v>
      </c>
      <c r="F29" s="1"/>
      <c r="G29" s="2">
        <f t="shared" si="7"/>
        <v>44</v>
      </c>
      <c r="H29" t="s">
        <v>105</v>
      </c>
      <c r="I29" s="3" t="s">
        <v>166</v>
      </c>
    </row>
    <row r="30" spans="1:9" x14ac:dyDescent="0.25">
      <c r="A30" t="s">
        <v>108</v>
      </c>
      <c r="B30" t="s">
        <v>106</v>
      </c>
      <c r="C30">
        <v>1</v>
      </c>
      <c r="D30" s="1">
        <v>27</v>
      </c>
      <c r="E30" s="1">
        <f t="shared" si="6"/>
        <v>27</v>
      </c>
      <c r="F30" s="1"/>
      <c r="G30" s="2">
        <f t="shared" si="7"/>
        <v>27</v>
      </c>
      <c r="H30" t="s">
        <v>107</v>
      </c>
      <c r="I30" s="3" t="s">
        <v>166</v>
      </c>
    </row>
    <row r="31" spans="1:9" x14ac:dyDescent="0.25">
      <c r="A31" t="s">
        <v>109</v>
      </c>
      <c r="B31" t="s">
        <v>110</v>
      </c>
      <c r="C31">
        <v>1</v>
      </c>
      <c r="D31" s="1">
        <v>19</v>
      </c>
      <c r="E31" s="1">
        <f t="shared" si="6"/>
        <v>19</v>
      </c>
      <c r="F31" s="1"/>
      <c r="G31" s="2">
        <f t="shared" si="7"/>
        <v>19</v>
      </c>
      <c r="H31" t="s">
        <v>111</v>
      </c>
      <c r="I31" s="3" t="s">
        <v>166</v>
      </c>
    </row>
    <row r="32" spans="1:9" x14ac:dyDescent="0.25">
      <c r="A32" t="s">
        <v>112</v>
      </c>
      <c r="B32" t="s">
        <v>113</v>
      </c>
      <c r="C32">
        <v>1</v>
      </c>
      <c r="D32" s="1">
        <v>7.86</v>
      </c>
      <c r="E32" s="1">
        <f t="shared" si="6"/>
        <v>7.86</v>
      </c>
      <c r="F32" s="1">
        <v>3</v>
      </c>
      <c r="G32" s="2">
        <f t="shared" si="7"/>
        <v>10.86</v>
      </c>
      <c r="H32" t="s">
        <v>40</v>
      </c>
    </row>
    <row r="33" spans="1:9" x14ac:dyDescent="0.25">
      <c r="A33" t="s">
        <v>142</v>
      </c>
      <c r="B33" t="s">
        <v>141</v>
      </c>
      <c r="C33">
        <v>1</v>
      </c>
      <c r="D33" s="1">
        <v>17</v>
      </c>
      <c r="E33" s="1">
        <f t="shared" si="6"/>
        <v>17</v>
      </c>
      <c r="F33" s="1">
        <v>0</v>
      </c>
      <c r="G33" s="2">
        <f t="shared" si="7"/>
        <v>17</v>
      </c>
    </row>
    <row r="34" spans="1:9" x14ac:dyDescent="0.25">
      <c r="A34" t="s">
        <v>121</v>
      </c>
      <c r="B34" t="s">
        <v>122</v>
      </c>
      <c r="C34">
        <v>1</v>
      </c>
      <c r="D34" s="1">
        <v>18</v>
      </c>
      <c r="E34" s="1">
        <f t="shared" si="6"/>
        <v>18</v>
      </c>
      <c r="F34" s="1">
        <v>0</v>
      </c>
      <c r="G34" s="2">
        <f t="shared" si="7"/>
        <v>18</v>
      </c>
    </row>
    <row r="35" spans="1:9" x14ac:dyDescent="0.25">
      <c r="A35" t="s">
        <v>123</v>
      </c>
      <c r="B35" t="s">
        <v>124</v>
      </c>
      <c r="C35">
        <v>1</v>
      </c>
      <c r="D35" s="1">
        <v>18</v>
      </c>
      <c r="E35" s="1">
        <f t="shared" si="6"/>
        <v>18</v>
      </c>
      <c r="F35" s="1">
        <v>0</v>
      </c>
      <c r="G35" s="2">
        <f t="shared" si="7"/>
        <v>18</v>
      </c>
      <c r="I35" s="3" t="s">
        <v>166</v>
      </c>
    </row>
    <row r="36" spans="1:9" x14ac:dyDescent="0.25">
      <c r="A36" t="s">
        <v>147</v>
      </c>
      <c r="B36" t="s">
        <v>148</v>
      </c>
      <c r="C36">
        <v>1</v>
      </c>
      <c r="D36" s="1">
        <v>6.71</v>
      </c>
      <c r="E36" s="1">
        <f t="shared" si="6"/>
        <v>6.71</v>
      </c>
      <c r="F36" s="1">
        <v>3</v>
      </c>
      <c r="G36" s="2">
        <f t="shared" si="7"/>
        <v>9.7100000000000009</v>
      </c>
      <c r="H36" t="s">
        <v>40</v>
      </c>
    </row>
    <row r="37" spans="1:9" x14ac:dyDescent="0.25">
      <c r="A37" t="s">
        <v>152</v>
      </c>
      <c r="B37" t="s">
        <v>153</v>
      </c>
      <c r="C37">
        <v>1</v>
      </c>
      <c r="D37" s="1">
        <v>1.62</v>
      </c>
      <c r="E37" s="1">
        <f t="shared" si="6"/>
        <v>1.62</v>
      </c>
      <c r="F37" s="1">
        <v>2</v>
      </c>
      <c r="G37" s="2">
        <f t="shared" si="7"/>
        <v>3.62</v>
      </c>
      <c r="H37" t="s">
        <v>40</v>
      </c>
    </row>
    <row r="38" spans="1:9" x14ac:dyDescent="0.25">
      <c r="A38" t="s">
        <v>154</v>
      </c>
      <c r="B38" t="s">
        <v>155</v>
      </c>
      <c r="C38">
        <v>1</v>
      </c>
      <c r="D38" s="1">
        <v>8</v>
      </c>
      <c r="E38" s="1">
        <f t="shared" si="6"/>
        <v>8</v>
      </c>
      <c r="F38" s="1">
        <v>0</v>
      </c>
      <c r="G38" s="2">
        <f t="shared" si="7"/>
        <v>8</v>
      </c>
    </row>
    <row r="39" spans="1:9" x14ac:dyDescent="0.25">
      <c r="A39" t="s">
        <v>156</v>
      </c>
      <c r="B39" t="s">
        <v>157</v>
      </c>
      <c r="C39">
        <v>1</v>
      </c>
      <c r="D39" s="1">
        <v>2.09</v>
      </c>
      <c r="E39" s="1">
        <f t="shared" si="6"/>
        <v>2.09</v>
      </c>
      <c r="F39" s="1">
        <v>3</v>
      </c>
      <c r="G39" s="2">
        <f t="shared" si="7"/>
        <v>5.09</v>
      </c>
      <c r="H39" t="s">
        <v>40</v>
      </c>
    </row>
    <row r="52" spans="5:9" x14ac:dyDescent="0.25">
      <c r="E52" t="s">
        <v>114</v>
      </c>
      <c r="F52" t="s">
        <v>125</v>
      </c>
      <c r="I52" s="2"/>
    </row>
    <row r="54" spans="5:9" x14ac:dyDescent="0.25">
      <c r="F54" t="s">
        <v>115</v>
      </c>
    </row>
    <row r="55" spans="5:9" x14ac:dyDescent="0.25">
      <c r="F55" t="s">
        <v>146</v>
      </c>
    </row>
    <row r="57" spans="5:9" x14ac:dyDescent="0.25">
      <c r="F57" t="s">
        <v>116</v>
      </c>
    </row>
    <row r="58" spans="5:9" x14ac:dyDescent="0.25">
      <c r="F58" t="s">
        <v>117</v>
      </c>
    </row>
    <row r="59" spans="5:9" x14ac:dyDescent="0.25">
      <c r="F59" t="s">
        <v>118</v>
      </c>
    </row>
    <row r="60" spans="5:9" x14ac:dyDescent="0.25">
      <c r="F60" t="s">
        <v>119</v>
      </c>
    </row>
  </sheetData>
  <mergeCells count="1">
    <mergeCell ref="A1:E1"/>
  </mergeCells>
  <hyperlinks>
    <hyperlink ref="B13" r:id="rId1" location="1257k39/=1dfcnqq" xr:uid="{1885B411-AD7F-4768-BF83-5734B2F35F56}"/>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03C9-CFA0-4037-BB87-4B6ADFD60728}">
  <dimension ref="A2:H17"/>
  <sheetViews>
    <sheetView workbookViewId="0">
      <selection activeCell="E18" sqref="E18"/>
    </sheetView>
  </sheetViews>
  <sheetFormatPr defaultRowHeight="15" x14ac:dyDescent="0.25"/>
  <cols>
    <col min="1" max="1" width="42.5703125" bestFit="1" customWidth="1"/>
  </cols>
  <sheetData>
    <row r="2" spans="1:8" x14ac:dyDescent="0.25">
      <c r="A2" s="3" t="s">
        <v>60</v>
      </c>
      <c r="B2" t="s">
        <v>59</v>
      </c>
      <c r="H2" t="s">
        <v>65</v>
      </c>
    </row>
    <row r="3" spans="1:8" x14ac:dyDescent="0.25">
      <c r="A3" s="3" t="s">
        <v>61</v>
      </c>
      <c r="B3">
        <v>70</v>
      </c>
      <c r="H3">
        <v>40</v>
      </c>
    </row>
    <row r="4" spans="1:8" x14ac:dyDescent="0.25">
      <c r="A4" s="3" t="s">
        <v>62</v>
      </c>
      <c r="B4">
        <v>2.8</v>
      </c>
      <c r="H4">
        <v>7.8</v>
      </c>
    </row>
    <row r="11" spans="1:8" x14ac:dyDescent="0.25">
      <c r="A11" s="3" t="s">
        <v>63</v>
      </c>
      <c r="B11">
        <f>(B3/60)*0.4571*0.1</f>
        <v>5.3328333333333339E-2</v>
      </c>
    </row>
    <row r="12" spans="1:8" x14ac:dyDescent="0.25">
      <c r="A12" s="3" t="s">
        <v>64</v>
      </c>
      <c r="H12">
        <f>(H3/60)*(31/90)</f>
        <v>0.22962962962962963</v>
      </c>
    </row>
    <row r="15" spans="1:8" x14ac:dyDescent="0.25">
      <c r="E15" t="s">
        <v>67</v>
      </c>
    </row>
    <row r="16" spans="1:8" x14ac:dyDescent="0.25">
      <c r="A16" t="s">
        <v>66</v>
      </c>
      <c r="E16" t="s">
        <v>68</v>
      </c>
    </row>
    <row r="17" spans="5:5" x14ac:dyDescent="0.25">
      <c r="E17" t="s">
        <v>69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SERVO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Wider</dc:creator>
  <cp:lastModifiedBy>Derek Wider</cp:lastModifiedBy>
  <dcterms:created xsi:type="dcterms:W3CDTF">2018-04-08T21:08:28Z</dcterms:created>
  <dcterms:modified xsi:type="dcterms:W3CDTF">2018-07-29T01:53:57Z</dcterms:modified>
</cp:coreProperties>
</file>