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\source\repos\tmcrossx\bondxll\"/>
    </mc:Choice>
  </mc:AlternateContent>
  <xr:revisionPtr revIDLastSave="0" documentId="13_ncr:1_{5BA40EB6-F3EA-41B0-9641-F6BE739279EA}" xr6:coauthVersionLast="47" xr6:coauthVersionMax="47" xr10:uidLastSave="{00000000-0000-0000-0000-000000000000}"/>
  <bookViews>
    <workbookView xWindow="132" yWindow="996" windowWidth="29316" windowHeight="15888" activeTab="1" xr2:uid="{573513F2-BEE4-4862-AD31-A57B5C34ED51}"/>
  </bookViews>
  <sheets>
    <sheet name="Sheet1" sheetId="1" r:id="rId1"/>
    <sheet name="Sheet2" sheetId="2" r:id="rId2"/>
  </sheets>
  <definedNames>
    <definedName name="AAA">Sheet1!$G$3:$G$32</definedName>
    <definedName name="BondWave">Sheet1!$E$3:$E$32</definedName>
    <definedName name="BVMB">Sheet1!$D$3:$D$32</definedName>
    <definedName name="CAAA">Sheet1!$C$3:$C$32</definedName>
    <definedName name="date">Sheet2!$C$2</definedName>
    <definedName name="ICE">Sheet1!$F$3:$F$32</definedName>
    <definedName name="MBIS">Sheet1!$H$3:$H$32</definedName>
    <definedName name="pvdate">Sheet1!$L$2</definedName>
    <definedName name="Tradeweb">Sheet1!$I$3:$I$32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M9" i="1" a="1"/>
  <c r="M3" i="1" a="1"/>
  <c r="M31" i="1" a="1"/>
  <c r="M28" i="1" a="1"/>
  <c r="M25" i="1" a="1"/>
  <c r="M13" i="1" a="1"/>
  <c r="M16" i="1" a="1"/>
  <c r="M8" i="1" a="1"/>
  <c r="M32" i="1" a="1"/>
  <c r="M11" i="1" a="1"/>
  <c r="M27" i="1" a="1"/>
  <c r="M19" i="1" a="1"/>
  <c r="M22" i="1" a="1"/>
  <c r="M6" i="1" a="1"/>
  <c r="M17" i="1" a="1"/>
  <c r="M12" i="1" a="1"/>
  <c r="M7" i="1" a="1"/>
  <c r="M20" i="1" a="1"/>
  <c r="M15" i="1" a="1"/>
  <c r="M24" i="1" a="1"/>
  <c r="M4" i="1" a="1"/>
  <c r="M23" i="1" a="1"/>
  <c r="M21" i="1" a="1"/>
  <c r="M18" i="1" a="1"/>
  <c r="M30" i="1" a="1"/>
  <c r="M26" i="1" a="1"/>
  <c r="M10" i="1" a="1"/>
  <c r="M29" i="1" a="1"/>
  <c r="M14" i="1" a="1"/>
  <c r="M5" i="1" a="1"/>
  <c r="B5" i="2" a="1"/>
  <c r="E5" i="2" a="1"/>
  <c r="C2" i="1" a="1"/>
  <c r="F3" i="1" a="1"/>
  <c r="J3" i="1" a="1"/>
  <c r="D5" i="2" a="1"/>
  <c r="I3" i="1" a="1"/>
  <c r="G3" i="1" a="1"/>
  <c r="E3" i="1" a="1"/>
  <c r="D3" i="1" a="1"/>
  <c r="G6" i="2" l="1"/>
  <c r="G26" i="2"/>
  <c r="G27" i="2"/>
  <c r="G8" i="2"/>
  <c r="G28" i="2"/>
  <c r="G9" i="2"/>
  <c r="G29" i="2"/>
  <c r="G10" i="2"/>
  <c r="G30" i="2"/>
  <c r="G11" i="2"/>
  <c r="G31" i="2"/>
  <c r="G12" i="2"/>
  <c r="G32" i="2"/>
  <c r="G13" i="2"/>
  <c r="G33" i="2"/>
  <c r="G14" i="2"/>
  <c r="G34" i="2"/>
  <c r="G15" i="2"/>
  <c r="G23" i="2"/>
  <c r="G25" i="2"/>
  <c r="G7" i="2"/>
  <c r="G16" i="2"/>
  <c r="G17" i="2"/>
  <c r="G18" i="2"/>
  <c r="G19" i="2"/>
  <c r="G20" i="2"/>
  <c r="G21" i="2"/>
  <c r="G22" i="2"/>
  <c r="G24" i="2"/>
  <c r="F6" i="2"/>
  <c r="F26" i="2"/>
  <c r="F7" i="2"/>
  <c r="F27" i="2"/>
  <c r="F8" i="2"/>
  <c r="F28" i="2"/>
  <c r="F9" i="2"/>
  <c r="F29" i="2"/>
  <c r="F30" i="2"/>
  <c r="F11" i="2"/>
  <c r="F31" i="2"/>
  <c r="F12" i="2"/>
  <c r="F32" i="2"/>
  <c r="F13" i="2"/>
  <c r="F33" i="2"/>
  <c r="F14" i="2"/>
  <c r="F34" i="2"/>
  <c r="F15" i="2"/>
  <c r="F16" i="2"/>
  <c r="F17" i="2"/>
  <c r="F18" i="2"/>
  <c r="F19" i="2"/>
  <c r="F20" i="2"/>
  <c r="F21" i="2"/>
  <c r="F22" i="2"/>
  <c r="F23" i="2"/>
  <c r="F24" i="2"/>
  <c r="F25" i="2"/>
  <c r="F10" i="2"/>
  <c r="E5" i="2"/>
  <c r="D5" i="2"/>
  <c r="B5" i="2"/>
  <c r="J3" i="1"/>
  <c r="I3" i="1"/>
  <c r="D3" i="1"/>
  <c r="E3" i="1"/>
  <c r="G3" i="1"/>
  <c r="F3" i="1"/>
  <c r="M23" i="1"/>
  <c r="M4" i="1"/>
  <c r="M24" i="1"/>
  <c r="M15" i="1"/>
  <c r="M26" i="1"/>
  <c r="M18" i="1"/>
  <c r="M19" i="1"/>
  <c r="M5" i="1"/>
  <c r="M25" i="1"/>
  <c r="M21" i="1"/>
  <c r="M7" i="1"/>
  <c r="M12" i="1"/>
  <c r="M17" i="1"/>
  <c r="M22" i="1"/>
  <c r="M27" i="1"/>
  <c r="M32" i="1"/>
  <c r="M8" i="1"/>
  <c r="M13" i="1"/>
  <c r="M28" i="1"/>
  <c r="M9" i="1"/>
  <c r="M14" i="1"/>
  <c r="M29" i="1"/>
  <c r="M10" i="1"/>
  <c r="M20" i="1"/>
  <c r="M30" i="1"/>
  <c r="M6" i="1"/>
  <c r="M11" i="1"/>
  <c r="M16" i="1"/>
  <c r="M31" i="1"/>
  <c r="M3" i="1"/>
  <c r="C2" i="1"/>
  <c r="C3" i="2" a="1"/>
  <c r="E3" i="2" a="1"/>
  <c r="N29" i="1" a="1"/>
  <c r="N12" i="1" a="1"/>
  <c r="N5" i="1" a="1"/>
  <c r="N25" i="1" a="1"/>
  <c r="N17" i="1" a="1"/>
  <c r="N22" i="1" a="1"/>
  <c r="N24" i="1" a="1"/>
  <c r="N3" i="1" a="1"/>
  <c r="N27" i="1" a="1"/>
  <c r="N32" i="1" a="1"/>
  <c r="N10" i="1" a="1"/>
  <c r="N23" i="1" a="1"/>
  <c r="N8" i="1" a="1"/>
  <c r="N13" i="1" a="1"/>
  <c r="N15" i="1" a="1"/>
  <c r="N14" i="1" a="1"/>
  <c r="N28" i="1" a="1"/>
  <c r="N16" i="1" a="1"/>
  <c r="N20" i="1" a="1"/>
  <c r="N31" i="1" a="1"/>
  <c r="N26" i="1" a="1"/>
  <c r="N30" i="1" a="1"/>
  <c r="N18" i="1" a="1"/>
  <c r="N11" i="1" a="1"/>
  <c r="N7" i="1" a="1"/>
  <c r="N9" i="1" a="1"/>
  <c r="N6" i="1" a="1"/>
  <c r="N19" i="1" a="1"/>
  <c r="N4" i="1" a="1"/>
  <c r="N21" i="1" a="1"/>
  <c r="C3" i="1" a="1"/>
  <c r="C3" i="2" l="1"/>
  <c r="E3" i="2"/>
  <c r="G5" i="2"/>
  <c r="F5" i="2"/>
  <c r="C3" i="1"/>
  <c r="N3" i="1"/>
  <c r="N9" i="1"/>
  <c r="N31" i="1"/>
  <c r="N28" i="1"/>
  <c r="N8" i="1"/>
  <c r="N27" i="1"/>
  <c r="N17" i="1"/>
  <c r="N21" i="1"/>
  <c r="N16" i="1"/>
  <c r="N13" i="1"/>
  <c r="N32" i="1"/>
  <c r="N22" i="1"/>
  <c r="N12" i="1"/>
  <c r="N7" i="1"/>
  <c r="N25" i="1"/>
  <c r="N5" i="1"/>
  <c r="N11" i="1"/>
  <c r="N19" i="1"/>
  <c r="N6" i="1"/>
  <c r="N18" i="1"/>
  <c r="N30" i="1"/>
  <c r="N26" i="1"/>
  <c r="N20" i="1"/>
  <c r="N15" i="1"/>
  <c r="N10" i="1"/>
  <c r="N24" i="1"/>
  <c r="N29" i="1"/>
  <c r="N4" i="1"/>
  <c r="N14" i="1"/>
  <c r="N23" i="1"/>
  <c r="K5" i="2" a="1"/>
  <c r="I5" i="2" a="1"/>
  <c r="D3" i="2" a="1"/>
  <c r="O20" i="1" a="1"/>
  <c r="O8" i="1" a="1"/>
  <c r="O31" i="1" a="1"/>
  <c r="O15" i="1" a="1"/>
  <c r="O10" i="1" a="1"/>
  <c r="O14" i="1" a="1"/>
  <c r="O29" i="1" a="1"/>
  <c r="O23" i="1" a="1"/>
  <c r="O13" i="1" a="1"/>
  <c r="O21" i="1" a="1"/>
  <c r="O11" i="1" a="1"/>
  <c r="O12" i="1" a="1"/>
  <c r="O32" i="1" a="1"/>
  <c r="O25" i="1" a="1"/>
  <c r="O19" i="1" a="1"/>
  <c r="O4" i="1" a="1"/>
  <c r="O22" i="1" a="1"/>
  <c r="O28" i="1" a="1"/>
  <c r="O7" i="1" a="1"/>
  <c r="O18" i="1" a="1"/>
  <c r="O5" i="1" a="1"/>
  <c r="O27" i="1" a="1"/>
  <c r="O6" i="1" a="1"/>
  <c r="O17" i="1" a="1"/>
  <c r="O3" i="1" a="1"/>
  <c r="O24" i="1" a="1"/>
  <c r="O30" i="1" a="1"/>
  <c r="O16" i="1" a="1"/>
  <c r="O9" i="1" a="1"/>
  <c r="O26" i="1" a="1"/>
  <c r="K5" i="2" l="1"/>
  <c r="I5" i="2"/>
  <c r="D3" i="2"/>
  <c r="O19" i="1"/>
  <c r="O11" i="1"/>
  <c r="O25" i="1"/>
  <c r="O12" i="1"/>
  <c r="O23" i="1"/>
  <c r="O14" i="1"/>
  <c r="O4" i="1"/>
  <c r="O17" i="1"/>
  <c r="O27" i="1"/>
  <c r="O8" i="1"/>
  <c r="O28" i="1"/>
  <c r="O20" i="1"/>
  <c r="O26" i="1"/>
  <c r="O9" i="1"/>
  <c r="O30" i="1"/>
  <c r="O3" i="1"/>
  <c r="O6" i="1"/>
  <c r="O5" i="1"/>
  <c r="O7" i="1"/>
  <c r="O22" i="1"/>
  <c r="O32" i="1"/>
  <c r="O13" i="1"/>
  <c r="O16" i="1"/>
  <c r="O21" i="1"/>
  <c r="O29" i="1"/>
  <c r="O24" i="1"/>
  <c r="O10" i="1"/>
  <c r="O15" i="1"/>
  <c r="O31" i="1"/>
  <c r="O18" i="1"/>
  <c r="J5" i="2" a="1"/>
  <c r="J5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<sst xmlns="http://schemas.openxmlformats.org/spreadsheetml/2006/main" count="12" uniqueCount="9">
  <si>
    <t>pvdate</t>
  </si>
  <si>
    <t>instrument</t>
  </si>
  <si>
    <t>security</t>
  </si>
  <si>
    <t>price</t>
  </si>
  <si>
    <t>ice</t>
  </si>
  <si>
    <t>date</t>
  </si>
  <si>
    <t>CAAA</t>
  </si>
  <si>
    <t>BVMB</t>
  </si>
  <si>
    <t>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</si>
</sst>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x&quot;#"/>
  </numFmts>
  <fonts count="4" x14ac:knownFonts="1">
    <font>
      <sz val="14"/>
      <color theme="1"/>
      <name val="Aptos Narrow"/>
      <family val="2"/>
    </font>
    <font>
      <sz val="14"/>
      <color theme="0"/>
      <name val="Aptos Narrow"/>
      <family val="2"/>
    </font>
    <font>
      <sz val="8"/>
      <color indexed="63"/>
      <name val="Aptos Narrow"/>
      <family val="2"/>
    </font>
    <font>
      <sz val="14"/>
      <color rgb="FF3F3F76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164" fontId="2" fillId="0" borderId="0">
      <alignment horizontal="center" vertical="center"/>
    </xf>
    <xf numFmtId="0" fontId="3" fillId="3" borderId="2" applyNumberFormat="0" applyAlignment="0" applyProtection="0"/>
  </cellStyleXfs>
  <cellXfs count="7">
    <xf numFmtId="0" fontId="0" fillId="0" borderId="0" xfId="0"/>
    <xf numFmtId="164" fontId="2" fillId="0" borderId="0" xfId="1">
      <alignment horizontal="center" vertical="center"/>
    </xf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right"/>
    </xf>
    <xf numFmtId="14" fontId="3" fillId="3" borderId="2" xfId="2" applyNumberFormat="1"/>
  </cellXfs>
  <cellStyles count="3">
    <cellStyle name="Handle" xfId="1" xr:uid="{B6A13C07-2CC5-47D3-890C-A04595C25874}"/>
    <cellStyle name="Input" xfId="2" builtinId="20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Sheet2!$I$4</c:f>
              <c:strCache>
                <c:ptCount val="1"/>
                <c:pt idx="0">
                  <c:v>BVMB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Sheet2!$H$5:$H$33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Sheet2!$I$5:$I$33</c:f>
              <c:numCache>
                <c:formatCode>General</c:formatCode>
                <c:ptCount val="29"/>
                <c:pt idx="0">
                  <c:v>2.3438273218882449E-2</c:v>
                </c:pt>
                <c:pt idx="1">
                  <c:v>2.4672426547070237E-2</c:v>
                </c:pt>
                <c:pt idx="2">
                  <c:v>2.5606043323195531E-2</c:v>
                </c:pt>
                <c:pt idx="3">
                  <c:v>2.5606043323195531E-2</c:v>
                </c:pt>
                <c:pt idx="4">
                  <c:v>2.8138229922560112E-2</c:v>
                </c:pt>
                <c:pt idx="5">
                  <c:v>2.9709107410973566E-2</c:v>
                </c:pt>
                <c:pt idx="6">
                  <c:v>3.1491304981446526E-2</c:v>
                </c:pt>
                <c:pt idx="7">
                  <c:v>3.1491304981446526E-2</c:v>
                </c:pt>
                <c:pt idx="8">
                  <c:v>3.4138559372956213E-2</c:v>
                </c:pt>
                <c:pt idx="9">
                  <c:v>3.019266882391592E-2</c:v>
                </c:pt>
                <c:pt idx="10">
                  <c:v>3.1288178909474759E-2</c:v>
                </c:pt>
                <c:pt idx="11">
                  <c:v>3.1288178909474759E-2</c:v>
                </c:pt>
                <c:pt idx="12">
                  <c:v>3.5282156254145346E-2</c:v>
                </c:pt>
                <c:pt idx="13">
                  <c:v>3.7766826334597776E-2</c:v>
                </c:pt>
                <c:pt idx="14">
                  <c:v>4.1052954628016884E-2</c:v>
                </c:pt>
                <c:pt idx="15">
                  <c:v>4.1052954628016884E-2</c:v>
                </c:pt>
                <c:pt idx="16">
                  <c:v>4.7522764041451018E-2</c:v>
                </c:pt>
                <c:pt idx="17">
                  <c:v>4.8440890614065799E-2</c:v>
                </c:pt>
                <c:pt idx="18">
                  <c:v>5.1091814936174755E-2</c:v>
                </c:pt>
                <c:pt idx="19">
                  <c:v>5.1091814936174755E-2</c:v>
                </c:pt>
                <c:pt idx="20">
                  <c:v>4.1441601053062133E-2</c:v>
                </c:pt>
                <c:pt idx="21">
                  <c:v>5.169736922644802E-2</c:v>
                </c:pt>
                <c:pt idx="22">
                  <c:v>3.9212495897678931E-2</c:v>
                </c:pt>
                <c:pt idx="23">
                  <c:v>3.9212495897678931E-2</c:v>
                </c:pt>
                <c:pt idx="24">
                  <c:v>4.5169435291435779E-2</c:v>
                </c:pt>
                <c:pt idx="25">
                  <c:v>3.5512159438931649E-2</c:v>
                </c:pt>
                <c:pt idx="26">
                  <c:v>4.7096624075817856E-2</c:v>
                </c:pt>
                <c:pt idx="27">
                  <c:v>4.7096624075817856E-2</c:v>
                </c:pt>
                <c:pt idx="28">
                  <c:v>4.6068000832391369E-2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91-445B-B9E1-388AF0D59F12}"/>
            </c:ext>
          </c:extLst>
        </c:ser>
        <c:ser>
          <c:idx val="1"/>
          <c:order val="1"/>
          <c:tx>
            <c:strRef>
              <c:f>Sheet2!$J$4</c:f>
              <c:strCache>
                <c:ptCount val="1"/>
                <c:pt idx="0">
                  <c:v>CAAA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Sheet2!$H$5:$H$33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Sheet2!$J$5:$J$33</c:f>
              <c:numCache>
                <c:formatCode>General</c:formatCode>
                <c:ptCount val="29"/>
                <c:pt idx="0">
                  <c:v>2.3291439689880861E-2</c:v>
                </c:pt>
                <c:pt idx="1">
                  <c:v>2.4494610146860205E-2</c:v>
                </c:pt>
                <c:pt idx="2">
                  <c:v>2.5173972458309751E-2</c:v>
                </c:pt>
                <c:pt idx="3">
                  <c:v>2.5173972458309751E-2</c:v>
                </c:pt>
                <c:pt idx="4">
                  <c:v>2.8102333254699706E-2</c:v>
                </c:pt>
                <c:pt idx="5">
                  <c:v>2.9341871807982013E-2</c:v>
                </c:pt>
                <c:pt idx="6">
                  <c:v>3.0984404371048317E-2</c:v>
                </c:pt>
                <c:pt idx="7">
                  <c:v>3.0984404371048317E-2</c:v>
                </c:pt>
                <c:pt idx="8">
                  <c:v>3.3845668656354196E-2</c:v>
                </c:pt>
                <c:pt idx="9">
                  <c:v>2.9320922127871168E-2</c:v>
                </c:pt>
                <c:pt idx="10">
                  <c:v>3.1369654759157165E-2</c:v>
                </c:pt>
                <c:pt idx="11">
                  <c:v>3.1369654759157165E-2</c:v>
                </c:pt>
                <c:pt idx="12">
                  <c:v>3.3767307809829387E-2</c:v>
                </c:pt>
                <c:pt idx="13">
                  <c:v>3.358106997884882E-2</c:v>
                </c:pt>
                <c:pt idx="14">
                  <c:v>3.9979850885555779E-2</c:v>
                </c:pt>
                <c:pt idx="15">
                  <c:v>3.9979850885555779E-2</c:v>
                </c:pt>
                <c:pt idx="16">
                  <c:v>4.6232359714777169E-2</c:v>
                </c:pt>
                <c:pt idx="17">
                  <c:v>4.7930565532979696E-2</c:v>
                </c:pt>
                <c:pt idx="18">
                  <c:v>5.0891848463990093E-2</c:v>
                </c:pt>
                <c:pt idx="19">
                  <c:v>5.0891848463990093E-2</c:v>
                </c:pt>
                <c:pt idx="20">
                  <c:v>4.1704115816059692E-2</c:v>
                </c:pt>
                <c:pt idx="21">
                  <c:v>4.9585277376122235E-2</c:v>
                </c:pt>
                <c:pt idx="22">
                  <c:v>3.8707498770350783E-2</c:v>
                </c:pt>
                <c:pt idx="23">
                  <c:v>3.8707498770350783E-2</c:v>
                </c:pt>
                <c:pt idx="24">
                  <c:v>4.1131862871266717E-2</c:v>
                </c:pt>
                <c:pt idx="25">
                  <c:v>3.3363417280375111E-2</c:v>
                </c:pt>
                <c:pt idx="26">
                  <c:v>4.9837234996781839E-2</c:v>
                </c:pt>
                <c:pt idx="27">
                  <c:v>4.9837234996781839E-2</c:v>
                </c:pt>
                <c:pt idx="28">
                  <c:v>4.6071724008167274E-2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91-445B-B9E1-388AF0D59F12}"/>
            </c:ext>
          </c:extLst>
        </c:ser>
        <c:ser>
          <c:idx val="2"/>
          <c:order val="2"/>
          <c:tx>
            <c:strRef>
              <c:f>Sheet2!$K$4</c:f>
              <c:strCache>
                <c:ptCount val="1"/>
                <c:pt idx="0">
                  <c:v>ICE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Sheet2!$H$5:$H$33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Sheet2!$K$5:$K$33</c:f>
              <c:numCache>
                <c:formatCode>General</c:formatCode>
                <c:ptCount val="29"/>
                <c:pt idx="0">
                  <c:v>2.394279214720434E-2</c:v>
                </c:pt>
                <c:pt idx="1">
                  <c:v>2.3984762617053752E-2</c:v>
                </c:pt>
                <c:pt idx="2">
                  <c:v>2.538629720303082E-2</c:v>
                </c:pt>
                <c:pt idx="3">
                  <c:v>2.538629720303082E-2</c:v>
                </c:pt>
                <c:pt idx="4">
                  <c:v>2.5275212739863964E-2</c:v>
                </c:pt>
                <c:pt idx="5">
                  <c:v>2.9154327723211738E-2</c:v>
                </c:pt>
                <c:pt idx="6">
                  <c:v>3.0118728297319534E-2</c:v>
                </c:pt>
                <c:pt idx="7">
                  <c:v>3.0118728297319534E-2</c:v>
                </c:pt>
                <c:pt idx="8">
                  <c:v>3.2074513787317821E-2</c:v>
                </c:pt>
                <c:pt idx="9">
                  <c:v>3.3639088545916469E-2</c:v>
                </c:pt>
                <c:pt idx="10">
                  <c:v>3.5958208799731738E-2</c:v>
                </c:pt>
                <c:pt idx="11">
                  <c:v>3.5958208799731738E-2</c:v>
                </c:pt>
                <c:pt idx="12">
                  <c:v>3.8059698818908499E-2</c:v>
                </c:pt>
                <c:pt idx="13">
                  <c:v>3.9905389592949987E-2</c:v>
                </c:pt>
                <c:pt idx="14">
                  <c:v>4.3699246238669456E-2</c:v>
                </c:pt>
                <c:pt idx="15">
                  <c:v>4.3699246238669456E-2</c:v>
                </c:pt>
                <c:pt idx="16">
                  <c:v>4.4550600911621788E-2</c:v>
                </c:pt>
                <c:pt idx="17">
                  <c:v>4.6523595271324894E-2</c:v>
                </c:pt>
                <c:pt idx="18">
                  <c:v>4.4716055671154088E-2</c:v>
                </c:pt>
                <c:pt idx="19">
                  <c:v>4.4716055671154088E-2</c:v>
                </c:pt>
                <c:pt idx="20">
                  <c:v>4.5419617257355091E-2</c:v>
                </c:pt>
                <c:pt idx="21">
                  <c:v>4.7158532488125099E-2</c:v>
                </c:pt>
                <c:pt idx="22">
                  <c:v>4.6808900153182065E-2</c:v>
                </c:pt>
                <c:pt idx="23">
                  <c:v>4.6808900153182065E-2</c:v>
                </c:pt>
                <c:pt idx="24">
                  <c:v>4.1423096157207039E-2</c:v>
                </c:pt>
                <c:pt idx="25">
                  <c:v>4.2667590165723059E-2</c:v>
                </c:pt>
                <c:pt idx="26">
                  <c:v>4.342955124436311E-2</c:v>
                </c:pt>
                <c:pt idx="27">
                  <c:v>4.342955124436311E-2</c:v>
                </c:pt>
                <c:pt idx="28">
                  <c:v>4.8412879968317959E-2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91-445B-B9E1-388AF0D59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1644127"/>
        <c:axId val="2041648447"/>
      </c:scatterChart>
      <c:valAx>
        <c:axId val="2041644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648447"/>
        <c:crosses val="autoZero"/>
        <c:crossBetween val="midCat"/>
      </c:valAx>
      <c:valAx>
        <c:axId val="204164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644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220980</xdr:colOff>
      <xdr:row>5</xdr:row>
      <xdr:rowOff>19050</xdr:rowOff>
    </xdr:from>
    <xdr:to>
      <xdr:col>18</xdr:col>
      <xdr:colOff>281940</xdr:colOff>
      <xdr:row>28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A3D97F-4A77-846D-CE86-0AD5E10BA5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9A9D1-CEA5-47B5-955A-5CAD8950FBBB}">
  <dimension ref="A1:O32"/>
  <sheetViews>
    <sheetView workbookViewId="0">
      <selection activeCell="L2" sqref="L2"/>
    </sheetView>
  </sheetViews>
  <sheetFormatPr defaultRowHeight="18" x14ac:dyDescent="0.35"/>
  <cols>
    <col min="1" max="1" width="3.9140625" customWidth="1"/>
    <col min="2" max="2" width="2.75" bestFit="1" customWidth="1"/>
    <col min="11" max="11" width="10.75" bestFit="1" customWidth="1"/>
    <col min="12" max="12" width="8.9140625" bestFit="1" customWidth="1"/>
    <col min="13" max="13" width="9.1640625" bestFit="1" customWidth="1"/>
    <col min="14" max="14" width="11.75" bestFit="1" customWidth="1"/>
  </cols>
  <sheetData>
    <row r="1" spans="1:15" ht="28.05" customHeight="1" x14ac:dyDescent="0.35">
      <c r="A1" s="5" t="s">
        <v>4</v>
      </c>
    </row>
    <row r="2" spans="1:15" x14ac:dyDescent="0.35">
      <c r="C2" s="4" t="str" cm="1">
        <f t="array" ref="C2:J2">_xll.EMMA_ENUM()</f>
        <v>CAAA</v>
      </c>
      <c r="D2" s="4" t="str">
        <v>BVMB</v>
      </c>
      <c r="E2" s="4" t="str">
        <v>BondWave</v>
      </c>
      <c r="F2" s="4" t="str">
        <v>ICE</v>
      </c>
      <c r="G2" s="4" t="str">
        <v>AAA</v>
      </c>
      <c r="H2" s="4" t="str">
        <v>MBIS</v>
      </c>
      <c r="I2" s="4" t="str">
        <v>Tradeweb</v>
      </c>
      <c r="J2" s="4" t="str">
        <v>Treasury</v>
      </c>
      <c r="K2" s="3" t="s">
        <v>0</v>
      </c>
      <c r="L2" s="6">
        <v>45632</v>
      </c>
      <c r="M2" s="4" t="s">
        <v>2</v>
      </c>
      <c r="N2" s="4" t="s">
        <v>1</v>
      </c>
      <c r="O2" t="s">
        <v>3</v>
      </c>
    </row>
    <row r="3" spans="1:15" x14ac:dyDescent="0.35">
      <c r="B3">
        <v>1</v>
      </c>
      <c r="C3" cm="1">
        <f t="array" ref="C3:C32">INDEX(_xll.EMMA(C2,pvdate),,2)</f>
        <v>2.69E-2</v>
      </c>
      <c r="D3" cm="1">
        <f t="array" ref="D3:D32">INDEX(_xll.EMMA(D2,pvdate),,2)</f>
        <v>2.7099999999999999E-2</v>
      </c>
      <c r="E3" cm="1">
        <f t="array" ref="E3:E32">INDEX(_xll.EMMA(E2,pvdate),,2)</f>
        <v>2.7719999999999998E-2</v>
      </c>
      <c r="F3" cm="1">
        <f t="array" ref="F3:F32">INDEX(_xll.EMMA(F2,pvdate),,2)</f>
        <v>2.673E-2</v>
      </c>
      <c r="G3" cm="1">
        <f t="array" ref="G3:G32">INDEX(_xll.EMMA(G2,pvdate),,2)</f>
        <v>2.7300000000000001E-2</v>
      </c>
      <c r="I3" cm="1">
        <f t="array" ref="I3:I32">INDEX(_xll.EMMA(I2,pvdate),,2)</f>
        <v>2.666E-2</v>
      </c>
      <c r="J3" cm="1">
        <f t="array" ref="J3:K15">_xll.EMMA(J2,pvdate)</f>
        <v>8.3000000000000004E-2</v>
      </c>
      <c r="K3">
        <v>4.5700000000000005E-2</v>
      </c>
      <c r="M3" s="1" cm="1">
        <f t="array" ref="M3">_xll.\TMX.SECURITY.BOND.MUNI(pvdate, B3, 0.05)</f>
        <v>1982633635200</v>
      </c>
      <c r="N3" s="1" cm="1">
        <f t="array" ref="N3">_xll.\TMX.INSTRUMENT.SECURITY(M3,pvdate)</f>
        <v>1982634263312</v>
      </c>
      <c r="O3" cm="1">
        <f t="array" ref="O3">_xll.TMX.VALUE.PRICE(N3, F3)</f>
        <v>102.26516173277123</v>
      </c>
    </row>
    <row r="4" spans="1:15" x14ac:dyDescent="0.35">
      <c r="B4">
        <v>2</v>
      </c>
      <c r="C4">
        <v>2.5190000000000001E-2</v>
      </c>
      <c r="D4">
        <v>2.537E-2</v>
      </c>
      <c r="E4">
        <v>2.648E-2</v>
      </c>
      <c r="F4">
        <v>2.545E-2</v>
      </c>
      <c r="G4">
        <v>2.5600000000000001E-2</v>
      </c>
      <c r="I4">
        <v>2.632E-2</v>
      </c>
      <c r="J4">
        <v>0.16700000000000001</v>
      </c>
      <c r="K4">
        <v>4.4999999999999998E-2</v>
      </c>
      <c r="M4" s="1" cm="1">
        <f t="array" ref="M4">_xll.\TMX.SECURITY.BOND.MUNI(pvdate, B4, 0.05)</f>
        <v>1982634659120</v>
      </c>
      <c r="N4" s="1" cm="1">
        <f t="array" ref="N4">_xll.\TMX.INSTRUMENT.SECURITY(M4,pvdate)</f>
        <v>1982634263872</v>
      </c>
      <c r="O4" cm="1">
        <f t="array" ref="O4">_xll.TMX.VALUE.PRICE(N4, F4)</f>
        <v>104.72881760650877</v>
      </c>
    </row>
    <row r="5" spans="1:15" x14ac:dyDescent="0.35">
      <c r="B5">
        <v>3</v>
      </c>
      <c r="C5">
        <v>2.5009999999999998E-2</v>
      </c>
      <c r="D5">
        <v>2.5190000000000001E-2</v>
      </c>
      <c r="E5">
        <v>2.5910000000000002E-2</v>
      </c>
      <c r="F5">
        <v>2.4969999999999999E-2</v>
      </c>
      <c r="G5">
        <v>2.4799999999999999E-2</v>
      </c>
      <c r="I5">
        <v>2.52E-2</v>
      </c>
      <c r="J5">
        <v>0.25</v>
      </c>
      <c r="K5">
        <v>4.4199999999999996E-2</v>
      </c>
      <c r="M5" s="1" cm="1">
        <f t="array" ref="M5">_xll.\TMX.SECURITY.BOND.MUNI(pvdate, B5, 0.05)</f>
        <v>1982634655408</v>
      </c>
      <c r="N5" s="1" cm="1">
        <f t="array" ref="N5">_xll.\TMX.INSTRUMENT.SECURITY(M5,pvdate)</f>
        <v>1982634276432</v>
      </c>
      <c r="O5" cm="1">
        <f t="array" ref="O5">_xll.TMX.VALUE.PRICE(N5, F5)</f>
        <v>107.14988919780109</v>
      </c>
    </row>
    <row r="6" spans="1:15" x14ac:dyDescent="0.35">
      <c r="B6">
        <v>4</v>
      </c>
      <c r="C6">
        <v>2.5080000000000002E-2</v>
      </c>
      <c r="D6">
        <v>2.5319999999999999E-2</v>
      </c>
      <c r="E6">
        <v>2.5670000000000002E-2</v>
      </c>
      <c r="F6">
        <v>2.5070000000000002E-2</v>
      </c>
      <c r="G6">
        <v>2.5000000000000001E-2</v>
      </c>
      <c r="I6">
        <v>2.5310000000000003E-2</v>
      </c>
      <c r="J6">
        <v>0.33300000000000002</v>
      </c>
      <c r="K6">
        <v>4.4199999999999996E-2</v>
      </c>
      <c r="M6" s="1" cm="1">
        <f t="array" ref="M6">_xll.\TMX.SECURITY.BOND.MUNI(pvdate, B6, 0.05)</f>
        <v>1982634654640</v>
      </c>
      <c r="N6" s="1" cm="1">
        <f t="array" ref="N6">_xll.\TMX.INSTRUMENT.SECURITY(M6,pvdate)</f>
        <v>1982634262032</v>
      </c>
      <c r="O6" cm="1">
        <f t="array" ref="O6">_xll.TMX.VALUE.PRICE(N6, F6)</f>
        <v>109.36981144856551</v>
      </c>
    </row>
    <row r="7" spans="1:15" x14ac:dyDescent="0.35">
      <c r="B7">
        <v>5</v>
      </c>
      <c r="C7">
        <v>2.53E-2</v>
      </c>
      <c r="D7">
        <v>2.5550000000000003E-2</v>
      </c>
      <c r="E7">
        <v>2.564E-2</v>
      </c>
      <c r="F7">
        <v>2.5169999999999998E-2</v>
      </c>
      <c r="G7">
        <v>2.52E-2</v>
      </c>
      <c r="I7">
        <v>2.5499999999999998E-2</v>
      </c>
      <c r="J7">
        <v>0.5</v>
      </c>
      <c r="K7">
        <v>4.3400000000000001E-2</v>
      </c>
      <c r="M7" s="1" cm="1">
        <f t="array" ref="M7">_xll.\TMX.SECURITY.BOND.MUNI(pvdate, B7, 0.05)</f>
        <v>1982634658096</v>
      </c>
      <c r="N7" s="1" cm="1">
        <f t="array" ref="N7">_xll.\TMX.INSTRUMENT.SECURITY(M7,pvdate)</f>
        <v>1982634263952</v>
      </c>
      <c r="O7" cm="1">
        <f t="array" ref="O7">_xll.TMX.VALUE.PRICE(N7, F7)</f>
        <v>111.52017550563353</v>
      </c>
    </row>
    <row r="8" spans="1:15" x14ac:dyDescent="0.35">
      <c r="B8">
        <v>6</v>
      </c>
      <c r="C8">
        <v>2.5739999999999999E-2</v>
      </c>
      <c r="D8">
        <v>2.596E-2</v>
      </c>
      <c r="E8">
        <v>2.58E-2</v>
      </c>
      <c r="F8">
        <v>2.5270000000000001E-2</v>
      </c>
      <c r="G8">
        <v>2.5600000000000001E-2</v>
      </c>
      <c r="I8">
        <v>2.6099999999999998E-2</v>
      </c>
      <c r="J8">
        <v>1</v>
      </c>
      <c r="K8">
        <v>4.1900000000000007E-2</v>
      </c>
      <c r="M8" s="1" cm="1">
        <f t="array" ref="M8">_xll.\TMX.SECURITY.BOND.MUNI(pvdate, B8, 0.05)</f>
        <v>1982634658352</v>
      </c>
      <c r="N8" s="1" cm="1">
        <f t="array" ref="N8">_xll.\TMX.INSTRUMENT.SECURITY(M8,pvdate)</f>
        <v>1982634261872</v>
      </c>
      <c r="O8" cm="1">
        <f t="array" ref="O8">_xll.TMX.VALUE.PRICE(N8, F8)</f>
        <v>113.59614405302841</v>
      </c>
    </row>
    <row r="9" spans="1:15" x14ac:dyDescent="0.35">
      <c r="B9">
        <v>7</v>
      </c>
      <c r="C9">
        <v>2.6210000000000001E-2</v>
      </c>
      <c r="D9">
        <v>2.6450000000000001E-2</v>
      </c>
      <c r="E9">
        <v>2.6099999999999998E-2</v>
      </c>
      <c r="F9">
        <v>2.5690000000000001E-2</v>
      </c>
      <c r="G9">
        <v>2.5899999999999999E-2</v>
      </c>
      <c r="I9">
        <v>2.63E-2</v>
      </c>
      <c r="J9">
        <v>2</v>
      </c>
      <c r="K9">
        <v>4.0999999999999995E-2</v>
      </c>
      <c r="M9" s="1" cm="1">
        <f t="array" ref="M9">_xll.\TMX.SECURITY.BOND.MUNI(pvdate, B9, 0.05)</f>
        <v>1982633634944</v>
      </c>
      <c r="N9" s="1" cm="1">
        <f t="array" ref="N9">_xll.\TMX.INSTRUMENT.SECURITY(M9,pvdate)</f>
        <v>1982634260912</v>
      </c>
      <c r="O9" cm="1">
        <f t="array" ref="O9">_xll.TMX.VALUE.PRICE(N9, F9)</f>
        <v>115.37477234844349</v>
      </c>
    </row>
    <row r="10" spans="1:15" x14ac:dyDescent="0.35">
      <c r="B10">
        <v>8</v>
      </c>
      <c r="C10">
        <v>2.6749999999999999E-2</v>
      </c>
      <c r="D10">
        <v>2.7009999999999999E-2</v>
      </c>
      <c r="E10">
        <v>2.6509999999999999E-2</v>
      </c>
      <c r="F10">
        <v>2.6230000000000003E-2</v>
      </c>
      <c r="G10">
        <v>2.63E-2</v>
      </c>
      <c r="I10">
        <v>2.597E-2</v>
      </c>
      <c r="J10">
        <v>3</v>
      </c>
      <c r="K10">
        <v>4.0500000000000001E-2</v>
      </c>
      <c r="M10" s="1" cm="1">
        <f t="array" ref="M10">_xll.\TMX.SECURITY.BOND.MUNI(pvdate, B10, 0.05)</f>
        <v>1982634658864</v>
      </c>
      <c r="N10" s="1" cm="1">
        <f t="array" ref="N10">_xll.\TMX.INSTRUMENT.SECURITY(M10,pvdate)</f>
        <v>1982634261792</v>
      </c>
      <c r="O10" cm="1">
        <f t="array" ref="O10">_xll.TMX.VALUE.PRICE(N10, F10)</f>
        <v>116.91830791928412</v>
      </c>
    </row>
    <row r="11" spans="1:15" x14ac:dyDescent="0.35">
      <c r="B11">
        <v>9</v>
      </c>
      <c r="C11">
        <v>2.7069999999999997E-2</v>
      </c>
      <c r="D11">
        <v>2.7229999999999997E-2</v>
      </c>
      <c r="E11">
        <v>2.7009999999999999E-2</v>
      </c>
      <c r="F11">
        <v>2.6600000000000002E-2</v>
      </c>
      <c r="G11">
        <v>2.6699999999999998E-2</v>
      </c>
      <c r="I11">
        <v>2.6259999999999999E-2</v>
      </c>
      <c r="J11">
        <v>5</v>
      </c>
      <c r="K11">
        <v>4.0300000000000002E-2</v>
      </c>
      <c r="M11" s="1" cm="1">
        <f t="array" ref="M11">_xll.\TMX.SECURITY.BOND.MUNI(pvdate, B11, 0.05)</f>
        <v>1982634651824</v>
      </c>
      <c r="N11" s="1" cm="1">
        <f t="array" ref="N11">_xll.\TMX.INSTRUMENT.SECURITY(M11,pvdate)</f>
        <v>1982634261472</v>
      </c>
      <c r="O11" cm="1">
        <f t="array" ref="O11">_xll.TMX.VALUE.PRICE(N11, F11)</f>
        <v>118.46581080006314</v>
      </c>
    </row>
    <row r="12" spans="1:15" x14ac:dyDescent="0.35">
      <c r="B12">
        <v>10</v>
      </c>
      <c r="C12">
        <v>2.7639999999999998E-2</v>
      </c>
      <c r="D12">
        <v>2.7820000000000001E-2</v>
      </c>
      <c r="E12">
        <v>2.758E-2</v>
      </c>
      <c r="F12">
        <v>2.7050000000000001E-2</v>
      </c>
      <c r="G12">
        <v>2.7200000000000002E-2</v>
      </c>
      <c r="I12">
        <v>2.657E-2</v>
      </c>
      <c r="J12">
        <v>7</v>
      </c>
      <c r="K12">
        <v>4.0899999999999999E-2</v>
      </c>
      <c r="M12" s="1" cm="1">
        <f t="array" ref="M12">_xll.\TMX.SECURITY.BOND.MUNI(pvdate, B12, 0.05)</f>
        <v>1982634652976</v>
      </c>
      <c r="N12" s="1" cm="1">
        <f t="array" ref="N12">_xll.\TMX.INSTRUMENT.SECURITY(M12,pvdate)</f>
        <v>1982634276272</v>
      </c>
      <c r="O12" cm="1">
        <f t="array" ref="O12">_xll.TMX.VALUE.PRICE(N12, F12)</f>
        <v>119.81645698714206</v>
      </c>
    </row>
    <row r="13" spans="1:15" x14ac:dyDescent="0.35">
      <c r="B13">
        <v>11</v>
      </c>
      <c r="C13">
        <v>2.7779999999999999E-2</v>
      </c>
      <c r="D13">
        <v>2.801E-2</v>
      </c>
      <c r="E13">
        <v>2.8210000000000002E-2</v>
      </c>
      <c r="F13">
        <v>2.7549999999999998E-2</v>
      </c>
      <c r="G13">
        <v>2.7799999999999998E-2</v>
      </c>
      <c r="I13">
        <v>2.7229999999999997E-2</v>
      </c>
      <c r="J13">
        <v>10</v>
      </c>
      <c r="K13">
        <v>4.1500000000000002E-2</v>
      </c>
      <c r="M13" s="1" cm="1">
        <f t="array" ref="M13">_xll.\TMX.SECURITY.BOND.MUNI(pvdate, B13, 0.05)</f>
        <v>1982633635712</v>
      </c>
      <c r="N13" s="1" cm="1">
        <f t="array" ref="N13">_xll.\TMX.INSTRUMENT.SECURITY(M13,pvdate)</f>
        <v>1982634265552</v>
      </c>
      <c r="O13" cm="1">
        <f t="array" ref="O13">_xll.TMX.VALUE.PRICE(N13, F13)</f>
        <v>120.98373753688725</v>
      </c>
    </row>
    <row r="14" spans="1:15" x14ac:dyDescent="0.35">
      <c r="B14">
        <v>12</v>
      </c>
      <c r="C14">
        <v>2.8029999999999999E-2</v>
      </c>
      <c r="D14">
        <v>2.8239999999999998E-2</v>
      </c>
      <c r="E14">
        <v>2.886E-2</v>
      </c>
      <c r="F14">
        <v>2.81E-2</v>
      </c>
      <c r="G14">
        <v>2.81E-2</v>
      </c>
      <c r="I14">
        <v>2.76E-2</v>
      </c>
      <c r="J14">
        <v>20</v>
      </c>
      <c r="K14">
        <v>4.4199999999999996E-2</v>
      </c>
      <c r="M14" s="1" cm="1">
        <f t="array" ref="M14">_xll.\TMX.SECURITY.BOND.MUNI(pvdate, B14, 0.05)</f>
        <v>1982634659376</v>
      </c>
      <c r="N14" s="1" cm="1">
        <f t="array" ref="N14">_xll.\TMX.INSTRUMENT.SECURITY(M14,pvdate)</f>
        <v>1982634263152</v>
      </c>
      <c r="O14" cm="1">
        <f t="array" ref="O14">_xll.TMX.VALUE.PRICE(N14, F14)</f>
        <v>121.95248998485724</v>
      </c>
    </row>
    <row r="15" spans="1:15" x14ac:dyDescent="0.35">
      <c r="B15">
        <v>13</v>
      </c>
      <c r="C15">
        <v>2.8199999999999999E-2</v>
      </c>
      <c r="D15">
        <v>2.8590000000000001E-2</v>
      </c>
      <c r="E15">
        <v>2.9510000000000002E-2</v>
      </c>
      <c r="F15">
        <v>2.8639999999999999E-2</v>
      </c>
      <c r="G15">
        <v>2.86E-2</v>
      </c>
      <c r="I15">
        <v>2.7970000000000002E-2</v>
      </c>
      <c r="J15">
        <v>30</v>
      </c>
      <c r="K15">
        <v>4.3400000000000001E-2</v>
      </c>
      <c r="M15" s="1" cm="1">
        <f t="array" ref="M15">_xll.\TMX.SECURITY.BOND.MUNI(pvdate, B15, 0.05)</f>
        <v>1982634656176</v>
      </c>
      <c r="N15" s="1" cm="1">
        <f t="array" ref="N15">_xll.\TMX.INSTRUMENT.SECURITY(M15,pvdate)</f>
        <v>1982634262832</v>
      </c>
      <c r="O15" cm="1">
        <f t="array" ref="O15">_xll.TMX.VALUE.PRICE(N15, F15)</f>
        <v>122.80004491680023</v>
      </c>
    </row>
    <row r="16" spans="1:15" x14ac:dyDescent="0.35">
      <c r="B16">
        <v>14</v>
      </c>
      <c r="C16">
        <v>2.8510000000000001E-2</v>
      </c>
      <c r="D16">
        <v>2.895E-2</v>
      </c>
      <c r="E16">
        <v>3.0139999999999997E-2</v>
      </c>
      <c r="F16">
        <v>2.9140000000000003E-2</v>
      </c>
      <c r="G16">
        <v>2.8999999999999998E-2</v>
      </c>
      <c r="I16">
        <v>2.8580000000000001E-2</v>
      </c>
      <c r="M16" s="1" cm="1">
        <f t="array" ref="M16">_xll.\TMX.SECURITY.BOND.MUNI(pvdate, B16, 0.05)</f>
        <v>1982633635840</v>
      </c>
      <c r="N16" s="1" cm="1">
        <f t="array" ref="N16">_xll.\TMX.INSTRUMENT.SECURITY(M16,pvdate)</f>
        <v>1982634263392</v>
      </c>
      <c r="O16" cm="1">
        <f t="array" ref="O16">_xll.TMX.VALUE.PRICE(N16, F16)</f>
        <v>123.5674444985507</v>
      </c>
    </row>
    <row r="17" spans="2:15" x14ac:dyDescent="0.35">
      <c r="B17">
        <v>15</v>
      </c>
      <c r="C17">
        <v>2.8670000000000001E-2</v>
      </c>
      <c r="D17">
        <v>2.9300000000000003E-2</v>
      </c>
      <c r="E17">
        <v>3.0750000000000003E-2</v>
      </c>
      <c r="F17">
        <v>2.9670000000000002E-2</v>
      </c>
      <c r="G17">
        <v>2.9600000000000001E-2</v>
      </c>
      <c r="I17">
        <v>2.895E-2</v>
      </c>
      <c r="M17" s="1" cm="1">
        <f t="array" ref="M17">_xll.\TMX.SECURITY.BOND.MUNI(pvdate, B17, 0.05)</f>
        <v>1982634655792</v>
      </c>
      <c r="N17" s="1" cm="1">
        <f t="array" ref="N17">_xll.\TMX.INSTRUMENT.SECURITY(M17,pvdate)</f>
        <v>1982634261312</v>
      </c>
      <c r="O17" cm="1">
        <f t="array" ref="O17">_xll.TMX.VALUE.PRICE(N17, F17)</f>
        <v>124.17106885495322</v>
      </c>
    </row>
    <row r="18" spans="2:15" x14ac:dyDescent="0.35">
      <c r="B18">
        <v>16</v>
      </c>
      <c r="C18">
        <v>2.9180000000000001E-2</v>
      </c>
      <c r="D18">
        <v>2.9830000000000002E-2</v>
      </c>
      <c r="E18">
        <v>3.1320000000000001E-2</v>
      </c>
      <c r="F18">
        <v>3.0299999999999997E-2</v>
      </c>
      <c r="G18">
        <v>3.0299999999999997E-2</v>
      </c>
      <c r="I18">
        <v>2.946E-2</v>
      </c>
      <c r="M18" s="1" cm="1">
        <f t="array" ref="M18">_xll.\TMX.SECURITY.BOND.MUNI(pvdate, B18, 0.05)</f>
        <v>1982634658224</v>
      </c>
      <c r="N18" s="1" cm="1">
        <f t="array" ref="N18">_xll.\TMX.INSTRUMENT.SECURITY(M18,pvdate)</f>
        <v>1982634262592</v>
      </c>
      <c r="O18" cm="1">
        <f t="array" ref="O18">_xll.TMX.VALUE.PRICE(N18, F18)</f>
        <v>124.50104686779042</v>
      </c>
    </row>
    <row r="19" spans="2:15" x14ac:dyDescent="0.35">
      <c r="B19">
        <v>17</v>
      </c>
      <c r="C19">
        <v>2.9860000000000001E-2</v>
      </c>
      <c r="D19">
        <v>3.031E-2</v>
      </c>
      <c r="E19">
        <v>3.1859999999999999E-2</v>
      </c>
      <c r="F19">
        <v>3.0880000000000001E-2</v>
      </c>
      <c r="G19">
        <v>3.1E-2</v>
      </c>
      <c r="I19">
        <v>2.9569999999999999E-2</v>
      </c>
      <c r="M19" s="1" cm="1">
        <f t="array" ref="M19">_xll.\TMX.SECURITY.BOND.MUNI(pvdate, B19, 0.05)</f>
        <v>1982634657712</v>
      </c>
      <c r="N19" s="1" cm="1">
        <f t="array" ref="N19">_xll.\TMX.INSTRUMENT.SECURITY(M19,pvdate)</f>
        <v>1982634262672</v>
      </c>
      <c r="O19" cm="1">
        <f t="array" ref="O19">_xll.TMX.VALUE.PRICE(N19, F19)</f>
        <v>124.78241548279587</v>
      </c>
    </row>
    <row r="20" spans="2:15" x14ac:dyDescent="0.35">
      <c r="B20">
        <v>18</v>
      </c>
      <c r="C20">
        <v>3.048E-2</v>
      </c>
      <c r="D20">
        <v>3.0960000000000001E-2</v>
      </c>
      <c r="E20">
        <v>3.2370000000000003E-2</v>
      </c>
      <c r="F20">
        <v>3.1400000000000004E-2</v>
      </c>
      <c r="G20">
        <v>3.1600000000000003E-2</v>
      </c>
      <c r="I20">
        <v>2.9910000000000003E-2</v>
      </c>
      <c r="M20" s="1" cm="1">
        <f t="array" ref="M20">_xll.\TMX.SECURITY.BOND.MUNI(pvdate, B20, 0.05)</f>
        <v>1982634657072</v>
      </c>
      <c r="N20" s="1" cm="1">
        <f t="array" ref="N20">_xll.\TMX.INSTRUMENT.SECURITY(M20,pvdate)</f>
        <v>1982634265072</v>
      </c>
      <c r="O20" cm="1">
        <f t="array" ref="O20">_xll.TMX.VALUE.PRICE(N20, F20)</f>
        <v>125.04165804700091</v>
      </c>
    </row>
    <row r="21" spans="2:15" x14ac:dyDescent="0.35">
      <c r="B21">
        <v>19</v>
      </c>
      <c r="C21">
        <v>3.108E-2</v>
      </c>
      <c r="D21">
        <v>3.1570000000000001E-2</v>
      </c>
      <c r="E21">
        <v>3.2840000000000001E-2</v>
      </c>
      <c r="F21">
        <v>3.1920000000000004E-2</v>
      </c>
      <c r="G21">
        <v>3.2099999999999997E-2</v>
      </c>
      <c r="I21">
        <v>3.0270000000000002E-2</v>
      </c>
      <c r="M21" s="1" cm="1">
        <f t="array" ref="M21">_xll.\TMX.SECURITY.BOND.MUNI(pvdate, B21, 0.05)</f>
        <v>1982634659248</v>
      </c>
      <c r="N21" s="1" cm="1">
        <f t="array" ref="N21">_xll.\TMX.INSTRUMENT.SECURITY(M21,pvdate)</f>
        <v>1982634263472</v>
      </c>
      <c r="O21" cm="1">
        <f t="array" ref="O21">_xll.TMX.VALUE.PRICE(N21, F21)</f>
        <v>125.19598130529067</v>
      </c>
    </row>
    <row r="22" spans="2:15" x14ac:dyDescent="0.35">
      <c r="B22">
        <v>20</v>
      </c>
      <c r="C22">
        <v>3.1719999999999998E-2</v>
      </c>
      <c r="D22">
        <v>3.2199999999999999E-2</v>
      </c>
      <c r="E22">
        <v>3.3270000000000001E-2</v>
      </c>
      <c r="F22">
        <v>3.2329999999999998E-2</v>
      </c>
      <c r="G22">
        <v>3.2500000000000001E-2</v>
      </c>
      <c r="I22">
        <v>3.0609999999999998E-2</v>
      </c>
      <c r="M22" s="1" cm="1">
        <f t="array" ref="M22">_xll.\TMX.SECURITY.BOND.MUNI(pvdate, B22, 0.05)</f>
        <v>1982634652208</v>
      </c>
      <c r="N22" s="1" cm="1">
        <f t="array" ref="N22">_xll.\TMX.INSTRUMENT.SECURITY(M22,pvdate)</f>
        <v>1982634262432</v>
      </c>
      <c r="O22" cm="1">
        <f t="array" ref="O22">_xll.TMX.VALUE.PRICE(N22, F22)</f>
        <v>125.4343713618655</v>
      </c>
    </row>
    <row r="23" spans="2:15" x14ac:dyDescent="0.35">
      <c r="B23">
        <v>21</v>
      </c>
      <c r="C23">
        <v>3.2080000000000004E-2</v>
      </c>
      <c r="D23">
        <v>3.2549999999999996E-2</v>
      </c>
      <c r="E23">
        <v>3.3660000000000002E-2</v>
      </c>
      <c r="F23">
        <v>3.2730000000000002E-2</v>
      </c>
      <c r="G23">
        <v>3.2899999999999999E-2</v>
      </c>
      <c r="I23">
        <v>3.0929999999999999E-2</v>
      </c>
      <c r="M23" s="1" cm="1">
        <f t="array" ref="M23">_xll.\TMX.SECURITY.BOND.MUNI(pvdate, B23, 0.05)</f>
        <v>1982634658608</v>
      </c>
      <c r="N23" s="1" cm="1">
        <f t="array" ref="N23">_xll.\TMX.INSTRUMENT.SECURITY(M23,pvdate)</f>
        <v>1982634262992</v>
      </c>
      <c r="O23" cm="1">
        <f t="array" ref="O23">_xll.TMX.VALUE.PRICE(N23, F23)</f>
        <v>125.61266969233394</v>
      </c>
    </row>
    <row r="24" spans="2:15" x14ac:dyDescent="0.35">
      <c r="B24">
        <v>22</v>
      </c>
      <c r="C24">
        <v>3.236E-2</v>
      </c>
      <c r="D24">
        <v>3.2809999999999999E-2</v>
      </c>
      <c r="E24">
        <v>3.4029999999999998E-2</v>
      </c>
      <c r="F24">
        <v>3.3090000000000001E-2</v>
      </c>
      <c r="G24">
        <v>3.3300000000000003E-2</v>
      </c>
      <c r="I24">
        <v>3.1230000000000001E-2</v>
      </c>
      <c r="M24" s="1" cm="1">
        <f t="array" ref="M24">_xll.\TMX.SECURITY.BOND.MUNI(pvdate, B24, 0.05)</f>
        <v>1982634658992</v>
      </c>
      <c r="N24" s="1" cm="1">
        <f t="array" ref="N24">_xll.\TMX.INSTRUMENT.SECURITY(M24,pvdate)</f>
        <v>1982634264352</v>
      </c>
      <c r="O24" cm="1">
        <f t="array" ref="O24">_xll.TMX.VALUE.PRICE(N24, F24)</f>
        <v>125.78653655813915</v>
      </c>
    </row>
    <row r="25" spans="2:15" x14ac:dyDescent="0.35">
      <c r="B25">
        <v>23</v>
      </c>
      <c r="C25">
        <v>3.2809999999999999E-2</v>
      </c>
      <c r="D25">
        <v>3.3300000000000003E-2</v>
      </c>
      <c r="E25">
        <v>3.4349999999999999E-2</v>
      </c>
      <c r="F25">
        <v>3.3460000000000004E-2</v>
      </c>
      <c r="G25">
        <v>3.3700000000000001E-2</v>
      </c>
      <c r="I25">
        <v>3.15E-2</v>
      </c>
      <c r="M25" s="1" cm="1">
        <f t="array" ref="M25">_xll.\TMX.SECURITY.BOND.MUNI(pvdate, B25, 0.05)</f>
        <v>1982633635456</v>
      </c>
      <c r="N25" s="1" cm="1">
        <f t="array" ref="N25">_xll.\TMX.INSTRUMENT.SECURITY(M25,pvdate)</f>
        <v>1982634264992</v>
      </c>
      <c r="O25" cm="1">
        <f t="array" ref="O25">_xll.TMX.VALUE.PRICE(N25, F25)</f>
        <v>125.87177934253262</v>
      </c>
    </row>
    <row r="26" spans="2:15" x14ac:dyDescent="0.35">
      <c r="B26">
        <v>24</v>
      </c>
      <c r="C26">
        <v>3.2980000000000002E-2</v>
      </c>
      <c r="D26">
        <v>3.3460000000000004E-2</v>
      </c>
      <c r="E26">
        <v>3.465E-2</v>
      </c>
      <c r="F26">
        <v>3.3790000000000001E-2</v>
      </c>
      <c r="G26">
        <v>3.4000000000000002E-2</v>
      </c>
      <c r="I26">
        <v>3.1730000000000001E-2</v>
      </c>
      <c r="M26" s="1" cm="1">
        <f t="array" ref="M26">_xll.\TMX.SECURITY.BOND.MUNI(pvdate, B26, 0.05)</f>
        <v>1982634655920</v>
      </c>
      <c r="N26" s="1" cm="1">
        <f t="array" ref="N26">_xll.\TMX.INSTRUMENT.SECURITY(M26,pvdate)</f>
        <v>1982634262512</v>
      </c>
      <c r="O26" cm="1">
        <f t="array" ref="O26">_xll.TMX.VALUE.PRICE(N26, F26)</f>
        <v>125.96259678250203</v>
      </c>
    </row>
    <row r="27" spans="2:15" x14ac:dyDescent="0.35">
      <c r="B27">
        <v>25</v>
      </c>
      <c r="C27">
        <v>3.3329999999999999E-2</v>
      </c>
      <c r="D27">
        <v>3.3829999999999999E-2</v>
      </c>
      <c r="E27">
        <v>3.492E-2</v>
      </c>
      <c r="F27">
        <v>3.406E-2</v>
      </c>
      <c r="G27">
        <v>3.4300000000000004E-2</v>
      </c>
      <c r="I27">
        <v>3.193E-2</v>
      </c>
      <c r="M27" s="1" cm="1">
        <f t="array" ref="M27">_xll.\TMX.SECURITY.BOND.MUNI(pvdate, B27, 0.05)</f>
        <v>1982634656816</v>
      </c>
      <c r="N27" s="1" cm="1">
        <f t="array" ref="N27">_xll.\TMX.INSTRUMENT.SECURITY(M27,pvdate)</f>
        <v>1982634261712</v>
      </c>
      <c r="O27" cm="1">
        <f t="array" ref="O27">_xll.TMX.VALUE.PRICE(N27, F27)</f>
        <v>126.11631622313051</v>
      </c>
    </row>
    <row r="28" spans="2:15" x14ac:dyDescent="0.35">
      <c r="B28">
        <v>26</v>
      </c>
      <c r="C28">
        <v>3.3509999999999998E-2</v>
      </c>
      <c r="D28">
        <v>3.4089999999999995E-2</v>
      </c>
      <c r="E28">
        <v>3.5159999999999997E-2</v>
      </c>
      <c r="F28">
        <v>3.424E-2</v>
      </c>
      <c r="G28">
        <v>3.44E-2</v>
      </c>
      <c r="I28">
        <v>3.209E-2</v>
      </c>
      <c r="M28" s="1" cm="1">
        <f t="array" ref="M28">_xll.\TMX.SECURITY.BOND.MUNI(pvdate, B28, 0.05)</f>
        <v>1982633635328</v>
      </c>
      <c r="N28" s="1" cm="1">
        <f t="array" ref="N28">_xll.\TMX.INSTRUMENT.SECURITY(M28,pvdate)</f>
        <v>1982634264432</v>
      </c>
      <c r="O28" cm="1">
        <f t="array" ref="O28">_xll.TMX.VALUE.PRICE(N28, F28)</f>
        <v>126.40121427580991</v>
      </c>
    </row>
    <row r="29" spans="2:15" x14ac:dyDescent="0.35">
      <c r="B29">
        <v>27</v>
      </c>
      <c r="C29">
        <v>3.354E-2</v>
      </c>
      <c r="D29">
        <v>3.4130000000000001E-2</v>
      </c>
      <c r="E29">
        <v>3.5379999999999995E-2</v>
      </c>
      <c r="F29">
        <v>3.4409999999999996E-2</v>
      </c>
      <c r="G29">
        <v>3.4599999999999999E-2</v>
      </c>
      <c r="I29">
        <v>3.2210000000000003E-2</v>
      </c>
      <c r="M29" s="1" cm="1">
        <f t="array" ref="M29">_xll.\TMX.SECURITY.BOND.MUNI(pvdate, B29, 0.05)</f>
        <v>1982634658736</v>
      </c>
      <c r="N29" s="1" cm="1">
        <f t="array" ref="N29">_xll.\TMX.INSTRUMENT.SECURITY(M29,pvdate)</f>
        <v>1982634276992</v>
      </c>
      <c r="O29" cm="1">
        <f t="array" ref="O29">_xll.TMX.VALUE.PRICE(N29, F29)</f>
        <v>126.66593316371214</v>
      </c>
    </row>
    <row r="30" spans="2:15" x14ac:dyDescent="0.35">
      <c r="B30">
        <v>28</v>
      </c>
      <c r="C30">
        <v>3.3840000000000002E-2</v>
      </c>
      <c r="D30">
        <v>3.4380000000000001E-2</v>
      </c>
      <c r="E30">
        <v>3.5580000000000001E-2</v>
      </c>
      <c r="F30">
        <v>3.4599999999999999E-2</v>
      </c>
      <c r="G30">
        <v>3.4799999999999998E-2</v>
      </c>
      <c r="I30">
        <v>3.2289999999999999E-2</v>
      </c>
      <c r="M30" s="1" cm="1">
        <f t="array" ref="M30">_xll.\TMX.SECURITY.BOND.MUNI(pvdate, B30, 0.05)</f>
        <v>1982634651952</v>
      </c>
      <c r="N30" s="1" cm="1">
        <f t="array" ref="N30">_xll.\TMX.INSTRUMENT.SECURITY(M30,pvdate)</f>
        <v>1982634261952</v>
      </c>
      <c r="O30" cm="1">
        <f t="array" ref="O30">_xll.TMX.VALUE.PRICE(N30, F30)</f>
        <v>126.84584121208992</v>
      </c>
    </row>
    <row r="31" spans="2:15" x14ac:dyDescent="0.35">
      <c r="B31">
        <v>29</v>
      </c>
      <c r="C31">
        <v>3.3910000000000003E-2</v>
      </c>
      <c r="D31">
        <v>3.4500000000000003E-2</v>
      </c>
      <c r="E31">
        <v>3.5769999999999996E-2</v>
      </c>
      <c r="F31">
        <v>3.4820000000000004E-2</v>
      </c>
      <c r="G31">
        <v>3.5000000000000003E-2</v>
      </c>
      <c r="I31">
        <v>3.236E-2</v>
      </c>
      <c r="M31" s="1" cm="1">
        <f t="array" ref="M31">_xll.\TMX.SECURITY.BOND.MUNI(pvdate, B31, 0.05)</f>
        <v>1982633639680</v>
      </c>
      <c r="N31" s="1" cm="1">
        <f t="array" ref="N31">_xll.\TMX.INSTRUMENT.SECURITY(M31,pvdate)</f>
        <v>1982634261392</v>
      </c>
      <c r="O31" cm="1">
        <f t="array" ref="O31">_xll.TMX.VALUE.PRICE(N31, F31)</f>
        <v>126.92563893088166</v>
      </c>
    </row>
    <row r="32" spans="2:15" x14ac:dyDescent="0.35">
      <c r="B32">
        <v>30</v>
      </c>
      <c r="C32">
        <v>3.4130000000000001E-2</v>
      </c>
      <c r="D32">
        <v>3.4700000000000002E-2</v>
      </c>
      <c r="E32">
        <v>3.5950000000000003E-2</v>
      </c>
      <c r="F32">
        <v>3.5049999999999998E-2</v>
      </c>
      <c r="G32">
        <v>3.5200000000000002E-2</v>
      </c>
      <c r="I32">
        <v>3.2400000000000005E-2</v>
      </c>
      <c r="M32" s="1" cm="1">
        <f t="array" ref="M32">_xll.\TMX.SECURITY.BOND.MUNI(pvdate, B32, 0.05)</f>
        <v>1982634656048</v>
      </c>
      <c r="N32" s="1" cm="1">
        <f t="array" ref="N32">_xll.\TMX.INSTRUMENT.SECURITY(M32,pvdate)</f>
        <v>1982634262752</v>
      </c>
      <c r="O32" cm="1">
        <f t="array" ref="O32">_xll.TMX.VALUE.PRICE(N32, F32)</f>
        <v>126.94392874149911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67481-ADAD-4F2F-A369-03896285D0CA}">
  <dimension ref="B2:K34"/>
  <sheetViews>
    <sheetView tabSelected="1" workbookViewId="0"/>
  </sheetViews>
  <sheetFormatPr defaultRowHeight="18" x14ac:dyDescent="0.35"/>
  <cols>
    <col min="3" max="3" width="9.9140625" bestFit="1" customWidth="1"/>
    <col min="4" max="5" width="11.75" bestFit="1" customWidth="1"/>
  </cols>
  <sheetData>
    <row r="2" spans="2:11" x14ac:dyDescent="0.35">
      <c r="B2" t="s">
        <v>5</v>
      </c>
      <c r="C2" s="2">
        <f ca="1">TODAY()-D2</f>
        <v>45635</v>
      </c>
      <c r="D2">
        <v>1</v>
      </c>
    </row>
    <row r="3" spans="2:11" x14ac:dyDescent="0.35">
      <c r="C3" s="1" cm="1">
        <f t="array" aca="1" ref="C3" ca="1">_xll.\TMX.CURVE.BOOTSTRAP.MUNI(_xlfn.ANCHORARRAY(B5))</f>
        <v>1984156449088</v>
      </c>
      <c r="D3" s="1" cm="1">
        <f t="array" aca="1" ref="D3" ca="1">_xll.\TMX.CURVE.BOOTSTRAP.MUNI(_xlfn.ANCHORARRAY(D5))</f>
        <v>1984156452976</v>
      </c>
      <c r="E3" s="1" cm="1">
        <f t="array" aca="1" ref="E3" ca="1">_xll.\TMX.CURVE.BOOTSTRAP.MUNI(_xlfn.ANCHORARRAY(E5))</f>
        <v>1984156448800</v>
      </c>
    </row>
    <row r="4" spans="2:11" x14ac:dyDescent="0.35">
      <c r="C4" t="s">
        <v>7</v>
      </c>
      <c r="D4" t="s">
        <v>6</v>
      </c>
      <c r="E4" t="s">
        <v>8</v>
      </c>
      <c r="I4" t="s">
        <v>7</v>
      </c>
      <c r="J4" t="s">
        <v>6</v>
      </c>
      <c r="K4" t="s">
        <v>8</v>
      </c>
    </row>
    <row r="5" spans="2:11" x14ac:dyDescent="0.35">
      <c r="B5" cm="1">
        <f t="array" aca="1" ref="B5:C34" ca="1">_xll.EMMA(C4,date)</f>
        <v>1</v>
      </c>
      <c r="C5">
        <f ca="1"/>
        <v>2.7120000000000002E-2</v>
      </c>
      <c r="D5" cm="1">
        <f t="array" aca="1" ref="D5:D34" ca="1">INDEX(_xll.EMMA(D4,date),,2)</f>
        <v>2.691E-2</v>
      </c>
      <c r="E5" cm="1">
        <f t="array" aca="1" ref="E5:E34" ca="1">INDEX(_xll.EMMA(E4,date),,2)</f>
        <v>2.6749999999999999E-2</v>
      </c>
      <c r="F5">
        <f ca="1">D5-E5</f>
        <v>1.6000000000000042E-4</v>
      </c>
      <c r="G5">
        <f ca="1">C5-D5</f>
        <v>2.1000000000000185E-4</v>
      </c>
      <c r="H5">
        <v>1</v>
      </c>
      <c r="I5" cm="1">
        <f t="array" aca="1" ref="I5:I34" ca="1">_xll.TMX.CURVE.FORWARD(C3, B5:B34)</f>
        <v>2.3438273218882449E-2</v>
      </c>
      <c r="J5" cm="1">
        <f t="array" aca="1" ref="J5:J34" ca="1">_xll.TMX.CURVE.FORWARD(D3, B5:B34)</f>
        <v>2.3291439689880861E-2</v>
      </c>
      <c r="K5" cm="1">
        <f t="array" aca="1" ref="K5:K34" ca="1">_xll.TMX.CURVE.FORWARD(E3,B5:B34)</f>
        <v>2.394279214720434E-2</v>
      </c>
    </row>
    <row r="6" spans="2:11" x14ac:dyDescent="0.35">
      <c r="B6">
        <f ca="1"/>
        <v>2</v>
      </c>
      <c r="C6">
        <f ca="1"/>
        <v>2.5390000000000003E-2</v>
      </c>
      <c r="D6">
        <f ca="1"/>
        <v>2.521E-2</v>
      </c>
      <c r="E6">
        <f ca="1"/>
        <v>2.545E-2</v>
      </c>
      <c r="F6">
        <f t="shared" ref="F6:F34" ca="1" si="0">D6-E6</f>
        <v>-2.4000000000000063E-4</v>
      </c>
      <c r="G6">
        <f t="shared" ref="G6:G34" ca="1" si="1">C6-D6</f>
        <v>1.8000000000000307E-4</v>
      </c>
      <c r="H6">
        <v>2</v>
      </c>
      <c r="I6">
        <f ca="1"/>
        <v>2.4672426547070237E-2</v>
      </c>
      <c r="J6">
        <f ca="1"/>
        <v>2.4494610146860205E-2</v>
      </c>
      <c r="K6">
        <f ca="1"/>
        <v>2.3984762617053752E-2</v>
      </c>
    </row>
    <row r="7" spans="2:11" x14ac:dyDescent="0.35">
      <c r="B7">
        <f ca="1"/>
        <v>3</v>
      </c>
      <c r="C7">
        <f ca="1"/>
        <v>2.521E-2</v>
      </c>
      <c r="D7">
        <f ca="1"/>
        <v>2.503E-2</v>
      </c>
      <c r="E7">
        <f ca="1"/>
        <v>2.503E-2</v>
      </c>
      <c r="F7">
        <f t="shared" ca="1" si="0"/>
        <v>0</v>
      </c>
      <c r="G7">
        <f t="shared" ca="1" si="1"/>
        <v>1.799999999999996E-4</v>
      </c>
      <c r="H7">
        <v>3</v>
      </c>
      <c r="I7">
        <f ca="1"/>
        <v>2.5606043323195531E-2</v>
      </c>
      <c r="J7">
        <f ca="1"/>
        <v>2.5173972458309751E-2</v>
      </c>
      <c r="K7">
        <f ca="1"/>
        <v>2.538629720303082E-2</v>
      </c>
    </row>
    <row r="8" spans="2:11" x14ac:dyDescent="0.35">
      <c r="B8">
        <f ca="1"/>
        <v>4</v>
      </c>
      <c r="C8">
        <f ca="1"/>
        <v>2.5339999999999998E-2</v>
      </c>
      <c r="D8">
        <f ca="1"/>
        <v>2.5099999999999997E-2</v>
      </c>
      <c r="E8">
        <f ca="1"/>
        <v>2.5150000000000002E-2</v>
      </c>
      <c r="F8">
        <f t="shared" ca="1" si="0"/>
        <v>-5.0000000000004902E-5</v>
      </c>
      <c r="G8">
        <f t="shared" ca="1" si="1"/>
        <v>2.4000000000000063E-4</v>
      </c>
      <c r="H8">
        <v>4</v>
      </c>
      <c r="I8">
        <f ca="1"/>
        <v>2.5606043323195531E-2</v>
      </c>
      <c r="J8">
        <f ca="1"/>
        <v>2.5173972458309751E-2</v>
      </c>
      <c r="K8">
        <f ca="1"/>
        <v>2.538629720303082E-2</v>
      </c>
    </row>
    <row r="9" spans="2:11" x14ac:dyDescent="0.35">
      <c r="B9">
        <f ca="1"/>
        <v>5</v>
      </c>
      <c r="C9">
        <f ca="1"/>
        <v>2.5559999999999999E-2</v>
      </c>
      <c r="D9">
        <f ca="1"/>
        <v>2.5319999999999999E-2</v>
      </c>
      <c r="E9">
        <f ca="1"/>
        <v>2.53E-2</v>
      </c>
      <c r="F9">
        <f t="shared" ca="1" si="0"/>
        <v>1.9999999999999185E-5</v>
      </c>
      <c r="G9">
        <f t="shared" ca="1" si="1"/>
        <v>2.4000000000000063E-4</v>
      </c>
      <c r="H9">
        <v>5</v>
      </c>
      <c r="I9">
        <f ca="1"/>
        <v>2.8138229922560112E-2</v>
      </c>
      <c r="J9">
        <f ca="1"/>
        <v>2.8102333254699706E-2</v>
      </c>
      <c r="K9">
        <f ca="1"/>
        <v>2.5275212739863964E-2</v>
      </c>
    </row>
    <row r="10" spans="2:11" x14ac:dyDescent="0.35">
      <c r="B10">
        <f ca="1"/>
        <v>6</v>
      </c>
      <c r="C10">
        <f ca="1"/>
        <v>2.597E-2</v>
      </c>
      <c r="D10">
        <f ca="1"/>
        <v>2.5760000000000002E-2</v>
      </c>
      <c r="E10">
        <f ca="1"/>
        <v>2.5319999999999999E-2</v>
      </c>
      <c r="F10">
        <f t="shared" ca="1" si="0"/>
        <v>4.4000000000000289E-4</v>
      </c>
      <c r="G10">
        <f t="shared" ca="1" si="1"/>
        <v>2.0999999999999838E-4</v>
      </c>
      <c r="H10">
        <v>6</v>
      </c>
      <c r="I10">
        <f ca="1"/>
        <v>2.9709107410973566E-2</v>
      </c>
      <c r="J10">
        <f ca="1"/>
        <v>2.9341871807982013E-2</v>
      </c>
      <c r="K10">
        <f ca="1"/>
        <v>2.9154327723211738E-2</v>
      </c>
    </row>
    <row r="11" spans="2:11" x14ac:dyDescent="0.35">
      <c r="B11">
        <f ca="1"/>
        <v>7</v>
      </c>
      <c r="C11">
        <f ca="1"/>
        <v>2.6459999999999997E-2</v>
      </c>
      <c r="D11">
        <f ca="1"/>
        <v>2.6230000000000003E-2</v>
      </c>
      <c r="E11">
        <f ca="1"/>
        <v>2.5819999999999999E-2</v>
      </c>
      <c r="F11">
        <f t="shared" ca="1" si="0"/>
        <v>4.1000000000000411E-4</v>
      </c>
      <c r="G11">
        <f t="shared" ca="1" si="1"/>
        <v>2.299999999999941E-4</v>
      </c>
      <c r="H11">
        <v>7</v>
      </c>
      <c r="I11">
        <f ca="1"/>
        <v>3.1491304981446526E-2</v>
      </c>
      <c r="J11">
        <f ca="1"/>
        <v>3.0984404371048317E-2</v>
      </c>
      <c r="K11">
        <f ca="1"/>
        <v>3.0118728297319534E-2</v>
      </c>
    </row>
    <row r="12" spans="2:11" x14ac:dyDescent="0.35">
      <c r="B12">
        <f ca="1"/>
        <v>8</v>
      </c>
      <c r="C12">
        <f ca="1"/>
        <v>2.7019999999999999E-2</v>
      </c>
      <c r="D12">
        <f ca="1"/>
        <v>2.6760000000000003E-2</v>
      </c>
      <c r="E12">
        <f ca="1"/>
        <v>2.63E-2</v>
      </c>
      <c r="F12">
        <f t="shared" ca="1" si="0"/>
        <v>4.6000000000000207E-4</v>
      </c>
      <c r="G12">
        <f t="shared" ca="1" si="1"/>
        <v>2.5999999999999635E-4</v>
      </c>
      <c r="H12">
        <v>8</v>
      </c>
      <c r="I12">
        <f ca="1"/>
        <v>3.1491304981446526E-2</v>
      </c>
      <c r="J12">
        <f ca="1"/>
        <v>3.0984404371048317E-2</v>
      </c>
      <c r="K12">
        <f ca="1"/>
        <v>3.0118728297319534E-2</v>
      </c>
    </row>
    <row r="13" spans="2:11" x14ac:dyDescent="0.35">
      <c r="B13">
        <f ca="1"/>
        <v>9</v>
      </c>
      <c r="C13">
        <f ca="1"/>
        <v>2.725E-2</v>
      </c>
      <c r="D13">
        <f ca="1"/>
        <v>2.7080000000000003E-2</v>
      </c>
      <c r="E13">
        <f ca="1"/>
        <v>2.665E-2</v>
      </c>
      <c r="F13">
        <f t="shared" ca="1" si="0"/>
        <v>4.300000000000033E-4</v>
      </c>
      <c r="G13">
        <f t="shared" ca="1" si="1"/>
        <v>1.6999999999999654E-4</v>
      </c>
      <c r="H13">
        <v>9</v>
      </c>
      <c r="I13">
        <f ca="1"/>
        <v>3.4138559372956213E-2</v>
      </c>
      <c r="J13">
        <f ca="1"/>
        <v>3.3845668656354196E-2</v>
      </c>
      <c r="K13">
        <f ca="1"/>
        <v>3.2074513787317821E-2</v>
      </c>
    </row>
    <row r="14" spans="2:11" x14ac:dyDescent="0.35">
      <c r="B14">
        <f ca="1"/>
        <v>10</v>
      </c>
      <c r="C14">
        <f ca="1"/>
        <v>2.7830000000000001E-2</v>
      </c>
      <c r="D14">
        <f ca="1"/>
        <v>2.7650000000000001E-2</v>
      </c>
      <c r="E14">
        <f ca="1"/>
        <v>2.7109999999999999E-2</v>
      </c>
      <c r="F14">
        <f t="shared" ca="1" si="0"/>
        <v>5.4000000000000228E-4</v>
      </c>
      <c r="G14">
        <f t="shared" ca="1" si="1"/>
        <v>1.799999999999996E-4</v>
      </c>
      <c r="H14">
        <v>10</v>
      </c>
      <c r="I14">
        <f ca="1"/>
        <v>3.019266882391592E-2</v>
      </c>
      <c r="J14">
        <f ca="1"/>
        <v>2.9320922127871168E-2</v>
      </c>
      <c r="K14">
        <f ca="1"/>
        <v>3.3639088545916469E-2</v>
      </c>
    </row>
    <row r="15" spans="2:11" x14ac:dyDescent="0.35">
      <c r="B15">
        <f ca="1"/>
        <v>11</v>
      </c>
      <c r="C15">
        <f ca="1"/>
        <v>2.802E-2</v>
      </c>
      <c r="D15">
        <f ca="1"/>
        <v>2.7789999999999999E-2</v>
      </c>
      <c r="E15">
        <f ca="1"/>
        <v>2.76E-2</v>
      </c>
      <c r="F15">
        <f t="shared" ca="1" si="0"/>
        <v>1.899999999999992E-4</v>
      </c>
      <c r="G15">
        <f t="shared" ca="1" si="1"/>
        <v>2.3000000000000104E-4</v>
      </c>
      <c r="H15">
        <v>11</v>
      </c>
      <c r="I15">
        <f ca="1"/>
        <v>3.1288178909474759E-2</v>
      </c>
      <c r="J15">
        <f ca="1"/>
        <v>3.1369654759157165E-2</v>
      </c>
      <c r="K15">
        <f ca="1"/>
        <v>3.5958208799731738E-2</v>
      </c>
    </row>
    <row r="16" spans="2:11" x14ac:dyDescent="0.35">
      <c r="B16">
        <f ca="1"/>
        <v>12</v>
      </c>
      <c r="C16">
        <f ca="1"/>
        <v>2.8250000000000001E-2</v>
      </c>
      <c r="D16">
        <f ca="1"/>
        <v>2.8039999999999999E-2</v>
      </c>
      <c r="E16">
        <f ca="1"/>
        <v>2.8159999999999998E-2</v>
      </c>
      <c r="F16">
        <f t="shared" ca="1" si="0"/>
        <v>-1.1999999999999858E-4</v>
      </c>
      <c r="G16">
        <f t="shared" ca="1" si="1"/>
        <v>2.1000000000000185E-4</v>
      </c>
      <c r="H16">
        <v>12</v>
      </c>
      <c r="I16">
        <f ca="1"/>
        <v>3.1288178909474759E-2</v>
      </c>
      <c r="J16">
        <f ca="1"/>
        <v>3.1369654759157165E-2</v>
      </c>
      <c r="K16">
        <f ca="1"/>
        <v>3.5958208799731738E-2</v>
      </c>
    </row>
    <row r="17" spans="2:11" x14ac:dyDescent="0.35">
      <c r="B17">
        <f ca="1"/>
        <v>13</v>
      </c>
      <c r="C17">
        <f ca="1"/>
        <v>2.86E-2</v>
      </c>
      <c r="D17">
        <f ca="1"/>
        <v>2.8210000000000002E-2</v>
      </c>
      <c r="E17">
        <f ca="1"/>
        <v>2.8750000000000001E-2</v>
      </c>
      <c r="F17">
        <f t="shared" ca="1" si="0"/>
        <v>-5.3999999999999881E-4</v>
      </c>
      <c r="G17">
        <f t="shared" ca="1" si="1"/>
        <v>3.8999999999999799E-4</v>
      </c>
      <c r="H17">
        <v>13</v>
      </c>
      <c r="I17">
        <f ca="1"/>
        <v>3.5282156254145346E-2</v>
      </c>
      <c r="J17">
        <f ca="1"/>
        <v>3.3767307809829387E-2</v>
      </c>
      <c r="K17">
        <f ca="1"/>
        <v>3.8059698818908499E-2</v>
      </c>
    </row>
    <row r="18" spans="2:11" x14ac:dyDescent="0.35">
      <c r="B18">
        <f ca="1"/>
        <v>14</v>
      </c>
      <c r="C18">
        <f ca="1"/>
        <v>2.8969999999999999E-2</v>
      </c>
      <c r="D18">
        <f ca="1"/>
        <v>2.852E-2</v>
      </c>
      <c r="E18">
        <f ca="1"/>
        <v>2.9260000000000001E-2</v>
      </c>
      <c r="F18">
        <f t="shared" ca="1" si="0"/>
        <v>-7.4000000000000107E-4</v>
      </c>
      <c r="G18">
        <f t="shared" ca="1" si="1"/>
        <v>4.4999999999999901E-4</v>
      </c>
      <c r="H18">
        <v>14</v>
      </c>
      <c r="I18">
        <f ca="1"/>
        <v>3.7766826334597776E-2</v>
      </c>
      <c r="J18">
        <f ca="1"/>
        <v>3.358106997884882E-2</v>
      </c>
      <c r="K18">
        <f ca="1"/>
        <v>3.9905389592949987E-2</v>
      </c>
    </row>
    <row r="19" spans="2:11" x14ac:dyDescent="0.35">
      <c r="B19">
        <f ca="1"/>
        <v>15</v>
      </c>
      <c r="C19">
        <f ca="1"/>
        <v>2.9409999999999999E-2</v>
      </c>
      <c r="D19">
        <f ca="1"/>
        <v>2.878E-2</v>
      </c>
      <c r="E19">
        <f ca="1"/>
        <v>2.9790000000000001E-2</v>
      </c>
      <c r="F19">
        <f t="shared" ca="1" si="0"/>
        <v>-1.0100000000000005E-3</v>
      </c>
      <c r="G19">
        <f t="shared" ca="1" si="1"/>
        <v>6.2999999999999862E-4</v>
      </c>
      <c r="H19">
        <v>15</v>
      </c>
      <c r="I19">
        <f ca="1"/>
        <v>4.1052954628016884E-2</v>
      </c>
      <c r="J19">
        <f ca="1"/>
        <v>3.9979850885555779E-2</v>
      </c>
      <c r="K19">
        <f ca="1"/>
        <v>4.3699246238669456E-2</v>
      </c>
    </row>
    <row r="20" spans="2:11" x14ac:dyDescent="0.35">
      <c r="B20">
        <f ca="1"/>
        <v>16</v>
      </c>
      <c r="C20">
        <f ca="1"/>
        <v>2.9940000000000001E-2</v>
      </c>
      <c r="D20">
        <f ca="1"/>
        <v>2.9289999999999997E-2</v>
      </c>
      <c r="E20">
        <f ca="1"/>
        <v>3.0419999999999999E-2</v>
      </c>
      <c r="F20">
        <f t="shared" ca="1" si="0"/>
        <v>-1.1300000000000025E-3</v>
      </c>
      <c r="G20">
        <f t="shared" ca="1" si="1"/>
        <v>6.5000000000000474E-4</v>
      </c>
      <c r="H20">
        <v>16</v>
      </c>
      <c r="I20">
        <f ca="1"/>
        <v>4.1052954628016884E-2</v>
      </c>
      <c r="J20">
        <f ca="1"/>
        <v>3.9979850885555779E-2</v>
      </c>
      <c r="K20">
        <f ca="1"/>
        <v>4.3699246238669456E-2</v>
      </c>
    </row>
    <row r="21" spans="2:11" x14ac:dyDescent="0.35">
      <c r="B21">
        <f ca="1"/>
        <v>17</v>
      </c>
      <c r="C21">
        <f ca="1"/>
        <v>3.0430000000000002E-2</v>
      </c>
      <c r="D21">
        <f ca="1"/>
        <v>2.997E-2</v>
      </c>
      <c r="E21">
        <f ca="1"/>
        <v>3.1009999999999999E-2</v>
      </c>
      <c r="F21">
        <f t="shared" ca="1" si="0"/>
        <v>-1.0399999999999993E-3</v>
      </c>
      <c r="G21">
        <f t="shared" ca="1" si="1"/>
        <v>4.6000000000000207E-4</v>
      </c>
      <c r="H21">
        <v>17</v>
      </c>
      <c r="I21">
        <f ca="1"/>
        <v>4.7522764041451018E-2</v>
      </c>
      <c r="J21">
        <f ca="1"/>
        <v>4.6232359714777169E-2</v>
      </c>
      <c r="K21">
        <f ca="1"/>
        <v>4.4550600911621788E-2</v>
      </c>
    </row>
    <row r="22" spans="2:11" x14ac:dyDescent="0.35">
      <c r="B22">
        <f ca="1"/>
        <v>18</v>
      </c>
      <c r="C22">
        <f ca="1"/>
        <v>3.108E-2</v>
      </c>
      <c r="D22">
        <f ca="1"/>
        <v>3.0590000000000003E-2</v>
      </c>
      <c r="E22">
        <f ca="1"/>
        <v>3.1530000000000002E-2</v>
      </c>
      <c r="F22">
        <f t="shared" ca="1" si="0"/>
        <v>-9.3999999999999986E-4</v>
      </c>
      <c r="G22">
        <f t="shared" ca="1" si="1"/>
        <v>4.8999999999999738E-4</v>
      </c>
      <c r="H22">
        <v>18</v>
      </c>
      <c r="I22">
        <f ca="1"/>
        <v>4.8440890614065799E-2</v>
      </c>
      <c r="J22">
        <f ca="1"/>
        <v>4.7930565532979696E-2</v>
      </c>
      <c r="K22">
        <f ca="1"/>
        <v>4.6523595271324894E-2</v>
      </c>
    </row>
    <row r="23" spans="2:11" x14ac:dyDescent="0.35">
      <c r="B23">
        <f ca="1"/>
        <v>19</v>
      </c>
      <c r="C23">
        <f ca="1"/>
        <v>3.1690000000000003E-2</v>
      </c>
      <c r="D23">
        <f ca="1"/>
        <v>3.1200000000000002E-2</v>
      </c>
      <c r="E23">
        <f ca="1"/>
        <v>3.2059999999999998E-2</v>
      </c>
      <c r="F23">
        <f t="shared" ca="1" si="0"/>
        <v>-8.5999999999999618E-4</v>
      </c>
      <c r="G23">
        <f t="shared" ca="1" si="1"/>
        <v>4.9000000000000085E-4</v>
      </c>
      <c r="H23">
        <v>19</v>
      </c>
      <c r="I23">
        <f ca="1"/>
        <v>5.1091814936174755E-2</v>
      </c>
      <c r="J23">
        <f ca="1"/>
        <v>5.0891848463990093E-2</v>
      </c>
      <c r="K23">
        <f ca="1"/>
        <v>4.4716055671154088E-2</v>
      </c>
    </row>
    <row r="24" spans="2:11" x14ac:dyDescent="0.35">
      <c r="B24">
        <f ca="1"/>
        <v>20</v>
      </c>
      <c r="C24">
        <f ca="1"/>
        <v>3.2320000000000002E-2</v>
      </c>
      <c r="D24">
        <f ca="1"/>
        <v>3.184E-2</v>
      </c>
      <c r="E24">
        <f ca="1"/>
        <v>3.2480000000000002E-2</v>
      </c>
      <c r="F24">
        <f t="shared" ca="1" si="0"/>
        <v>-6.4000000000000168E-4</v>
      </c>
      <c r="G24">
        <f t="shared" ca="1" si="1"/>
        <v>4.8000000000000126E-4</v>
      </c>
      <c r="H24">
        <v>20</v>
      </c>
      <c r="I24">
        <f ca="1"/>
        <v>5.1091814936174755E-2</v>
      </c>
      <c r="J24">
        <f ca="1"/>
        <v>5.0891848463990093E-2</v>
      </c>
      <c r="K24">
        <f ca="1"/>
        <v>4.4716055671154088E-2</v>
      </c>
    </row>
    <row r="25" spans="2:11" x14ac:dyDescent="0.35">
      <c r="B25">
        <f ca="1"/>
        <v>21</v>
      </c>
      <c r="C25">
        <f ca="1"/>
        <v>3.2669999999999998E-2</v>
      </c>
      <c r="D25">
        <f ca="1"/>
        <v>3.2199999999999999E-2</v>
      </c>
      <c r="E25">
        <f ca="1"/>
        <v>3.288E-2</v>
      </c>
      <c r="F25">
        <f t="shared" ca="1" si="0"/>
        <v>-6.8000000000000005E-4</v>
      </c>
      <c r="G25">
        <f t="shared" ca="1" si="1"/>
        <v>4.699999999999982E-4</v>
      </c>
      <c r="H25">
        <v>21</v>
      </c>
      <c r="I25">
        <f ca="1"/>
        <v>4.1441601053062133E-2</v>
      </c>
      <c r="J25">
        <f ca="1"/>
        <v>4.1704115816059692E-2</v>
      </c>
      <c r="K25">
        <f ca="1"/>
        <v>4.5419617257355091E-2</v>
      </c>
    </row>
    <row r="26" spans="2:11" x14ac:dyDescent="0.35">
      <c r="B26">
        <f ca="1"/>
        <v>22</v>
      </c>
      <c r="C26">
        <f ca="1"/>
        <v>3.2930000000000001E-2</v>
      </c>
      <c r="D26">
        <f ca="1"/>
        <v>3.2480000000000002E-2</v>
      </c>
      <c r="E26">
        <f ca="1"/>
        <v>3.3239999999999999E-2</v>
      </c>
      <c r="F26">
        <f t="shared" ca="1" si="0"/>
        <v>-7.5999999999999679E-4</v>
      </c>
      <c r="G26">
        <f t="shared" ca="1" si="1"/>
        <v>4.4999999999999901E-4</v>
      </c>
      <c r="H26">
        <v>22</v>
      </c>
      <c r="I26">
        <f ca="1"/>
        <v>5.169736922644802E-2</v>
      </c>
      <c r="J26">
        <f ca="1"/>
        <v>4.9585277376122235E-2</v>
      </c>
      <c r="K26">
        <f ca="1"/>
        <v>4.7158532488125099E-2</v>
      </c>
    </row>
    <row r="27" spans="2:11" x14ac:dyDescent="0.35">
      <c r="B27">
        <f ca="1"/>
        <v>23</v>
      </c>
      <c r="C27">
        <f ca="1"/>
        <v>3.3419999999999998E-2</v>
      </c>
      <c r="D27">
        <f ca="1"/>
        <v>3.2930000000000001E-2</v>
      </c>
      <c r="E27">
        <f ca="1"/>
        <v>3.3610000000000001E-2</v>
      </c>
      <c r="F27">
        <f t="shared" ca="1" si="0"/>
        <v>-6.8000000000000005E-4</v>
      </c>
      <c r="G27">
        <f t="shared" ca="1" si="1"/>
        <v>4.8999999999999738E-4</v>
      </c>
      <c r="H27">
        <v>23</v>
      </c>
      <c r="I27">
        <f ca="1"/>
        <v>3.9212495897678931E-2</v>
      </c>
      <c r="J27">
        <f ca="1"/>
        <v>3.8707498770350783E-2</v>
      </c>
      <c r="K27">
        <f ca="1"/>
        <v>4.6808900153182065E-2</v>
      </c>
    </row>
    <row r="28" spans="2:11" x14ac:dyDescent="0.35">
      <c r="B28">
        <f ca="1"/>
        <v>24</v>
      </c>
      <c r="C28">
        <f ca="1"/>
        <v>3.3579999999999999E-2</v>
      </c>
      <c r="D28">
        <f ca="1"/>
        <v>3.3090000000000001E-2</v>
      </c>
      <c r="E28">
        <f ca="1"/>
        <v>3.3939999999999998E-2</v>
      </c>
      <c r="F28">
        <f t="shared" ca="1" si="0"/>
        <v>-8.4999999999999659E-4</v>
      </c>
      <c r="G28">
        <f t="shared" ca="1" si="1"/>
        <v>4.8999999999999738E-4</v>
      </c>
      <c r="H28">
        <v>24</v>
      </c>
      <c r="I28">
        <f ca="1"/>
        <v>3.9212495897678931E-2</v>
      </c>
      <c r="J28">
        <f ca="1"/>
        <v>3.8707498770350783E-2</v>
      </c>
      <c r="K28">
        <f ca="1"/>
        <v>4.6808900153182065E-2</v>
      </c>
    </row>
    <row r="29" spans="2:11" x14ac:dyDescent="0.35">
      <c r="B29">
        <f ca="1"/>
        <v>25</v>
      </c>
      <c r="C29">
        <f ca="1"/>
        <v>3.3950000000000001E-2</v>
      </c>
      <c r="D29">
        <f ca="1"/>
        <v>3.3450000000000001E-2</v>
      </c>
      <c r="E29">
        <f ca="1"/>
        <v>3.4209999999999997E-2</v>
      </c>
      <c r="F29">
        <f t="shared" ca="1" si="0"/>
        <v>-7.5999999999999679E-4</v>
      </c>
      <c r="G29">
        <f t="shared" ca="1" si="1"/>
        <v>5.0000000000000044E-4</v>
      </c>
      <c r="H29">
        <v>25</v>
      </c>
      <c r="I29">
        <f ca="1"/>
        <v>4.5169435291435779E-2</v>
      </c>
      <c r="J29">
        <f ca="1"/>
        <v>4.1131862871266717E-2</v>
      </c>
      <c r="K29">
        <f ca="1"/>
        <v>4.1423096157207039E-2</v>
      </c>
    </row>
    <row r="30" spans="2:11" x14ac:dyDescent="0.35">
      <c r="B30">
        <f ca="1"/>
        <v>26</v>
      </c>
      <c r="C30">
        <f ca="1"/>
        <v>3.4200000000000001E-2</v>
      </c>
      <c r="D30">
        <f ca="1"/>
        <v>3.363E-2</v>
      </c>
      <c r="E30">
        <f ca="1"/>
        <v>3.4380000000000001E-2</v>
      </c>
      <c r="F30">
        <f t="shared" ca="1" si="0"/>
        <v>-7.5000000000000067E-4</v>
      </c>
      <c r="G30">
        <f t="shared" ca="1" si="1"/>
        <v>5.7000000000000106E-4</v>
      </c>
      <c r="H30">
        <v>26</v>
      </c>
      <c r="I30">
        <f ca="1"/>
        <v>3.5512159438931649E-2</v>
      </c>
      <c r="J30">
        <f ca="1"/>
        <v>3.3363417280375111E-2</v>
      </c>
      <c r="K30">
        <f ca="1"/>
        <v>4.2667590165723059E-2</v>
      </c>
    </row>
    <row r="31" spans="2:11" x14ac:dyDescent="0.35">
      <c r="B31">
        <f ca="1"/>
        <v>27</v>
      </c>
      <c r="C31">
        <f ca="1"/>
        <v>3.4249999999999996E-2</v>
      </c>
      <c r="D31">
        <f ca="1"/>
        <v>3.3649999999999999E-2</v>
      </c>
      <c r="E31">
        <f ca="1"/>
        <v>3.456E-2</v>
      </c>
      <c r="F31">
        <f t="shared" ca="1" si="0"/>
        <v>-9.1000000000000109E-4</v>
      </c>
      <c r="G31">
        <f t="shared" ca="1" si="1"/>
        <v>5.9999999999999637E-4</v>
      </c>
      <c r="H31">
        <v>27</v>
      </c>
      <c r="I31">
        <f ca="1"/>
        <v>4.7096624075817856E-2</v>
      </c>
      <c r="J31">
        <f ca="1"/>
        <v>4.9837234996781839E-2</v>
      </c>
      <c r="K31">
        <f ca="1"/>
        <v>4.342955124436311E-2</v>
      </c>
    </row>
    <row r="32" spans="2:11" x14ac:dyDescent="0.35">
      <c r="B32">
        <f ca="1"/>
        <v>28</v>
      </c>
      <c r="C32">
        <f ca="1"/>
        <v>3.4500000000000003E-2</v>
      </c>
      <c r="D32">
        <f ca="1"/>
        <v>3.3959999999999997E-2</v>
      </c>
      <c r="E32">
        <f ca="1"/>
        <v>3.474E-2</v>
      </c>
      <c r="F32">
        <f t="shared" ca="1" si="0"/>
        <v>-7.8000000000000291E-4</v>
      </c>
      <c r="G32">
        <f t="shared" ca="1" si="1"/>
        <v>5.4000000000000575E-4</v>
      </c>
      <c r="H32">
        <v>28</v>
      </c>
      <c r="I32">
        <f ca="1"/>
        <v>4.7096624075817856E-2</v>
      </c>
      <c r="J32">
        <f ca="1"/>
        <v>4.9837234996781839E-2</v>
      </c>
      <c r="K32">
        <f ca="1"/>
        <v>4.342955124436311E-2</v>
      </c>
    </row>
    <row r="33" spans="2:11" x14ac:dyDescent="0.35">
      <c r="B33">
        <f ca="1"/>
        <v>29</v>
      </c>
      <c r="C33">
        <f ca="1"/>
        <v>3.4610000000000002E-2</v>
      </c>
      <c r="D33">
        <f ca="1"/>
        <v>3.4029999999999998E-2</v>
      </c>
      <c r="E33">
        <f ca="1"/>
        <v>3.4959999999999998E-2</v>
      </c>
      <c r="F33">
        <f t="shared" ca="1" si="0"/>
        <v>-9.3000000000000027E-4</v>
      </c>
      <c r="G33">
        <f t="shared" ca="1" si="1"/>
        <v>5.8000000000000412E-4</v>
      </c>
      <c r="H33">
        <v>29</v>
      </c>
      <c r="I33">
        <f ca="1"/>
        <v>4.6068000832391369E-2</v>
      </c>
      <c r="J33">
        <f ca="1"/>
        <v>4.6071724008167274E-2</v>
      </c>
      <c r="K33">
        <f ca="1"/>
        <v>4.8412879968317959E-2</v>
      </c>
    </row>
    <row r="34" spans="2:11" x14ac:dyDescent="0.35">
      <c r="B34">
        <f ca="1"/>
        <v>30</v>
      </c>
      <c r="C34">
        <f ca="1"/>
        <v>3.4810000000000001E-2</v>
      </c>
      <c r="D34">
        <f ca="1"/>
        <v>3.424E-2</v>
      </c>
      <c r="E34">
        <f ca="1"/>
        <v>3.5189999999999999E-2</v>
      </c>
      <c r="F34">
        <f t="shared" ca="1" si="0"/>
        <v>-9.4999999999999946E-4</v>
      </c>
      <c r="G34">
        <f t="shared" ca="1" si="1"/>
        <v>5.7000000000000106E-4</v>
      </c>
      <c r="H34">
        <v>30</v>
      </c>
      <c r="I34" t="e">
        <f ca="1"/>
        <v>#NUM!</v>
      </c>
      <c r="J34" t="e">
        <f ca="1"/>
        <v>#NUM!</v>
      </c>
      <c r="K34" t="e">
        <f ca="1"/>
        <v>#NUM!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</vt:lpstr>
      <vt:lpstr>Sheet2</vt:lpstr>
      <vt:lpstr>AAA</vt:lpstr>
      <vt:lpstr>BondWave</vt:lpstr>
      <vt:lpstr>BVMB</vt:lpstr>
      <vt:lpstr>CAAA</vt:lpstr>
      <vt:lpstr>date</vt:lpstr>
      <vt:lpstr>ICE</vt:lpstr>
      <vt:lpstr>MBIS</vt:lpstr>
      <vt:lpstr>pvdate</vt:lpstr>
      <vt:lpstr>Tradeweb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2024-12-09T20:11:19Z</dcterms:created>
  <dcterms:modified xsi:type="dcterms:W3CDTF">2024-12-10T22:02:35Z</dcterms:modified>
</cp:coreProperties>
</file>