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38400" windowHeight="22020" tabRatio="500"/>
  </bookViews>
  <sheets>
    <sheet name="Sheet1" sheetId="1" r:id="rId1"/>
  </sheets>
  <definedNames>
    <definedName name="MinimizeCosts" localSheetId="0">FALSE</definedName>
    <definedName name="_xlnm.Print_Area" localSheetId="0">Sheet1!TreeDiagram</definedName>
    <definedName name="TreeData" localSheetId="0">Sheet1!$GH$1001:$GV$1018</definedName>
    <definedName name="TreeDiagBase" localSheetId="0">Sheet1!$A$1</definedName>
    <definedName name="TreeDiagram" localSheetId="0">Sheet1!$A$1:$S$49</definedName>
    <definedName name="UseExpUtility" localSheetId="0">FALSE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52" i="1" l="1"/>
  <c r="AH43" i="1"/>
  <c r="AH44" i="1"/>
  <c r="AH45" i="1"/>
  <c r="AH46" i="1"/>
  <c r="AH47" i="1"/>
  <c r="AH48" i="1"/>
  <c r="AH49" i="1"/>
  <c r="AH50" i="1"/>
  <c r="AH51" i="1"/>
  <c r="AH42" i="1"/>
  <c r="AF48" i="1"/>
  <c r="AF49" i="1"/>
  <c r="AF50" i="1"/>
  <c r="AF51" i="1"/>
  <c r="AF52" i="1"/>
  <c r="AF46" i="1"/>
  <c r="AF45" i="1"/>
  <c r="AF44" i="1"/>
  <c r="AF43" i="1"/>
  <c r="AF42" i="1"/>
  <c r="V49" i="1"/>
  <c r="V50" i="1"/>
  <c r="V51" i="1"/>
  <c r="V52" i="1"/>
  <c r="V48" i="1"/>
  <c r="V45" i="1"/>
  <c r="V44" i="1"/>
  <c r="V43" i="1"/>
  <c r="V42" i="1"/>
  <c r="V46" i="1"/>
  <c r="X42" i="1"/>
  <c r="X44" i="1"/>
  <c r="X45" i="1"/>
  <c r="X43" i="1"/>
  <c r="AS43" i="1"/>
  <c r="AR43" i="1"/>
  <c r="AT43" i="1"/>
  <c r="AU43" i="1"/>
  <c r="AV43" i="1"/>
  <c r="AS44" i="1"/>
  <c r="AR44" i="1"/>
  <c r="AT44" i="1"/>
  <c r="AU44" i="1"/>
  <c r="AV44" i="1"/>
  <c r="AS45" i="1"/>
  <c r="AR45" i="1"/>
  <c r="AT45" i="1"/>
  <c r="AU45" i="1"/>
  <c r="AV45" i="1"/>
  <c r="AS46" i="1"/>
  <c r="AR46" i="1"/>
  <c r="AT46" i="1"/>
  <c r="AU46" i="1"/>
  <c r="AV46" i="1"/>
  <c r="AS47" i="1"/>
  <c r="AR47" i="1"/>
  <c r="AT47" i="1"/>
  <c r="AU47" i="1"/>
  <c r="AV47" i="1"/>
  <c r="AS48" i="1"/>
  <c r="AR48" i="1"/>
  <c r="AT48" i="1"/>
  <c r="AU48" i="1"/>
  <c r="AV48" i="1"/>
  <c r="AS49" i="1"/>
  <c r="AR49" i="1"/>
  <c r="AT49" i="1"/>
  <c r="AU49" i="1"/>
  <c r="AV49" i="1"/>
  <c r="AS50" i="1"/>
  <c r="AR50" i="1"/>
  <c r="AT50" i="1"/>
  <c r="AU50" i="1"/>
  <c r="AV50" i="1"/>
  <c r="AS51" i="1"/>
  <c r="AR51" i="1"/>
  <c r="AT51" i="1"/>
  <c r="AU51" i="1"/>
  <c r="AV51" i="1"/>
  <c r="AS52" i="1"/>
  <c r="AR52" i="1"/>
  <c r="AT52" i="1"/>
  <c r="AU52" i="1"/>
  <c r="AV52" i="1"/>
  <c r="AS42" i="1"/>
  <c r="AR42" i="1"/>
  <c r="AT42" i="1"/>
  <c r="AU42" i="1"/>
  <c r="AV42" i="1"/>
  <c r="AJ53" i="1"/>
  <c r="AG52" i="1"/>
  <c r="AI52" i="1"/>
  <c r="AG51" i="1"/>
  <c r="AI51" i="1"/>
  <c r="AG50" i="1"/>
  <c r="AI50" i="1"/>
  <c r="AG49" i="1"/>
  <c r="AI49" i="1"/>
  <c r="AG48" i="1"/>
  <c r="AI48" i="1"/>
  <c r="AG47" i="1"/>
  <c r="AI47" i="1"/>
  <c r="AG46" i="1"/>
  <c r="AI46" i="1"/>
  <c r="AG45" i="1"/>
  <c r="AI45" i="1"/>
  <c r="AG44" i="1"/>
  <c r="AI44" i="1"/>
  <c r="AG43" i="1"/>
  <c r="AI43" i="1"/>
  <c r="AG42" i="1"/>
  <c r="AI42" i="1"/>
  <c r="W43" i="1"/>
  <c r="Y43" i="1"/>
  <c r="W44" i="1"/>
  <c r="Y44" i="1"/>
  <c r="W45" i="1"/>
  <c r="Y45" i="1"/>
  <c r="W42" i="1"/>
  <c r="Y42" i="1"/>
  <c r="Z53" i="1"/>
  <c r="Z45" i="1"/>
  <c r="Z44" i="1"/>
  <c r="Z43" i="1"/>
  <c r="Z42" i="1"/>
  <c r="AW12" i="1"/>
  <c r="AS4" i="1"/>
  <c r="AS5" i="1"/>
  <c r="AS6" i="1"/>
  <c r="AS7" i="1"/>
  <c r="AS8" i="1"/>
  <c r="AS9" i="1"/>
  <c r="AS10" i="1"/>
  <c r="AS11" i="1"/>
  <c r="AU11" i="1"/>
  <c r="AT11" i="1"/>
  <c r="AV11" i="1"/>
  <c r="AW11" i="1"/>
  <c r="AU10" i="1"/>
  <c r="AT10" i="1"/>
  <c r="AV10" i="1"/>
  <c r="AW10" i="1"/>
  <c r="AU9" i="1"/>
  <c r="AT9" i="1"/>
  <c r="AV9" i="1"/>
  <c r="AW9" i="1"/>
  <c r="AU8" i="1"/>
  <c r="AT8" i="1"/>
  <c r="AV8" i="1"/>
  <c r="AW8" i="1"/>
  <c r="AU7" i="1"/>
  <c r="AT7" i="1"/>
  <c r="AV7" i="1"/>
  <c r="AW7" i="1"/>
  <c r="AU6" i="1"/>
  <c r="AT6" i="1"/>
  <c r="AV6" i="1"/>
  <c r="AW6" i="1"/>
  <c r="AU5" i="1"/>
  <c r="AT5" i="1"/>
  <c r="AV5" i="1"/>
  <c r="AW5" i="1"/>
  <c r="AU4" i="1"/>
  <c r="AT4" i="1"/>
  <c r="AV4" i="1"/>
  <c r="AW4" i="1"/>
  <c r="AU3" i="1"/>
  <c r="AT3" i="1"/>
  <c r="AV3" i="1"/>
  <c r="AW3" i="1"/>
  <c r="AU2" i="1"/>
  <c r="AT2" i="1"/>
  <c r="AV2" i="1"/>
  <c r="AW2" i="1"/>
  <c r="V4" i="1"/>
  <c r="V5" i="1"/>
  <c r="V6" i="1"/>
  <c r="V7" i="1"/>
  <c r="V8" i="1"/>
  <c r="V9" i="1"/>
  <c r="V10" i="1"/>
  <c r="V11" i="1"/>
  <c r="V12" i="1"/>
  <c r="X12" i="1"/>
  <c r="W12" i="1"/>
  <c r="Y12" i="1"/>
  <c r="Z12" i="1"/>
  <c r="AI13" i="1"/>
  <c r="AI12" i="1"/>
  <c r="AJ13" i="1"/>
  <c r="AH12" i="1"/>
  <c r="AJ12" i="1"/>
  <c r="AK12" i="1"/>
  <c r="AL12" i="1"/>
  <c r="AM12" i="1"/>
  <c r="AI3" i="1"/>
  <c r="AH3" i="1"/>
  <c r="AJ3" i="1"/>
  <c r="AK3" i="1"/>
  <c r="AL3" i="1"/>
  <c r="AM3" i="1"/>
  <c r="AG4" i="1"/>
  <c r="AI4" i="1"/>
  <c r="AH4" i="1"/>
  <c r="AJ4" i="1"/>
  <c r="AK4" i="1"/>
  <c r="AL4" i="1"/>
  <c r="AM4" i="1"/>
  <c r="AG5" i="1"/>
  <c r="AI5" i="1"/>
  <c r="AH5" i="1"/>
  <c r="AJ5" i="1"/>
  <c r="AK5" i="1"/>
  <c r="AL5" i="1"/>
  <c r="AM5" i="1"/>
  <c r="AG6" i="1"/>
  <c r="AI6" i="1"/>
  <c r="AH6" i="1"/>
  <c r="AJ6" i="1"/>
  <c r="AK6" i="1"/>
  <c r="AL6" i="1"/>
  <c r="AM6" i="1"/>
  <c r="AG7" i="1"/>
  <c r="AI7" i="1"/>
  <c r="AH7" i="1"/>
  <c r="AJ7" i="1"/>
  <c r="AK7" i="1"/>
  <c r="AL7" i="1"/>
  <c r="AM7" i="1"/>
  <c r="AG8" i="1"/>
  <c r="AI8" i="1"/>
  <c r="AH8" i="1"/>
  <c r="AJ8" i="1"/>
  <c r="AK8" i="1"/>
  <c r="AL8" i="1"/>
  <c r="AM8" i="1"/>
  <c r="AG9" i="1"/>
  <c r="AI9" i="1"/>
  <c r="AH9" i="1"/>
  <c r="AJ9" i="1"/>
  <c r="AK9" i="1"/>
  <c r="AL9" i="1"/>
  <c r="AM9" i="1"/>
  <c r="AG10" i="1"/>
  <c r="AI10" i="1"/>
  <c r="AH10" i="1"/>
  <c r="AJ10" i="1"/>
  <c r="AK10" i="1"/>
  <c r="AL10" i="1"/>
  <c r="AM10" i="1"/>
  <c r="AG11" i="1"/>
  <c r="AI11" i="1"/>
  <c r="AH11" i="1"/>
  <c r="AJ11" i="1"/>
  <c r="AK11" i="1"/>
  <c r="AL11" i="1"/>
  <c r="AM11" i="1"/>
  <c r="AI2" i="1"/>
  <c r="AH2" i="1"/>
  <c r="AJ2" i="1"/>
  <c r="AK2" i="1"/>
  <c r="AL2" i="1"/>
  <c r="AM2" i="1"/>
  <c r="X2" i="1"/>
  <c r="W2" i="1"/>
  <c r="Y2" i="1"/>
  <c r="Z2" i="1"/>
  <c r="X4" i="1"/>
  <c r="W4" i="1"/>
  <c r="Y4" i="1"/>
  <c r="Z4" i="1"/>
  <c r="X5" i="1"/>
  <c r="W5" i="1"/>
  <c r="Y5" i="1"/>
  <c r="Z5" i="1"/>
  <c r="X6" i="1"/>
  <c r="W6" i="1"/>
  <c r="Y6" i="1"/>
  <c r="Z6" i="1"/>
  <c r="X7" i="1"/>
  <c r="W7" i="1"/>
  <c r="Y7" i="1"/>
  <c r="Z7" i="1"/>
  <c r="X8" i="1"/>
  <c r="W8" i="1"/>
  <c r="Y8" i="1"/>
  <c r="Z8" i="1"/>
  <c r="X9" i="1"/>
  <c r="W9" i="1"/>
  <c r="Y9" i="1"/>
  <c r="Z9" i="1"/>
  <c r="X10" i="1"/>
  <c r="W10" i="1"/>
  <c r="Y10" i="1"/>
  <c r="Z10" i="1"/>
  <c r="X11" i="1"/>
  <c r="W11" i="1"/>
  <c r="Y11" i="1"/>
  <c r="Z11" i="1"/>
  <c r="X3" i="1"/>
  <c r="W3" i="1"/>
  <c r="Y3" i="1"/>
  <c r="Z3" i="1"/>
  <c r="S8" i="1"/>
  <c r="S3" i="1"/>
  <c r="S23" i="1"/>
  <c r="S18" i="1"/>
  <c r="S13" i="1"/>
  <c r="M6" i="1"/>
  <c r="S48" i="1"/>
  <c r="S43" i="1"/>
  <c r="I46" i="1"/>
  <c r="S38" i="1"/>
  <c r="L16" i="1"/>
  <c r="L21" i="1"/>
  <c r="I21" i="1"/>
  <c r="I10" i="1"/>
  <c r="S33" i="1"/>
  <c r="S28" i="1"/>
  <c r="E42" i="1"/>
  <c r="E31" i="1"/>
  <c r="E15" i="1"/>
  <c r="A28" i="1"/>
  <c r="B27" i="1"/>
  <c r="L22" i="1"/>
  <c r="L17" i="1"/>
  <c r="W46" i="1"/>
  <c r="Y46" i="1"/>
  <c r="W47" i="1"/>
  <c r="Y47" i="1"/>
  <c r="W48" i="1"/>
  <c r="Y48" i="1"/>
  <c r="W49" i="1"/>
  <c r="Y49" i="1"/>
  <c r="W50" i="1"/>
  <c r="Y50" i="1"/>
  <c r="W51" i="1"/>
  <c r="Y51" i="1"/>
  <c r="W52" i="1"/>
  <c r="Y52" i="1"/>
  <c r="X52" i="1"/>
  <c r="Z52" i="1"/>
  <c r="X51" i="1"/>
  <c r="Z51" i="1"/>
  <c r="X50" i="1"/>
  <c r="Z50" i="1"/>
  <c r="X49" i="1"/>
  <c r="Z49" i="1"/>
  <c r="X48" i="1"/>
  <c r="Z48" i="1"/>
  <c r="X47" i="1"/>
  <c r="Z47" i="1"/>
  <c r="X46" i="1"/>
  <c r="Z46" i="1"/>
  <c r="AJ42" i="1"/>
  <c r="AJ43" i="1"/>
  <c r="AJ44" i="1"/>
  <c r="AJ45" i="1"/>
  <c r="AJ46" i="1"/>
  <c r="AJ47" i="1"/>
  <c r="AJ48" i="1"/>
  <c r="AJ49" i="1"/>
  <c r="AJ50" i="1"/>
  <c r="AJ51" i="1"/>
  <c r="AJ52" i="1"/>
</calcChain>
</file>

<file path=xl/sharedStrings.xml><?xml version="1.0" encoding="utf-8"?>
<sst xmlns="http://schemas.openxmlformats.org/spreadsheetml/2006/main" count="103" uniqueCount="57">
  <si>
    <t>ID</t>
  </si>
  <si>
    <t>Name</t>
  </si>
  <si>
    <t>Value</t>
  </si>
  <si>
    <t>Prob</t>
  </si>
  <si>
    <t>TreePlan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</si>
  <si>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</si>
  <si>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</si>
  <si>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</si>
  <si>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</si>
  <si>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</si>
  <si>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</si>
  <si>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</si>
  <si>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</si>
  <si>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</si>
  <si>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</si>
  <si>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</si>
  <si>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D</t>
  </si>
  <si>
    <t>T</t>
  </si>
  <si>
    <t>TreePlan Trial Version</t>
  </si>
  <si>
    <t>TreePlan.com</t>
  </si>
  <si>
    <t>For Evaluation Only</t>
  </si>
  <si>
    <t>Option A: Covert Disruption</t>
  </si>
  <si>
    <t>Option B: Firewall Attack</t>
  </si>
  <si>
    <t>Option C: Sanctions</t>
  </si>
  <si>
    <t>E</t>
  </si>
  <si>
    <t>Attack spills onto Internet</t>
  </si>
  <si>
    <t>Attack does not spill onto Internet</t>
  </si>
  <si>
    <t>NSA disables Chinese web filtering</t>
  </si>
  <si>
    <t>NSA does not disable Chinese web filtering</t>
  </si>
  <si>
    <t>Sanctions agreed to</t>
  </si>
  <si>
    <t>Sanctions not agreed to</t>
  </si>
  <si>
    <t>China continues hacking</t>
  </si>
  <si>
    <t>Chinese reverse engineer attack</t>
  </si>
  <si>
    <t>Chinese do not reverse engineer attack</t>
  </si>
  <si>
    <t>Chinese leak zero-day</t>
  </si>
  <si>
    <t>Chinese do not leak zero-day</t>
  </si>
  <si>
    <t>China reduces hacking</t>
  </si>
  <si>
    <t>n</t>
  </si>
  <si>
    <t>1-n</t>
  </si>
  <si>
    <t>E[Attack spill]</t>
  </si>
  <si>
    <t>E[Attack not spill]</t>
  </si>
  <si>
    <t>Total</t>
  </si>
  <si>
    <t>Attack spill</t>
  </si>
  <si>
    <t>Reverse engineer</t>
  </si>
  <si>
    <t>E1</t>
  </si>
  <si>
    <t>E2</t>
  </si>
  <si>
    <t>E3</t>
  </si>
  <si>
    <t>E4</t>
  </si>
  <si>
    <t>Chinese Leak</t>
  </si>
  <si>
    <t>NSA disables web filtering</t>
  </si>
  <si>
    <t>Sanctions</t>
  </si>
  <si>
    <t>China continues/reduces hacking</t>
  </si>
  <si>
    <t>Expected sum</t>
  </si>
  <si>
    <t>Option A</t>
  </si>
  <si>
    <t>Option C</t>
  </si>
  <si>
    <t>Option B</t>
  </si>
  <si>
    <t>Opiton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</si>
</sst>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1" applyFont="1" applyBorder="1" applyProtection="1">
      <protection locked="0" hidden="1"/>
    </xf>
    <xf numFmtId="0" fontId="3" fillId="0" borderId="0" xfId="1" applyFon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7" fillId="0" borderId="0" xfId="0" applyFont="1"/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 3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Sheet1!$Z$1</c:f>
              <c:strCache>
                <c:ptCount val="1"/>
                <c:pt idx="0">
                  <c:v>Option A</c:v>
                </c:pt>
              </c:strCache>
            </c:strRef>
          </c:tx>
          <c:xVal>
            <c:numRef>
              <c:f>Sheet1!$V$2:$V$12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Sheet1!$Z$2:$Z$12</c:f>
              <c:numCache>
                <c:formatCode>General</c:formatCode>
                <c:ptCount val="11"/>
                <c:pt idx="0">
                  <c:v>-625.0</c:v>
                </c:pt>
                <c:pt idx="1">
                  <c:v>-691.25</c:v>
                </c:pt>
                <c:pt idx="2">
                  <c:v>-757.5</c:v>
                </c:pt>
                <c:pt idx="3">
                  <c:v>-823.75</c:v>
                </c:pt>
                <c:pt idx="4">
                  <c:v>-890.0</c:v>
                </c:pt>
                <c:pt idx="5">
                  <c:v>-956.25</c:v>
                </c:pt>
                <c:pt idx="6">
                  <c:v>-1022.5</c:v>
                </c:pt>
                <c:pt idx="7">
                  <c:v>-1088.75</c:v>
                </c:pt>
                <c:pt idx="8">
                  <c:v>-1155.0</c:v>
                </c:pt>
                <c:pt idx="9">
                  <c:v>-1221.25</c:v>
                </c:pt>
                <c:pt idx="10">
                  <c:v>-1287.5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Sheet1!$AA$1</c:f>
              <c:strCache>
                <c:ptCount val="1"/>
                <c:pt idx="0">
                  <c:v>Option C</c:v>
                </c:pt>
              </c:strCache>
            </c:strRef>
          </c:tx>
          <c:xVal>
            <c:numRef>
              <c:f>Sheet1!$V$2:$V$12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Sheet1!$AA$2:$AA$12</c:f>
              <c:numCache>
                <c:formatCode>General</c:formatCode>
                <c:ptCount val="11"/>
                <c:pt idx="0">
                  <c:v>-770.0</c:v>
                </c:pt>
                <c:pt idx="1">
                  <c:v>-770.0</c:v>
                </c:pt>
                <c:pt idx="2">
                  <c:v>-770.0</c:v>
                </c:pt>
                <c:pt idx="3">
                  <c:v>-770.0</c:v>
                </c:pt>
                <c:pt idx="4">
                  <c:v>-770.0</c:v>
                </c:pt>
                <c:pt idx="5">
                  <c:v>-770.0</c:v>
                </c:pt>
                <c:pt idx="6">
                  <c:v>-770.0</c:v>
                </c:pt>
                <c:pt idx="7">
                  <c:v>-770.0</c:v>
                </c:pt>
                <c:pt idx="8">
                  <c:v>-770.0</c:v>
                </c:pt>
                <c:pt idx="9">
                  <c:v>-770.0</c:v>
                </c:pt>
                <c:pt idx="10">
                  <c:v>-770.0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Sheet1!$AB$1</c:f>
              <c:strCache>
                <c:ptCount val="1"/>
                <c:pt idx="0">
                  <c:v>Option B</c:v>
                </c:pt>
              </c:strCache>
            </c:strRef>
          </c:tx>
          <c:xVal>
            <c:numRef>
              <c:f>Sheet1!$V$2:$V$12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Sheet1!$AB$2:$AB$12</c:f>
              <c:numCache>
                <c:formatCode>General</c:formatCode>
                <c:ptCount val="11"/>
                <c:pt idx="0">
                  <c:v>-800.0</c:v>
                </c:pt>
                <c:pt idx="1">
                  <c:v>-800.0</c:v>
                </c:pt>
                <c:pt idx="2">
                  <c:v>-800.0</c:v>
                </c:pt>
                <c:pt idx="3">
                  <c:v>-800.0</c:v>
                </c:pt>
                <c:pt idx="4">
                  <c:v>-800.0</c:v>
                </c:pt>
                <c:pt idx="5">
                  <c:v>-800.0</c:v>
                </c:pt>
                <c:pt idx="6">
                  <c:v>-800.0</c:v>
                </c:pt>
                <c:pt idx="7">
                  <c:v>-800.0</c:v>
                </c:pt>
                <c:pt idx="8">
                  <c:v>-800.0</c:v>
                </c:pt>
                <c:pt idx="9">
                  <c:v>-800.0</c:v>
                </c:pt>
                <c:pt idx="10">
                  <c:v>-800.0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40152"/>
        <c:axId val="2132536984"/>
      </c:scatterChart>
      <c:valAx>
        <c:axId val="213254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536984"/>
        <c:crosses val="autoZero"/>
        <c:crossBetween val="midCat"/>
      </c:valAx>
      <c:valAx>
        <c:axId val="213253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540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Sheet1!$Z$1</c:f>
              <c:strCache>
                <c:ptCount val="1"/>
                <c:pt idx="0">
                  <c:v>Option A</c:v>
                </c:pt>
              </c:strCache>
            </c:strRef>
          </c:tx>
          <c:xVal>
            <c:numRef>
              <c:f>Sheet1!$V$2:$V$12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Sheet1!$AM$2:$AM$12</c:f>
              <c:numCache>
                <c:formatCode>General</c:formatCode>
                <c:ptCount val="11"/>
                <c:pt idx="0">
                  <c:v>300.0</c:v>
                </c:pt>
                <c:pt idx="1">
                  <c:v>159.0</c:v>
                </c:pt>
                <c:pt idx="2">
                  <c:v>18.0</c:v>
                </c:pt>
                <c:pt idx="3">
                  <c:v>-123.0</c:v>
                </c:pt>
                <c:pt idx="4">
                  <c:v>-264.0</c:v>
                </c:pt>
                <c:pt idx="5">
                  <c:v>-405.0</c:v>
                </c:pt>
                <c:pt idx="6">
                  <c:v>-546.0</c:v>
                </c:pt>
                <c:pt idx="7">
                  <c:v>-687.0</c:v>
                </c:pt>
                <c:pt idx="8">
                  <c:v>-827.9999999999999</c:v>
                </c:pt>
                <c:pt idx="9">
                  <c:v>-969.0</c:v>
                </c:pt>
                <c:pt idx="10">
                  <c:v>-1110.0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Sheet1!$AA$1</c:f>
              <c:strCache>
                <c:ptCount val="1"/>
                <c:pt idx="0">
                  <c:v>Option C</c:v>
                </c:pt>
              </c:strCache>
            </c:strRef>
          </c:tx>
          <c:xVal>
            <c:numRef>
              <c:f>Sheet1!$V$2:$V$12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Sheet1!$AA$2:$AA$12</c:f>
              <c:numCache>
                <c:formatCode>General</c:formatCode>
                <c:ptCount val="11"/>
                <c:pt idx="0">
                  <c:v>-770.0</c:v>
                </c:pt>
                <c:pt idx="1">
                  <c:v>-770.0</c:v>
                </c:pt>
                <c:pt idx="2">
                  <c:v>-770.0</c:v>
                </c:pt>
                <c:pt idx="3">
                  <c:v>-770.0</c:v>
                </c:pt>
                <c:pt idx="4">
                  <c:v>-770.0</c:v>
                </c:pt>
                <c:pt idx="5">
                  <c:v>-770.0</c:v>
                </c:pt>
                <c:pt idx="6">
                  <c:v>-770.0</c:v>
                </c:pt>
                <c:pt idx="7">
                  <c:v>-770.0</c:v>
                </c:pt>
                <c:pt idx="8">
                  <c:v>-770.0</c:v>
                </c:pt>
                <c:pt idx="9">
                  <c:v>-770.0</c:v>
                </c:pt>
                <c:pt idx="10">
                  <c:v>-770.0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Sheet1!$AB$1</c:f>
              <c:strCache>
                <c:ptCount val="1"/>
                <c:pt idx="0">
                  <c:v>Option B</c:v>
                </c:pt>
              </c:strCache>
            </c:strRef>
          </c:tx>
          <c:xVal>
            <c:numRef>
              <c:f>Sheet1!$V$2:$V$12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Sheet1!$AO$2:$AO$12</c:f>
              <c:numCache>
                <c:formatCode>General</c:formatCode>
                <c:ptCount val="11"/>
                <c:pt idx="0">
                  <c:v>-800.0</c:v>
                </c:pt>
                <c:pt idx="1">
                  <c:v>-800.0</c:v>
                </c:pt>
                <c:pt idx="2">
                  <c:v>-800.0</c:v>
                </c:pt>
                <c:pt idx="3">
                  <c:v>-800.0</c:v>
                </c:pt>
                <c:pt idx="4">
                  <c:v>-800.0</c:v>
                </c:pt>
                <c:pt idx="5">
                  <c:v>-800.0</c:v>
                </c:pt>
                <c:pt idx="6">
                  <c:v>-800.0</c:v>
                </c:pt>
                <c:pt idx="7">
                  <c:v>-800.0</c:v>
                </c:pt>
                <c:pt idx="8">
                  <c:v>-800.0</c:v>
                </c:pt>
                <c:pt idx="9">
                  <c:v>-800.0</c:v>
                </c:pt>
                <c:pt idx="10">
                  <c:v>-800.0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93304"/>
        <c:axId val="2136775720"/>
      </c:scatterChart>
      <c:valAx>
        <c:axId val="213619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775720"/>
        <c:crosses val="autoZero"/>
        <c:crossBetween val="midCat"/>
      </c:valAx>
      <c:valAx>
        <c:axId val="213677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193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Sheet1!$Z$1</c:f>
              <c:strCache>
                <c:ptCount val="1"/>
                <c:pt idx="0">
                  <c:v>Option A</c:v>
                </c:pt>
              </c:strCache>
            </c:strRef>
          </c:tx>
          <c:xVal>
            <c:numRef>
              <c:f>Sheet1!$V$2:$V$12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Sheet1!$AW$2:$AW$12</c:f>
              <c:numCache>
                <c:formatCode>General</c:formatCode>
                <c:ptCount val="11"/>
                <c:pt idx="0">
                  <c:v>-690.0</c:v>
                </c:pt>
                <c:pt idx="1">
                  <c:v>-703.5</c:v>
                </c:pt>
                <c:pt idx="2">
                  <c:v>-717.0</c:v>
                </c:pt>
                <c:pt idx="3">
                  <c:v>-730.5</c:v>
                </c:pt>
                <c:pt idx="4">
                  <c:v>-744.0</c:v>
                </c:pt>
                <c:pt idx="5">
                  <c:v>-757.5</c:v>
                </c:pt>
                <c:pt idx="6">
                  <c:v>-771.0</c:v>
                </c:pt>
                <c:pt idx="7">
                  <c:v>-784.5</c:v>
                </c:pt>
                <c:pt idx="8">
                  <c:v>-798.0</c:v>
                </c:pt>
                <c:pt idx="9">
                  <c:v>-811.5</c:v>
                </c:pt>
                <c:pt idx="10">
                  <c:v>-825.0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Sheet1!$AA$1</c:f>
              <c:strCache>
                <c:ptCount val="1"/>
                <c:pt idx="0">
                  <c:v>Option C</c:v>
                </c:pt>
              </c:strCache>
            </c:strRef>
          </c:tx>
          <c:xVal>
            <c:numRef>
              <c:f>Sheet1!$V$2:$V$12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Sheet1!$AA$2:$AA$12</c:f>
              <c:numCache>
                <c:formatCode>General</c:formatCode>
                <c:ptCount val="11"/>
                <c:pt idx="0">
                  <c:v>-770.0</c:v>
                </c:pt>
                <c:pt idx="1">
                  <c:v>-770.0</c:v>
                </c:pt>
                <c:pt idx="2">
                  <c:v>-770.0</c:v>
                </c:pt>
                <c:pt idx="3">
                  <c:v>-770.0</c:v>
                </c:pt>
                <c:pt idx="4">
                  <c:v>-770.0</c:v>
                </c:pt>
                <c:pt idx="5">
                  <c:v>-770.0</c:v>
                </c:pt>
                <c:pt idx="6">
                  <c:v>-770.0</c:v>
                </c:pt>
                <c:pt idx="7">
                  <c:v>-770.0</c:v>
                </c:pt>
                <c:pt idx="8">
                  <c:v>-770.0</c:v>
                </c:pt>
                <c:pt idx="9">
                  <c:v>-770.0</c:v>
                </c:pt>
                <c:pt idx="10">
                  <c:v>-770.0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Sheet1!$AB$1</c:f>
              <c:strCache>
                <c:ptCount val="1"/>
                <c:pt idx="0">
                  <c:v>Option B</c:v>
                </c:pt>
              </c:strCache>
            </c:strRef>
          </c:tx>
          <c:xVal>
            <c:numRef>
              <c:f>Sheet1!$V$2:$V$12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Sheet1!$AY$2:$AY$12</c:f>
              <c:numCache>
                <c:formatCode>General</c:formatCode>
                <c:ptCount val="11"/>
                <c:pt idx="0">
                  <c:v>-800.0</c:v>
                </c:pt>
                <c:pt idx="1">
                  <c:v>-800.0</c:v>
                </c:pt>
                <c:pt idx="2">
                  <c:v>-800.0</c:v>
                </c:pt>
                <c:pt idx="3">
                  <c:v>-800.0</c:v>
                </c:pt>
                <c:pt idx="4">
                  <c:v>-800.0</c:v>
                </c:pt>
                <c:pt idx="5">
                  <c:v>-800.0</c:v>
                </c:pt>
                <c:pt idx="6">
                  <c:v>-800.0</c:v>
                </c:pt>
                <c:pt idx="7">
                  <c:v>-800.0</c:v>
                </c:pt>
                <c:pt idx="8">
                  <c:v>-800.0</c:v>
                </c:pt>
                <c:pt idx="9">
                  <c:v>-800.0</c:v>
                </c:pt>
                <c:pt idx="10">
                  <c:v>-800.0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438136"/>
        <c:axId val="-2110435144"/>
      </c:scatterChart>
      <c:valAx>
        <c:axId val="-211043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435144"/>
        <c:crosses val="autoZero"/>
        <c:crossBetween val="midCat"/>
      </c:valAx>
      <c:valAx>
        <c:axId val="-211043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438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Sheet1!$Z$41</c:f>
              <c:strCache>
                <c:ptCount val="1"/>
                <c:pt idx="0">
                  <c:v>Option B</c:v>
                </c:pt>
              </c:strCache>
            </c:strRef>
          </c:tx>
          <c:cat>
            <c:numRef>
              <c:f>Sheet1!$V$42:$V$52</c:f>
              <c:numCache>
                <c:formatCode>General</c:formatCode>
                <c:ptCount val="11"/>
                <c:pt idx="0">
                  <c:v>0.375</c:v>
                </c:pt>
                <c:pt idx="1">
                  <c:v>0.38</c:v>
                </c:pt>
                <c:pt idx="2">
                  <c:v>0.385</c:v>
                </c:pt>
                <c:pt idx="3">
                  <c:v>0.39</c:v>
                </c:pt>
                <c:pt idx="4">
                  <c:v>0.395</c:v>
                </c:pt>
                <c:pt idx="5">
                  <c:v>0.4</c:v>
                </c:pt>
                <c:pt idx="6">
                  <c:v>0.405</c:v>
                </c:pt>
                <c:pt idx="7">
                  <c:v>0.41</c:v>
                </c:pt>
                <c:pt idx="8">
                  <c:v>0.415</c:v>
                </c:pt>
                <c:pt idx="9">
                  <c:v>0.42</c:v>
                </c:pt>
                <c:pt idx="10">
                  <c:v>0.425</c:v>
                </c:pt>
              </c:numCache>
            </c:numRef>
          </c:cat>
          <c:val>
            <c:numRef>
              <c:f>Sheet1!$Z$42:$Z$52</c:f>
              <c:numCache>
                <c:formatCode>General</c:formatCode>
                <c:ptCount val="11"/>
                <c:pt idx="0">
                  <c:v>-937.5</c:v>
                </c:pt>
                <c:pt idx="1">
                  <c:v>-910.0</c:v>
                </c:pt>
                <c:pt idx="2">
                  <c:v>-882.5</c:v>
                </c:pt>
                <c:pt idx="3">
                  <c:v>-855.0</c:v>
                </c:pt>
                <c:pt idx="4">
                  <c:v>-827.5</c:v>
                </c:pt>
                <c:pt idx="5">
                  <c:v>-800.0</c:v>
                </c:pt>
                <c:pt idx="6">
                  <c:v>-772.4999999999999</c:v>
                </c:pt>
                <c:pt idx="7">
                  <c:v>-745.0</c:v>
                </c:pt>
                <c:pt idx="8">
                  <c:v>-717.5</c:v>
                </c:pt>
                <c:pt idx="9">
                  <c:v>-689.9999999999998</c:v>
                </c:pt>
                <c:pt idx="10">
                  <c:v>-662.4999999999998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Sheet1!$AA$41</c:f>
              <c:strCache>
                <c:ptCount val="1"/>
                <c:pt idx="0">
                  <c:v>Opiton A</c:v>
                </c:pt>
              </c:strCache>
            </c:strRef>
          </c:tx>
          <c:cat>
            <c:numRef>
              <c:f>Sheet1!$V$42:$V$52</c:f>
              <c:numCache>
                <c:formatCode>General</c:formatCode>
                <c:ptCount val="11"/>
                <c:pt idx="0">
                  <c:v>0.375</c:v>
                </c:pt>
                <c:pt idx="1">
                  <c:v>0.38</c:v>
                </c:pt>
                <c:pt idx="2">
                  <c:v>0.385</c:v>
                </c:pt>
                <c:pt idx="3">
                  <c:v>0.39</c:v>
                </c:pt>
                <c:pt idx="4">
                  <c:v>0.395</c:v>
                </c:pt>
                <c:pt idx="5">
                  <c:v>0.4</c:v>
                </c:pt>
                <c:pt idx="6">
                  <c:v>0.405</c:v>
                </c:pt>
                <c:pt idx="7">
                  <c:v>0.41</c:v>
                </c:pt>
                <c:pt idx="8">
                  <c:v>0.415</c:v>
                </c:pt>
                <c:pt idx="9">
                  <c:v>0.42</c:v>
                </c:pt>
                <c:pt idx="10">
                  <c:v>0.425</c:v>
                </c:pt>
              </c:numCache>
            </c:numRef>
          </c:cat>
          <c:val>
            <c:numRef>
              <c:f>Sheet1!$AA$42:$AA$52</c:f>
              <c:numCache>
                <c:formatCode>General</c:formatCode>
                <c:ptCount val="11"/>
                <c:pt idx="0">
                  <c:v>-757.5</c:v>
                </c:pt>
                <c:pt idx="1">
                  <c:v>-757.5</c:v>
                </c:pt>
                <c:pt idx="2">
                  <c:v>-757.5</c:v>
                </c:pt>
                <c:pt idx="3">
                  <c:v>-757.5</c:v>
                </c:pt>
                <c:pt idx="4">
                  <c:v>-757.5</c:v>
                </c:pt>
                <c:pt idx="5">
                  <c:v>-757.5</c:v>
                </c:pt>
                <c:pt idx="6">
                  <c:v>-757.5</c:v>
                </c:pt>
                <c:pt idx="7">
                  <c:v>-757.5</c:v>
                </c:pt>
                <c:pt idx="8">
                  <c:v>-757.5</c:v>
                </c:pt>
                <c:pt idx="9">
                  <c:v>-757.5</c:v>
                </c:pt>
                <c:pt idx="10">
                  <c:v>-757.5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Sheet1!$AB$41</c:f>
              <c:strCache>
                <c:ptCount val="1"/>
                <c:pt idx="0">
                  <c:v>Option C</c:v>
                </c:pt>
              </c:strCache>
            </c:strRef>
          </c:tx>
          <c:cat>
            <c:numRef>
              <c:f>Sheet1!$V$42:$V$52</c:f>
              <c:numCache>
                <c:formatCode>General</c:formatCode>
                <c:ptCount val="11"/>
                <c:pt idx="0">
                  <c:v>0.375</c:v>
                </c:pt>
                <c:pt idx="1">
                  <c:v>0.38</c:v>
                </c:pt>
                <c:pt idx="2">
                  <c:v>0.385</c:v>
                </c:pt>
                <c:pt idx="3">
                  <c:v>0.39</c:v>
                </c:pt>
                <c:pt idx="4">
                  <c:v>0.395</c:v>
                </c:pt>
                <c:pt idx="5">
                  <c:v>0.4</c:v>
                </c:pt>
                <c:pt idx="6">
                  <c:v>0.405</c:v>
                </c:pt>
                <c:pt idx="7">
                  <c:v>0.41</c:v>
                </c:pt>
                <c:pt idx="8">
                  <c:v>0.415</c:v>
                </c:pt>
                <c:pt idx="9">
                  <c:v>0.42</c:v>
                </c:pt>
                <c:pt idx="10">
                  <c:v>0.425</c:v>
                </c:pt>
              </c:numCache>
            </c:numRef>
          </c:cat>
          <c:val>
            <c:numRef>
              <c:f>Sheet1!$AB$42:$AB$52</c:f>
              <c:numCache>
                <c:formatCode>General</c:formatCode>
                <c:ptCount val="11"/>
                <c:pt idx="0">
                  <c:v>-770.0</c:v>
                </c:pt>
                <c:pt idx="1">
                  <c:v>-770.0</c:v>
                </c:pt>
                <c:pt idx="2">
                  <c:v>-770.0</c:v>
                </c:pt>
                <c:pt idx="3">
                  <c:v>-770.0</c:v>
                </c:pt>
                <c:pt idx="4">
                  <c:v>-770.0</c:v>
                </c:pt>
                <c:pt idx="5">
                  <c:v>-770.0</c:v>
                </c:pt>
                <c:pt idx="6">
                  <c:v>-770.0</c:v>
                </c:pt>
                <c:pt idx="7">
                  <c:v>-770.0</c:v>
                </c:pt>
                <c:pt idx="8">
                  <c:v>-770.0</c:v>
                </c:pt>
                <c:pt idx="9">
                  <c:v>-770.0</c:v>
                </c:pt>
                <c:pt idx="10">
                  <c:v>-770.0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94248"/>
        <c:axId val="2143486104"/>
      </c:lineChart>
      <c:catAx>
        <c:axId val="213719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3486104"/>
        <c:crosses val="autoZero"/>
        <c:auto val="1"/>
        <c:lblAlgn val="ctr"/>
        <c:lblOffset val="100"/>
        <c:noMultiLvlLbl val="0"/>
      </c:catAx>
      <c:valAx>
        <c:axId val="214348610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371942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Sheet1!$AJ$41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Sheet1!$AF$42:$AF$52</c:f>
              <c:numCache>
                <c:formatCode>General</c:formatCode>
                <c:ptCount val="11"/>
                <c:pt idx="0">
                  <c:v>0.375</c:v>
                </c:pt>
                <c:pt idx="1">
                  <c:v>0.38</c:v>
                </c:pt>
                <c:pt idx="2">
                  <c:v>0.385</c:v>
                </c:pt>
                <c:pt idx="3">
                  <c:v>0.39</c:v>
                </c:pt>
                <c:pt idx="4">
                  <c:v>0.395</c:v>
                </c:pt>
                <c:pt idx="5">
                  <c:v>0.4</c:v>
                </c:pt>
                <c:pt idx="6">
                  <c:v>0.405</c:v>
                </c:pt>
                <c:pt idx="7">
                  <c:v>0.41</c:v>
                </c:pt>
                <c:pt idx="8">
                  <c:v>0.415</c:v>
                </c:pt>
                <c:pt idx="9">
                  <c:v>0.42</c:v>
                </c:pt>
                <c:pt idx="10">
                  <c:v>0.425</c:v>
                </c:pt>
              </c:numCache>
            </c:numRef>
          </c:cat>
          <c:val>
            <c:numRef>
              <c:f>Sheet1!$AJ$42:$AJ$52</c:f>
              <c:numCache>
                <c:formatCode>General</c:formatCode>
                <c:ptCount val="11"/>
                <c:pt idx="0">
                  <c:v>-843.75</c:v>
                </c:pt>
                <c:pt idx="1">
                  <c:v>-829.0</c:v>
                </c:pt>
                <c:pt idx="2">
                  <c:v>-814.25</c:v>
                </c:pt>
                <c:pt idx="3">
                  <c:v>-799.5</c:v>
                </c:pt>
                <c:pt idx="4">
                  <c:v>-784.75</c:v>
                </c:pt>
                <c:pt idx="5">
                  <c:v>-770.0</c:v>
                </c:pt>
                <c:pt idx="6">
                  <c:v>-755.25</c:v>
                </c:pt>
                <c:pt idx="7">
                  <c:v>-740.5</c:v>
                </c:pt>
                <c:pt idx="8">
                  <c:v>-725.75</c:v>
                </c:pt>
                <c:pt idx="9">
                  <c:v>-711.0</c:v>
                </c:pt>
                <c:pt idx="10">
                  <c:v>-696.25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Sheet1!$AK$41</c:f>
              <c:strCache>
                <c:ptCount val="1"/>
                <c:pt idx="0">
                  <c:v>Opiton A</c:v>
                </c:pt>
              </c:strCache>
            </c:strRef>
          </c:tx>
          <c:cat>
            <c:numRef>
              <c:f>Sheet1!$AF$42:$AF$52</c:f>
              <c:numCache>
                <c:formatCode>General</c:formatCode>
                <c:ptCount val="11"/>
                <c:pt idx="0">
                  <c:v>0.375</c:v>
                </c:pt>
                <c:pt idx="1">
                  <c:v>0.38</c:v>
                </c:pt>
                <c:pt idx="2">
                  <c:v>0.385</c:v>
                </c:pt>
                <c:pt idx="3">
                  <c:v>0.39</c:v>
                </c:pt>
                <c:pt idx="4">
                  <c:v>0.395</c:v>
                </c:pt>
                <c:pt idx="5">
                  <c:v>0.4</c:v>
                </c:pt>
                <c:pt idx="6">
                  <c:v>0.405</c:v>
                </c:pt>
                <c:pt idx="7">
                  <c:v>0.41</c:v>
                </c:pt>
                <c:pt idx="8">
                  <c:v>0.415</c:v>
                </c:pt>
                <c:pt idx="9">
                  <c:v>0.42</c:v>
                </c:pt>
                <c:pt idx="10">
                  <c:v>0.425</c:v>
                </c:pt>
              </c:numCache>
            </c:numRef>
          </c:cat>
          <c:val>
            <c:numRef>
              <c:f>Sheet1!$AK$42:$AK$52</c:f>
              <c:numCache>
                <c:formatCode>General</c:formatCode>
                <c:ptCount val="11"/>
                <c:pt idx="0">
                  <c:v>-757.5</c:v>
                </c:pt>
                <c:pt idx="1">
                  <c:v>-757.5</c:v>
                </c:pt>
                <c:pt idx="2">
                  <c:v>-757.5</c:v>
                </c:pt>
                <c:pt idx="3">
                  <c:v>-757.5</c:v>
                </c:pt>
                <c:pt idx="4">
                  <c:v>-757.5</c:v>
                </c:pt>
                <c:pt idx="5">
                  <c:v>-757.5</c:v>
                </c:pt>
                <c:pt idx="6">
                  <c:v>-757.5</c:v>
                </c:pt>
                <c:pt idx="7">
                  <c:v>-757.5</c:v>
                </c:pt>
                <c:pt idx="8">
                  <c:v>-757.5</c:v>
                </c:pt>
                <c:pt idx="9">
                  <c:v>-757.5</c:v>
                </c:pt>
                <c:pt idx="10">
                  <c:v>-757.5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Sheet1!$AL$41</c:f>
              <c:strCache>
                <c:ptCount val="1"/>
                <c:pt idx="0">
                  <c:v>Option C</c:v>
                </c:pt>
              </c:strCache>
            </c:strRef>
          </c:tx>
          <c:cat>
            <c:numRef>
              <c:f>Sheet1!$AF$42:$AF$52</c:f>
              <c:numCache>
                <c:formatCode>General</c:formatCode>
                <c:ptCount val="11"/>
                <c:pt idx="0">
                  <c:v>0.375</c:v>
                </c:pt>
                <c:pt idx="1">
                  <c:v>0.38</c:v>
                </c:pt>
                <c:pt idx="2">
                  <c:v>0.385</c:v>
                </c:pt>
                <c:pt idx="3">
                  <c:v>0.39</c:v>
                </c:pt>
                <c:pt idx="4">
                  <c:v>0.395</c:v>
                </c:pt>
                <c:pt idx="5">
                  <c:v>0.4</c:v>
                </c:pt>
                <c:pt idx="6">
                  <c:v>0.405</c:v>
                </c:pt>
                <c:pt idx="7">
                  <c:v>0.41</c:v>
                </c:pt>
                <c:pt idx="8">
                  <c:v>0.415</c:v>
                </c:pt>
                <c:pt idx="9">
                  <c:v>0.42</c:v>
                </c:pt>
                <c:pt idx="10">
                  <c:v>0.425</c:v>
                </c:pt>
              </c:numCache>
            </c:numRef>
          </c:cat>
          <c:val>
            <c:numRef>
              <c:f>Sheet1!$AL$42:$AL$52</c:f>
              <c:numCache>
                <c:formatCode>General</c:formatCode>
                <c:ptCount val="11"/>
                <c:pt idx="0">
                  <c:v>-800.0</c:v>
                </c:pt>
                <c:pt idx="1">
                  <c:v>-800.0</c:v>
                </c:pt>
                <c:pt idx="2">
                  <c:v>-800.0</c:v>
                </c:pt>
                <c:pt idx="3">
                  <c:v>-800.0</c:v>
                </c:pt>
                <c:pt idx="4">
                  <c:v>-800.0</c:v>
                </c:pt>
                <c:pt idx="5">
                  <c:v>-800.0</c:v>
                </c:pt>
                <c:pt idx="6">
                  <c:v>-800.0</c:v>
                </c:pt>
                <c:pt idx="7">
                  <c:v>-800.0</c:v>
                </c:pt>
                <c:pt idx="8">
                  <c:v>-800.0</c:v>
                </c:pt>
                <c:pt idx="9">
                  <c:v>-800.0</c:v>
                </c:pt>
                <c:pt idx="10">
                  <c:v>-800.0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98776"/>
        <c:axId val="2146101464"/>
      </c:lineChart>
      <c:catAx>
        <c:axId val="214609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101464"/>
        <c:crosses val="autoZero"/>
        <c:auto val="1"/>
        <c:lblAlgn val="ctr"/>
        <c:lblOffset val="100"/>
        <c:noMultiLvlLbl val="0"/>
      </c:catAx>
      <c:valAx>
        <c:axId val="214610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09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Sheet1!$AV$41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Sheet1!$AQ$42:$AQ$52</c:f>
              <c:numCache>
                <c:formatCode>General</c:formatCode>
                <c:ptCount val="11"/>
                <c:pt idx="0">
                  <c:v>0.65</c:v>
                </c:pt>
                <c:pt idx="1">
                  <c:v>0.66</c:v>
                </c:pt>
                <c:pt idx="2">
                  <c:v>0.67</c:v>
                </c:pt>
                <c:pt idx="3">
                  <c:v>0.68</c:v>
                </c:pt>
                <c:pt idx="4">
                  <c:v>0.69</c:v>
                </c:pt>
                <c:pt idx="5">
                  <c:v>0.7</c:v>
                </c:pt>
                <c:pt idx="6">
                  <c:v>0.71</c:v>
                </c:pt>
                <c:pt idx="7">
                  <c:v>0.72</c:v>
                </c:pt>
                <c:pt idx="8">
                  <c:v>0.73</c:v>
                </c:pt>
                <c:pt idx="9">
                  <c:v>0.74</c:v>
                </c:pt>
                <c:pt idx="10">
                  <c:v>0.75</c:v>
                </c:pt>
              </c:numCache>
            </c:numRef>
          </c:cat>
          <c:val>
            <c:numRef>
              <c:f>Sheet1!$AV$42:$AV$52</c:f>
              <c:numCache>
                <c:formatCode>General</c:formatCode>
                <c:ptCount val="11"/>
                <c:pt idx="0">
                  <c:v>-665.0</c:v>
                </c:pt>
                <c:pt idx="1">
                  <c:v>-686.0</c:v>
                </c:pt>
                <c:pt idx="2">
                  <c:v>-707.0</c:v>
                </c:pt>
                <c:pt idx="3">
                  <c:v>-728.0</c:v>
                </c:pt>
                <c:pt idx="4">
                  <c:v>-749.0</c:v>
                </c:pt>
                <c:pt idx="5">
                  <c:v>-770.0</c:v>
                </c:pt>
                <c:pt idx="6">
                  <c:v>-791.0</c:v>
                </c:pt>
                <c:pt idx="7">
                  <c:v>-812.0</c:v>
                </c:pt>
                <c:pt idx="8">
                  <c:v>-833.0</c:v>
                </c:pt>
                <c:pt idx="9">
                  <c:v>-854.0</c:v>
                </c:pt>
                <c:pt idx="10">
                  <c:v>-875.0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Sheet1!$AW$41</c:f>
              <c:strCache>
                <c:ptCount val="1"/>
                <c:pt idx="0">
                  <c:v>Opiton A</c:v>
                </c:pt>
              </c:strCache>
            </c:strRef>
          </c:tx>
          <c:cat>
            <c:numRef>
              <c:f>Sheet1!$AQ$42:$AQ$52</c:f>
              <c:numCache>
                <c:formatCode>General</c:formatCode>
                <c:ptCount val="11"/>
                <c:pt idx="0">
                  <c:v>0.65</c:v>
                </c:pt>
                <c:pt idx="1">
                  <c:v>0.66</c:v>
                </c:pt>
                <c:pt idx="2">
                  <c:v>0.67</c:v>
                </c:pt>
                <c:pt idx="3">
                  <c:v>0.68</c:v>
                </c:pt>
                <c:pt idx="4">
                  <c:v>0.69</c:v>
                </c:pt>
                <c:pt idx="5">
                  <c:v>0.7</c:v>
                </c:pt>
                <c:pt idx="6">
                  <c:v>0.71</c:v>
                </c:pt>
                <c:pt idx="7">
                  <c:v>0.72</c:v>
                </c:pt>
                <c:pt idx="8">
                  <c:v>0.73</c:v>
                </c:pt>
                <c:pt idx="9">
                  <c:v>0.74</c:v>
                </c:pt>
                <c:pt idx="10">
                  <c:v>0.75</c:v>
                </c:pt>
              </c:numCache>
            </c:numRef>
          </c:cat>
          <c:val>
            <c:numRef>
              <c:f>Sheet1!$AW$42:$AW$52</c:f>
              <c:numCache>
                <c:formatCode>General</c:formatCode>
                <c:ptCount val="11"/>
                <c:pt idx="0">
                  <c:v>-757.5</c:v>
                </c:pt>
                <c:pt idx="1">
                  <c:v>-757.5</c:v>
                </c:pt>
                <c:pt idx="2">
                  <c:v>-757.5</c:v>
                </c:pt>
                <c:pt idx="3">
                  <c:v>-757.5</c:v>
                </c:pt>
                <c:pt idx="4">
                  <c:v>-757.5</c:v>
                </c:pt>
                <c:pt idx="5">
                  <c:v>-757.5</c:v>
                </c:pt>
                <c:pt idx="6">
                  <c:v>-757.5</c:v>
                </c:pt>
                <c:pt idx="7">
                  <c:v>-757.5</c:v>
                </c:pt>
                <c:pt idx="8">
                  <c:v>-757.5</c:v>
                </c:pt>
                <c:pt idx="9">
                  <c:v>-757.5</c:v>
                </c:pt>
                <c:pt idx="10">
                  <c:v>-757.5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Sheet1!$AX$41</c:f>
              <c:strCache>
                <c:ptCount val="1"/>
                <c:pt idx="0">
                  <c:v>Option C</c:v>
                </c:pt>
              </c:strCache>
            </c:strRef>
          </c:tx>
          <c:cat>
            <c:numRef>
              <c:f>Sheet1!$AQ$42:$AQ$52</c:f>
              <c:numCache>
                <c:formatCode>General</c:formatCode>
                <c:ptCount val="11"/>
                <c:pt idx="0">
                  <c:v>0.65</c:v>
                </c:pt>
                <c:pt idx="1">
                  <c:v>0.66</c:v>
                </c:pt>
                <c:pt idx="2">
                  <c:v>0.67</c:v>
                </c:pt>
                <c:pt idx="3">
                  <c:v>0.68</c:v>
                </c:pt>
                <c:pt idx="4">
                  <c:v>0.69</c:v>
                </c:pt>
                <c:pt idx="5">
                  <c:v>0.7</c:v>
                </c:pt>
                <c:pt idx="6">
                  <c:v>0.71</c:v>
                </c:pt>
                <c:pt idx="7">
                  <c:v>0.72</c:v>
                </c:pt>
                <c:pt idx="8">
                  <c:v>0.73</c:v>
                </c:pt>
                <c:pt idx="9">
                  <c:v>0.74</c:v>
                </c:pt>
                <c:pt idx="10">
                  <c:v>0.75</c:v>
                </c:pt>
              </c:numCache>
            </c:numRef>
          </c:cat>
          <c:val>
            <c:numRef>
              <c:f>Sheet1!$AX$42:$AX$52</c:f>
              <c:numCache>
                <c:formatCode>General</c:formatCode>
                <c:ptCount val="11"/>
                <c:pt idx="0">
                  <c:v>-800.0</c:v>
                </c:pt>
                <c:pt idx="1">
                  <c:v>-800.0</c:v>
                </c:pt>
                <c:pt idx="2">
                  <c:v>-800.0</c:v>
                </c:pt>
                <c:pt idx="3">
                  <c:v>-800.0</c:v>
                </c:pt>
                <c:pt idx="4">
                  <c:v>-800.0</c:v>
                </c:pt>
                <c:pt idx="5">
                  <c:v>-800.0</c:v>
                </c:pt>
                <c:pt idx="6">
                  <c:v>-800.0</c:v>
                </c:pt>
                <c:pt idx="7">
                  <c:v>-800.0</c:v>
                </c:pt>
                <c:pt idx="8">
                  <c:v>-800.0</c:v>
                </c:pt>
                <c:pt idx="9">
                  <c:v>-800.0</c:v>
                </c:pt>
                <c:pt idx="10">
                  <c:v>-800.0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748504"/>
        <c:axId val="-2113857624"/>
      </c:lineChart>
      <c:catAx>
        <c:axId val="-211074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857624"/>
        <c:crosses val="autoZero"/>
        <c:auto val="1"/>
        <c:lblAlgn val="ctr"/>
        <c:lblOffset val="100"/>
        <c:noMultiLvlLbl val="0"/>
      </c:catAx>
      <c:valAx>
        <c:axId val="-211385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74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13</xdr:row>
      <xdr:rowOff>0</xdr:rowOff>
    </xdr:from>
    <xdr:to>
      <xdr:col>5</xdr:col>
      <xdr:colOff>152400</xdr:colOff>
      <xdr:row>13</xdr:row>
      <xdr:rowOff>152400</xdr:rowOff>
    </xdr:to>
    <xdr:sp macro="" textlink="">
      <xdr:nvSpPr>
        <xdr:cNvPr id="1281" name="Circle 1280"/>
        <xdr:cNvSpPr/>
      </xdr:nvSpPr>
      <xdr:spPr>
        <a:xfrm>
          <a:off x="2946400" y="24765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13</xdr:row>
      <xdr:rowOff>76200</xdr:rowOff>
    </xdr:from>
    <xdr:to>
      <xdr:col>5</xdr:col>
      <xdr:colOff>0</xdr:colOff>
      <xdr:row>13</xdr:row>
      <xdr:rowOff>76200</xdr:rowOff>
    </xdr:to>
    <xdr:sp macro="" textlink="">
      <xdr:nvSpPr>
        <xdr:cNvPr id="1282" name="Line 197"/>
        <xdr:cNvSpPr>
          <a:spLocks noChangeShapeType="1"/>
        </xdr:cNvSpPr>
      </xdr:nvSpPr>
      <xdr:spPr bwMode="auto">
        <a:xfrm>
          <a:off x="1295400" y="2552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152400</xdr:colOff>
      <xdr:row>13</xdr:row>
      <xdr:rowOff>76200</xdr:rowOff>
    </xdr:from>
    <xdr:to>
      <xdr:col>3</xdr:col>
      <xdr:colOff>0</xdr:colOff>
      <xdr:row>26</xdr:row>
      <xdr:rowOff>76200</xdr:rowOff>
    </xdr:to>
    <xdr:sp macro="" textlink="">
      <xdr:nvSpPr>
        <xdr:cNvPr id="1283" name="Line 198"/>
        <xdr:cNvSpPr>
          <a:spLocks noChangeShapeType="1"/>
        </xdr:cNvSpPr>
      </xdr:nvSpPr>
      <xdr:spPr bwMode="auto">
        <a:xfrm flipV="1">
          <a:off x="977900" y="2552700"/>
          <a:ext cx="317500" cy="2476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152400</xdr:colOff>
      <xdr:row>29</xdr:row>
      <xdr:rowOff>152400</xdr:rowOff>
    </xdr:to>
    <xdr:sp macro="" textlink="">
      <xdr:nvSpPr>
        <xdr:cNvPr id="1284" name="Circle 1283"/>
        <xdr:cNvSpPr/>
      </xdr:nvSpPr>
      <xdr:spPr>
        <a:xfrm>
          <a:off x="2946400" y="55245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29</xdr:row>
      <xdr:rowOff>76200</xdr:rowOff>
    </xdr:from>
    <xdr:to>
      <xdr:col>5</xdr:col>
      <xdr:colOff>0</xdr:colOff>
      <xdr:row>29</xdr:row>
      <xdr:rowOff>76200</xdr:rowOff>
    </xdr:to>
    <xdr:sp macro="" textlink="">
      <xdr:nvSpPr>
        <xdr:cNvPr id="1285" name="Line 199"/>
        <xdr:cNvSpPr>
          <a:spLocks noChangeShapeType="1"/>
        </xdr:cNvSpPr>
      </xdr:nvSpPr>
      <xdr:spPr bwMode="auto">
        <a:xfrm>
          <a:off x="1295400" y="5600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152400</xdr:colOff>
      <xdr:row>26</xdr:row>
      <xdr:rowOff>76200</xdr:rowOff>
    </xdr:from>
    <xdr:to>
      <xdr:col>3</xdr:col>
      <xdr:colOff>0</xdr:colOff>
      <xdr:row>29</xdr:row>
      <xdr:rowOff>76200</xdr:rowOff>
    </xdr:to>
    <xdr:sp macro="" textlink="">
      <xdr:nvSpPr>
        <xdr:cNvPr id="1286" name="Line 200"/>
        <xdr:cNvSpPr>
          <a:spLocks noChangeShapeType="1"/>
        </xdr:cNvSpPr>
      </xdr:nvSpPr>
      <xdr:spPr bwMode="auto">
        <a:xfrm>
          <a:off x="977900" y="5029200"/>
          <a:ext cx="317500" cy="571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152400</xdr:colOff>
      <xdr:row>40</xdr:row>
      <xdr:rowOff>152400</xdr:rowOff>
    </xdr:to>
    <xdr:sp macro="" textlink="">
      <xdr:nvSpPr>
        <xdr:cNvPr id="1287" name="Circle 1286"/>
        <xdr:cNvSpPr/>
      </xdr:nvSpPr>
      <xdr:spPr>
        <a:xfrm>
          <a:off x="2946400" y="76200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40</xdr:row>
      <xdr:rowOff>76200</xdr:rowOff>
    </xdr:from>
    <xdr:to>
      <xdr:col>5</xdr:col>
      <xdr:colOff>0</xdr:colOff>
      <xdr:row>40</xdr:row>
      <xdr:rowOff>76200</xdr:rowOff>
    </xdr:to>
    <xdr:sp macro="" textlink="">
      <xdr:nvSpPr>
        <xdr:cNvPr id="1288" name="Line 201"/>
        <xdr:cNvSpPr>
          <a:spLocks noChangeShapeType="1"/>
        </xdr:cNvSpPr>
      </xdr:nvSpPr>
      <xdr:spPr bwMode="auto">
        <a:xfrm>
          <a:off x="1295400" y="7696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152400</xdr:colOff>
      <xdr:row>26</xdr:row>
      <xdr:rowOff>76200</xdr:rowOff>
    </xdr:from>
    <xdr:to>
      <xdr:col>3</xdr:col>
      <xdr:colOff>0</xdr:colOff>
      <xdr:row>40</xdr:row>
      <xdr:rowOff>76200</xdr:rowOff>
    </xdr:to>
    <xdr:sp macro="" textlink="">
      <xdr:nvSpPr>
        <xdr:cNvPr id="1289" name="Line 202"/>
        <xdr:cNvSpPr>
          <a:spLocks noChangeShapeType="1"/>
        </xdr:cNvSpPr>
      </xdr:nvSpPr>
      <xdr:spPr bwMode="auto">
        <a:xfrm>
          <a:off x="977900" y="5029200"/>
          <a:ext cx="317500" cy="2667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152400</xdr:colOff>
      <xdr:row>27</xdr:row>
      <xdr:rowOff>152400</xdr:rowOff>
    </xdr:to>
    <xdr:sp macro="" textlink="">
      <xdr:nvSpPr>
        <xdr:cNvPr id="1290" name="Triangle 1289"/>
        <xdr:cNvSpPr/>
      </xdr:nvSpPr>
      <xdr:spPr>
        <a:xfrm rot="16200000">
          <a:off x="5067300" y="5143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152400</xdr:colOff>
      <xdr:row>27</xdr:row>
      <xdr:rowOff>76200</xdr:rowOff>
    </xdr:from>
    <xdr:to>
      <xdr:col>17</xdr:col>
      <xdr:colOff>0</xdr:colOff>
      <xdr:row>27</xdr:row>
      <xdr:rowOff>76200</xdr:rowOff>
    </xdr:to>
    <xdr:sp macro="" textlink="">
      <xdr:nvSpPr>
        <xdr:cNvPr id="1291" name="Line 203"/>
        <xdr:cNvSpPr>
          <a:spLocks noChangeShapeType="1"/>
        </xdr:cNvSpPr>
      </xdr:nvSpPr>
      <xdr:spPr bwMode="auto">
        <a:xfrm>
          <a:off x="5219700" y="5219700"/>
          <a:ext cx="40894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27</xdr:row>
      <xdr:rowOff>76200</xdr:rowOff>
    </xdr:from>
    <xdr:to>
      <xdr:col>9</xdr:col>
      <xdr:colOff>0</xdr:colOff>
      <xdr:row>27</xdr:row>
      <xdr:rowOff>76200</xdr:rowOff>
    </xdr:to>
    <xdr:sp macro="" textlink="">
      <xdr:nvSpPr>
        <xdr:cNvPr id="1292" name="Line 204"/>
        <xdr:cNvSpPr>
          <a:spLocks noChangeShapeType="1"/>
        </xdr:cNvSpPr>
      </xdr:nvSpPr>
      <xdr:spPr bwMode="auto">
        <a:xfrm>
          <a:off x="3416300" y="5219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152400</xdr:colOff>
      <xdr:row>27</xdr:row>
      <xdr:rowOff>76200</xdr:rowOff>
    </xdr:from>
    <xdr:to>
      <xdr:col>7</xdr:col>
      <xdr:colOff>0</xdr:colOff>
      <xdr:row>29</xdr:row>
      <xdr:rowOff>76200</xdr:rowOff>
    </xdr:to>
    <xdr:sp macro="" textlink="">
      <xdr:nvSpPr>
        <xdr:cNvPr id="1293" name="Line 205"/>
        <xdr:cNvSpPr>
          <a:spLocks noChangeShapeType="1"/>
        </xdr:cNvSpPr>
      </xdr:nvSpPr>
      <xdr:spPr bwMode="auto">
        <a:xfrm flipV="1">
          <a:off x="3098800" y="5219700"/>
          <a:ext cx="317500" cy="381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152400</xdr:colOff>
      <xdr:row>32</xdr:row>
      <xdr:rowOff>152400</xdr:rowOff>
    </xdr:to>
    <xdr:sp macro="" textlink="">
      <xdr:nvSpPr>
        <xdr:cNvPr id="1294" name="Triangle 1293"/>
        <xdr:cNvSpPr/>
      </xdr:nvSpPr>
      <xdr:spPr>
        <a:xfrm rot="16200000">
          <a:off x="5067300" y="6096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152400</xdr:colOff>
      <xdr:row>32</xdr:row>
      <xdr:rowOff>76200</xdr:rowOff>
    </xdr:from>
    <xdr:to>
      <xdr:col>17</xdr:col>
      <xdr:colOff>0</xdr:colOff>
      <xdr:row>32</xdr:row>
      <xdr:rowOff>76200</xdr:rowOff>
    </xdr:to>
    <xdr:sp macro="" textlink="">
      <xdr:nvSpPr>
        <xdr:cNvPr id="1295" name="Line 206"/>
        <xdr:cNvSpPr>
          <a:spLocks noChangeShapeType="1"/>
        </xdr:cNvSpPr>
      </xdr:nvSpPr>
      <xdr:spPr bwMode="auto">
        <a:xfrm>
          <a:off x="5219700" y="6172200"/>
          <a:ext cx="40894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32</xdr:row>
      <xdr:rowOff>76200</xdr:rowOff>
    </xdr:from>
    <xdr:to>
      <xdr:col>9</xdr:col>
      <xdr:colOff>0</xdr:colOff>
      <xdr:row>32</xdr:row>
      <xdr:rowOff>76200</xdr:rowOff>
    </xdr:to>
    <xdr:sp macro="" textlink="">
      <xdr:nvSpPr>
        <xdr:cNvPr id="1296" name="Line 207"/>
        <xdr:cNvSpPr>
          <a:spLocks noChangeShapeType="1"/>
        </xdr:cNvSpPr>
      </xdr:nvSpPr>
      <xdr:spPr bwMode="auto">
        <a:xfrm>
          <a:off x="3416300" y="6172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152400</xdr:colOff>
      <xdr:row>29</xdr:row>
      <xdr:rowOff>76200</xdr:rowOff>
    </xdr:from>
    <xdr:to>
      <xdr:col>7</xdr:col>
      <xdr:colOff>0</xdr:colOff>
      <xdr:row>32</xdr:row>
      <xdr:rowOff>76200</xdr:rowOff>
    </xdr:to>
    <xdr:sp macro="" textlink="">
      <xdr:nvSpPr>
        <xdr:cNvPr id="1297" name="Line 208"/>
        <xdr:cNvSpPr>
          <a:spLocks noChangeShapeType="1"/>
        </xdr:cNvSpPr>
      </xdr:nvSpPr>
      <xdr:spPr bwMode="auto">
        <a:xfrm>
          <a:off x="3098800" y="5600700"/>
          <a:ext cx="317500" cy="571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152400</xdr:colOff>
      <xdr:row>8</xdr:row>
      <xdr:rowOff>152400</xdr:rowOff>
    </xdr:to>
    <xdr:sp macro="" textlink="">
      <xdr:nvSpPr>
        <xdr:cNvPr id="1298" name="Circle 1297"/>
        <xdr:cNvSpPr/>
      </xdr:nvSpPr>
      <xdr:spPr>
        <a:xfrm>
          <a:off x="5067300" y="15240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8</xdr:row>
      <xdr:rowOff>76200</xdr:rowOff>
    </xdr:from>
    <xdr:to>
      <xdr:col>9</xdr:col>
      <xdr:colOff>0</xdr:colOff>
      <xdr:row>8</xdr:row>
      <xdr:rowOff>76200</xdr:rowOff>
    </xdr:to>
    <xdr:sp macro="" textlink="">
      <xdr:nvSpPr>
        <xdr:cNvPr id="1299" name="Line 209"/>
        <xdr:cNvSpPr>
          <a:spLocks noChangeShapeType="1"/>
        </xdr:cNvSpPr>
      </xdr:nvSpPr>
      <xdr:spPr bwMode="auto">
        <a:xfrm>
          <a:off x="3416300" y="1600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152400</xdr:colOff>
      <xdr:row>8</xdr:row>
      <xdr:rowOff>76200</xdr:rowOff>
    </xdr:from>
    <xdr:to>
      <xdr:col>7</xdr:col>
      <xdr:colOff>0</xdr:colOff>
      <xdr:row>13</xdr:row>
      <xdr:rowOff>76200</xdr:rowOff>
    </xdr:to>
    <xdr:sp macro="" textlink="">
      <xdr:nvSpPr>
        <xdr:cNvPr id="1300" name="Line 210"/>
        <xdr:cNvSpPr>
          <a:spLocks noChangeShapeType="1"/>
        </xdr:cNvSpPr>
      </xdr:nvSpPr>
      <xdr:spPr bwMode="auto">
        <a:xfrm flipV="1">
          <a:off x="3098800" y="1600200"/>
          <a:ext cx="317500" cy="952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152400</xdr:colOff>
      <xdr:row>19</xdr:row>
      <xdr:rowOff>152400</xdr:rowOff>
    </xdr:to>
    <xdr:sp macro="" textlink="">
      <xdr:nvSpPr>
        <xdr:cNvPr id="1301" name="Circle 1300"/>
        <xdr:cNvSpPr/>
      </xdr:nvSpPr>
      <xdr:spPr>
        <a:xfrm>
          <a:off x="5067300" y="36195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19</xdr:row>
      <xdr:rowOff>76200</xdr:rowOff>
    </xdr:from>
    <xdr:to>
      <xdr:col>9</xdr:col>
      <xdr:colOff>0</xdr:colOff>
      <xdr:row>19</xdr:row>
      <xdr:rowOff>76200</xdr:rowOff>
    </xdr:to>
    <xdr:sp macro="" textlink="">
      <xdr:nvSpPr>
        <xdr:cNvPr id="1302" name="Line 211"/>
        <xdr:cNvSpPr>
          <a:spLocks noChangeShapeType="1"/>
        </xdr:cNvSpPr>
      </xdr:nvSpPr>
      <xdr:spPr bwMode="auto">
        <a:xfrm>
          <a:off x="3416300" y="3695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152400</xdr:colOff>
      <xdr:row>13</xdr:row>
      <xdr:rowOff>76200</xdr:rowOff>
    </xdr:from>
    <xdr:to>
      <xdr:col>7</xdr:col>
      <xdr:colOff>0</xdr:colOff>
      <xdr:row>19</xdr:row>
      <xdr:rowOff>76200</xdr:rowOff>
    </xdr:to>
    <xdr:sp macro="" textlink="">
      <xdr:nvSpPr>
        <xdr:cNvPr id="1303" name="Line 212"/>
        <xdr:cNvSpPr>
          <a:spLocks noChangeShapeType="1"/>
        </xdr:cNvSpPr>
      </xdr:nvSpPr>
      <xdr:spPr bwMode="auto">
        <a:xfrm>
          <a:off x="3098800" y="2552700"/>
          <a:ext cx="317500" cy="1143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152400</xdr:colOff>
      <xdr:row>37</xdr:row>
      <xdr:rowOff>152400</xdr:rowOff>
    </xdr:to>
    <xdr:sp macro="" textlink="">
      <xdr:nvSpPr>
        <xdr:cNvPr id="1304" name="Triangle 1303"/>
        <xdr:cNvSpPr/>
      </xdr:nvSpPr>
      <xdr:spPr>
        <a:xfrm rot="16200000">
          <a:off x="5067300" y="7048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152400</xdr:colOff>
      <xdr:row>37</xdr:row>
      <xdr:rowOff>76200</xdr:rowOff>
    </xdr:from>
    <xdr:to>
      <xdr:col>17</xdr:col>
      <xdr:colOff>0</xdr:colOff>
      <xdr:row>37</xdr:row>
      <xdr:rowOff>76200</xdr:rowOff>
    </xdr:to>
    <xdr:sp macro="" textlink="">
      <xdr:nvSpPr>
        <xdr:cNvPr id="1305" name="Line 213"/>
        <xdr:cNvSpPr>
          <a:spLocks noChangeShapeType="1"/>
        </xdr:cNvSpPr>
      </xdr:nvSpPr>
      <xdr:spPr bwMode="auto">
        <a:xfrm>
          <a:off x="5219700" y="7124700"/>
          <a:ext cx="40894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37</xdr:row>
      <xdr:rowOff>76200</xdr:rowOff>
    </xdr:from>
    <xdr:to>
      <xdr:col>9</xdr:col>
      <xdr:colOff>0</xdr:colOff>
      <xdr:row>37</xdr:row>
      <xdr:rowOff>76200</xdr:rowOff>
    </xdr:to>
    <xdr:sp macro="" textlink="">
      <xdr:nvSpPr>
        <xdr:cNvPr id="1306" name="Line 214"/>
        <xdr:cNvSpPr>
          <a:spLocks noChangeShapeType="1"/>
        </xdr:cNvSpPr>
      </xdr:nvSpPr>
      <xdr:spPr bwMode="auto">
        <a:xfrm>
          <a:off x="3416300" y="7124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152400</xdr:colOff>
      <xdr:row>37</xdr:row>
      <xdr:rowOff>76200</xdr:rowOff>
    </xdr:from>
    <xdr:to>
      <xdr:col>7</xdr:col>
      <xdr:colOff>0</xdr:colOff>
      <xdr:row>40</xdr:row>
      <xdr:rowOff>76200</xdr:rowOff>
    </xdr:to>
    <xdr:sp macro="" textlink="">
      <xdr:nvSpPr>
        <xdr:cNvPr id="1307" name="Line 215"/>
        <xdr:cNvSpPr>
          <a:spLocks noChangeShapeType="1"/>
        </xdr:cNvSpPr>
      </xdr:nvSpPr>
      <xdr:spPr bwMode="auto">
        <a:xfrm flipV="1">
          <a:off x="3098800" y="7124700"/>
          <a:ext cx="317500" cy="571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152400</xdr:colOff>
      <xdr:row>44</xdr:row>
      <xdr:rowOff>152400</xdr:rowOff>
    </xdr:to>
    <xdr:sp macro="" textlink="">
      <xdr:nvSpPr>
        <xdr:cNvPr id="1308" name="Circle 1307"/>
        <xdr:cNvSpPr/>
      </xdr:nvSpPr>
      <xdr:spPr>
        <a:xfrm>
          <a:off x="5067300" y="83820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44</xdr:row>
      <xdr:rowOff>76200</xdr:rowOff>
    </xdr:from>
    <xdr:to>
      <xdr:col>9</xdr:col>
      <xdr:colOff>0</xdr:colOff>
      <xdr:row>44</xdr:row>
      <xdr:rowOff>76200</xdr:rowOff>
    </xdr:to>
    <xdr:sp macro="" textlink="">
      <xdr:nvSpPr>
        <xdr:cNvPr id="1309" name="Line 216"/>
        <xdr:cNvSpPr>
          <a:spLocks noChangeShapeType="1"/>
        </xdr:cNvSpPr>
      </xdr:nvSpPr>
      <xdr:spPr bwMode="auto">
        <a:xfrm>
          <a:off x="3416300" y="8458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152400</xdr:colOff>
      <xdr:row>40</xdr:row>
      <xdr:rowOff>76200</xdr:rowOff>
    </xdr:from>
    <xdr:to>
      <xdr:col>7</xdr:col>
      <xdr:colOff>0</xdr:colOff>
      <xdr:row>44</xdr:row>
      <xdr:rowOff>76200</xdr:rowOff>
    </xdr:to>
    <xdr:sp macro="" textlink="">
      <xdr:nvSpPr>
        <xdr:cNvPr id="1310" name="Line 217"/>
        <xdr:cNvSpPr>
          <a:spLocks noChangeShapeType="1"/>
        </xdr:cNvSpPr>
      </xdr:nvSpPr>
      <xdr:spPr bwMode="auto">
        <a:xfrm>
          <a:off x="3098800" y="7696200"/>
          <a:ext cx="317500" cy="762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13</xdr:col>
      <xdr:colOff>0</xdr:colOff>
      <xdr:row>42</xdr:row>
      <xdr:rowOff>0</xdr:rowOff>
    </xdr:from>
    <xdr:to>
      <xdr:col>13</xdr:col>
      <xdr:colOff>152400</xdr:colOff>
      <xdr:row>42</xdr:row>
      <xdr:rowOff>152400</xdr:rowOff>
    </xdr:to>
    <xdr:sp macro="" textlink="">
      <xdr:nvSpPr>
        <xdr:cNvPr id="1311" name="Triangle 1310"/>
        <xdr:cNvSpPr/>
      </xdr:nvSpPr>
      <xdr:spPr>
        <a:xfrm rot="16200000">
          <a:off x="7188200" y="8001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152400</xdr:colOff>
      <xdr:row>42</xdr:row>
      <xdr:rowOff>76200</xdr:rowOff>
    </xdr:from>
    <xdr:to>
      <xdr:col>17</xdr:col>
      <xdr:colOff>0</xdr:colOff>
      <xdr:row>42</xdr:row>
      <xdr:rowOff>76200</xdr:rowOff>
    </xdr:to>
    <xdr:sp macro="" textlink="">
      <xdr:nvSpPr>
        <xdr:cNvPr id="1312" name="Line 218"/>
        <xdr:cNvSpPr>
          <a:spLocks noChangeShapeType="1"/>
        </xdr:cNvSpPr>
      </xdr:nvSpPr>
      <xdr:spPr bwMode="auto">
        <a:xfrm>
          <a:off x="7340600" y="8077200"/>
          <a:ext cx="1968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0</xdr:colOff>
      <xdr:row>42</xdr:row>
      <xdr:rowOff>76200</xdr:rowOff>
    </xdr:from>
    <xdr:to>
      <xdr:col>13</xdr:col>
      <xdr:colOff>0</xdr:colOff>
      <xdr:row>42</xdr:row>
      <xdr:rowOff>76200</xdr:rowOff>
    </xdr:to>
    <xdr:sp macro="" textlink="">
      <xdr:nvSpPr>
        <xdr:cNvPr id="1313" name="Line 219"/>
        <xdr:cNvSpPr>
          <a:spLocks noChangeShapeType="1"/>
        </xdr:cNvSpPr>
      </xdr:nvSpPr>
      <xdr:spPr bwMode="auto">
        <a:xfrm>
          <a:off x="5537200" y="8077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152400</xdr:colOff>
      <xdr:row>42</xdr:row>
      <xdr:rowOff>76200</xdr:rowOff>
    </xdr:from>
    <xdr:to>
      <xdr:col>11</xdr:col>
      <xdr:colOff>0</xdr:colOff>
      <xdr:row>44</xdr:row>
      <xdr:rowOff>76200</xdr:rowOff>
    </xdr:to>
    <xdr:sp macro="" textlink="">
      <xdr:nvSpPr>
        <xdr:cNvPr id="1314" name="Line 220"/>
        <xdr:cNvSpPr>
          <a:spLocks noChangeShapeType="1"/>
        </xdr:cNvSpPr>
      </xdr:nvSpPr>
      <xdr:spPr bwMode="auto">
        <a:xfrm flipV="1">
          <a:off x="5219700" y="8077200"/>
          <a:ext cx="317500" cy="381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13</xdr:col>
      <xdr:colOff>0</xdr:colOff>
      <xdr:row>47</xdr:row>
      <xdr:rowOff>0</xdr:rowOff>
    </xdr:from>
    <xdr:to>
      <xdr:col>13</xdr:col>
      <xdr:colOff>152400</xdr:colOff>
      <xdr:row>47</xdr:row>
      <xdr:rowOff>152400</xdr:rowOff>
    </xdr:to>
    <xdr:sp macro="" textlink="">
      <xdr:nvSpPr>
        <xdr:cNvPr id="1315" name="Triangle 1314"/>
        <xdr:cNvSpPr/>
      </xdr:nvSpPr>
      <xdr:spPr>
        <a:xfrm rot="16200000">
          <a:off x="7188200" y="8953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152400</xdr:colOff>
      <xdr:row>47</xdr:row>
      <xdr:rowOff>76200</xdr:rowOff>
    </xdr:from>
    <xdr:to>
      <xdr:col>17</xdr:col>
      <xdr:colOff>0</xdr:colOff>
      <xdr:row>47</xdr:row>
      <xdr:rowOff>76200</xdr:rowOff>
    </xdr:to>
    <xdr:sp macro="" textlink="">
      <xdr:nvSpPr>
        <xdr:cNvPr id="1316" name="Line 221"/>
        <xdr:cNvSpPr>
          <a:spLocks noChangeShapeType="1"/>
        </xdr:cNvSpPr>
      </xdr:nvSpPr>
      <xdr:spPr bwMode="auto">
        <a:xfrm>
          <a:off x="7340600" y="9029700"/>
          <a:ext cx="1968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0</xdr:colOff>
      <xdr:row>47</xdr:row>
      <xdr:rowOff>76200</xdr:rowOff>
    </xdr:from>
    <xdr:to>
      <xdr:col>13</xdr:col>
      <xdr:colOff>0</xdr:colOff>
      <xdr:row>47</xdr:row>
      <xdr:rowOff>76200</xdr:rowOff>
    </xdr:to>
    <xdr:sp macro="" textlink="">
      <xdr:nvSpPr>
        <xdr:cNvPr id="1317" name="Line 222"/>
        <xdr:cNvSpPr>
          <a:spLocks noChangeShapeType="1"/>
        </xdr:cNvSpPr>
      </xdr:nvSpPr>
      <xdr:spPr bwMode="auto">
        <a:xfrm>
          <a:off x="5537200" y="9029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152400</xdr:colOff>
      <xdr:row>44</xdr:row>
      <xdr:rowOff>76200</xdr:rowOff>
    </xdr:from>
    <xdr:to>
      <xdr:col>11</xdr:col>
      <xdr:colOff>0</xdr:colOff>
      <xdr:row>47</xdr:row>
      <xdr:rowOff>76200</xdr:rowOff>
    </xdr:to>
    <xdr:sp macro="" textlink="">
      <xdr:nvSpPr>
        <xdr:cNvPr id="1318" name="Line 223"/>
        <xdr:cNvSpPr>
          <a:spLocks noChangeShapeType="1"/>
        </xdr:cNvSpPr>
      </xdr:nvSpPr>
      <xdr:spPr bwMode="auto">
        <a:xfrm>
          <a:off x="5219700" y="8458200"/>
          <a:ext cx="317500" cy="571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152400</xdr:colOff>
      <xdr:row>4</xdr:row>
      <xdr:rowOff>152400</xdr:rowOff>
    </xdr:to>
    <xdr:sp macro="" textlink="">
      <xdr:nvSpPr>
        <xdr:cNvPr id="1319" name="Circle 1318"/>
        <xdr:cNvSpPr/>
      </xdr:nvSpPr>
      <xdr:spPr>
        <a:xfrm>
          <a:off x="7188200" y="762000"/>
          <a:ext cx="152400" cy="152400"/>
        </a:xfrm>
        <a:prstGeom prst="ellips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4</xdr:row>
      <xdr:rowOff>76200</xdr:rowOff>
    </xdr:from>
    <xdr:to>
      <xdr:col>13</xdr:col>
      <xdr:colOff>0</xdr:colOff>
      <xdr:row>4</xdr:row>
      <xdr:rowOff>76200</xdr:rowOff>
    </xdr:to>
    <xdr:sp macro="" textlink="">
      <xdr:nvSpPr>
        <xdr:cNvPr id="1320" name="Line 224"/>
        <xdr:cNvSpPr>
          <a:spLocks noChangeShapeType="1"/>
        </xdr:cNvSpPr>
      </xdr:nvSpPr>
      <xdr:spPr bwMode="auto">
        <a:xfrm>
          <a:off x="5537200" y="838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152400</xdr:colOff>
      <xdr:row>4</xdr:row>
      <xdr:rowOff>76200</xdr:rowOff>
    </xdr:from>
    <xdr:to>
      <xdr:col>11</xdr:col>
      <xdr:colOff>0</xdr:colOff>
      <xdr:row>8</xdr:row>
      <xdr:rowOff>76200</xdr:rowOff>
    </xdr:to>
    <xdr:sp macro="" textlink="">
      <xdr:nvSpPr>
        <xdr:cNvPr id="1321" name="Line 225"/>
        <xdr:cNvSpPr>
          <a:spLocks noChangeShapeType="1"/>
        </xdr:cNvSpPr>
      </xdr:nvSpPr>
      <xdr:spPr bwMode="auto">
        <a:xfrm flipV="1">
          <a:off x="5219700" y="838200"/>
          <a:ext cx="317500" cy="762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152400</xdr:colOff>
      <xdr:row>12</xdr:row>
      <xdr:rowOff>152400</xdr:rowOff>
    </xdr:to>
    <xdr:sp macro="" textlink="">
      <xdr:nvSpPr>
        <xdr:cNvPr id="1322" name="Triangle 1321"/>
        <xdr:cNvSpPr/>
      </xdr:nvSpPr>
      <xdr:spPr>
        <a:xfrm rot="16200000">
          <a:off x="7188200" y="2286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152400</xdr:colOff>
      <xdr:row>12</xdr:row>
      <xdr:rowOff>76200</xdr:rowOff>
    </xdr:from>
    <xdr:to>
      <xdr:col>17</xdr:col>
      <xdr:colOff>0</xdr:colOff>
      <xdr:row>12</xdr:row>
      <xdr:rowOff>76200</xdr:rowOff>
    </xdr:to>
    <xdr:sp macro="" textlink="">
      <xdr:nvSpPr>
        <xdr:cNvPr id="1323" name="Line 226"/>
        <xdr:cNvSpPr>
          <a:spLocks noChangeShapeType="1"/>
        </xdr:cNvSpPr>
      </xdr:nvSpPr>
      <xdr:spPr bwMode="auto">
        <a:xfrm>
          <a:off x="7340600" y="2362200"/>
          <a:ext cx="1968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0</xdr:colOff>
      <xdr:row>12</xdr:row>
      <xdr:rowOff>76200</xdr:rowOff>
    </xdr:from>
    <xdr:to>
      <xdr:col>13</xdr:col>
      <xdr:colOff>0</xdr:colOff>
      <xdr:row>12</xdr:row>
      <xdr:rowOff>76200</xdr:rowOff>
    </xdr:to>
    <xdr:sp macro="" textlink="">
      <xdr:nvSpPr>
        <xdr:cNvPr id="1324" name="Line 227"/>
        <xdr:cNvSpPr>
          <a:spLocks noChangeShapeType="1"/>
        </xdr:cNvSpPr>
      </xdr:nvSpPr>
      <xdr:spPr bwMode="auto">
        <a:xfrm>
          <a:off x="5537200" y="2362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152400</xdr:colOff>
      <xdr:row>8</xdr:row>
      <xdr:rowOff>76200</xdr:rowOff>
    </xdr:from>
    <xdr:to>
      <xdr:col>11</xdr:col>
      <xdr:colOff>0</xdr:colOff>
      <xdr:row>12</xdr:row>
      <xdr:rowOff>76200</xdr:rowOff>
    </xdr:to>
    <xdr:sp macro="" textlink="">
      <xdr:nvSpPr>
        <xdr:cNvPr id="1325" name="Line 228"/>
        <xdr:cNvSpPr>
          <a:spLocks noChangeShapeType="1"/>
        </xdr:cNvSpPr>
      </xdr:nvSpPr>
      <xdr:spPr bwMode="auto">
        <a:xfrm>
          <a:off x="5219700" y="1600200"/>
          <a:ext cx="317500" cy="762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152400</xdr:colOff>
      <xdr:row>17</xdr:row>
      <xdr:rowOff>152400</xdr:rowOff>
    </xdr:to>
    <xdr:sp macro="" textlink="">
      <xdr:nvSpPr>
        <xdr:cNvPr id="1326" name="Triangle 1325"/>
        <xdr:cNvSpPr/>
      </xdr:nvSpPr>
      <xdr:spPr>
        <a:xfrm rot="16200000">
          <a:off x="7188200" y="3238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152400</xdr:colOff>
      <xdr:row>17</xdr:row>
      <xdr:rowOff>76200</xdr:rowOff>
    </xdr:from>
    <xdr:to>
      <xdr:col>17</xdr:col>
      <xdr:colOff>0</xdr:colOff>
      <xdr:row>17</xdr:row>
      <xdr:rowOff>76200</xdr:rowOff>
    </xdr:to>
    <xdr:sp macro="" textlink="">
      <xdr:nvSpPr>
        <xdr:cNvPr id="1327" name="Line 229"/>
        <xdr:cNvSpPr>
          <a:spLocks noChangeShapeType="1"/>
        </xdr:cNvSpPr>
      </xdr:nvSpPr>
      <xdr:spPr bwMode="auto">
        <a:xfrm>
          <a:off x="7340600" y="3314700"/>
          <a:ext cx="1968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0</xdr:colOff>
      <xdr:row>17</xdr:row>
      <xdr:rowOff>76200</xdr:rowOff>
    </xdr:from>
    <xdr:to>
      <xdr:col>13</xdr:col>
      <xdr:colOff>0</xdr:colOff>
      <xdr:row>17</xdr:row>
      <xdr:rowOff>76200</xdr:rowOff>
    </xdr:to>
    <xdr:sp macro="" textlink="">
      <xdr:nvSpPr>
        <xdr:cNvPr id="1328" name="Line 230"/>
        <xdr:cNvSpPr>
          <a:spLocks noChangeShapeType="1"/>
        </xdr:cNvSpPr>
      </xdr:nvSpPr>
      <xdr:spPr bwMode="auto">
        <a:xfrm>
          <a:off x="5537200" y="3314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152400</xdr:colOff>
      <xdr:row>17</xdr:row>
      <xdr:rowOff>76200</xdr:rowOff>
    </xdr:from>
    <xdr:to>
      <xdr:col>11</xdr:col>
      <xdr:colOff>0</xdr:colOff>
      <xdr:row>19</xdr:row>
      <xdr:rowOff>76200</xdr:rowOff>
    </xdr:to>
    <xdr:sp macro="" textlink="">
      <xdr:nvSpPr>
        <xdr:cNvPr id="1329" name="Line 231"/>
        <xdr:cNvSpPr>
          <a:spLocks noChangeShapeType="1"/>
        </xdr:cNvSpPr>
      </xdr:nvSpPr>
      <xdr:spPr bwMode="auto">
        <a:xfrm flipV="1">
          <a:off x="5219700" y="3314700"/>
          <a:ext cx="317500" cy="381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152400</xdr:colOff>
      <xdr:row>22</xdr:row>
      <xdr:rowOff>152400</xdr:rowOff>
    </xdr:to>
    <xdr:sp macro="" textlink="">
      <xdr:nvSpPr>
        <xdr:cNvPr id="1330" name="Triangle 1329"/>
        <xdr:cNvSpPr/>
      </xdr:nvSpPr>
      <xdr:spPr>
        <a:xfrm rot="16200000">
          <a:off x="7188200" y="4191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152400</xdr:colOff>
      <xdr:row>22</xdr:row>
      <xdr:rowOff>76200</xdr:rowOff>
    </xdr:from>
    <xdr:to>
      <xdr:col>17</xdr:col>
      <xdr:colOff>0</xdr:colOff>
      <xdr:row>22</xdr:row>
      <xdr:rowOff>76200</xdr:rowOff>
    </xdr:to>
    <xdr:sp macro="" textlink="">
      <xdr:nvSpPr>
        <xdr:cNvPr id="1331" name="Line 232"/>
        <xdr:cNvSpPr>
          <a:spLocks noChangeShapeType="1"/>
        </xdr:cNvSpPr>
      </xdr:nvSpPr>
      <xdr:spPr bwMode="auto">
        <a:xfrm>
          <a:off x="7340600" y="4267200"/>
          <a:ext cx="1968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0</xdr:colOff>
      <xdr:row>22</xdr:row>
      <xdr:rowOff>76200</xdr:rowOff>
    </xdr:from>
    <xdr:to>
      <xdr:col>13</xdr:col>
      <xdr:colOff>0</xdr:colOff>
      <xdr:row>22</xdr:row>
      <xdr:rowOff>76200</xdr:rowOff>
    </xdr:to>
    <xdr:sp macro="" textlink="">
      <xdr:nvSpPr>
        <xdr:cNvPr id="1332" name="Line 233"/>
        <xdr:cNvSpPr>
          <a:spLocks noChangeShapeType="1"/>
        </xdr:cNvSpPr>
      </xdr:nvSpPr>
      <xdr:spPr bwMode="auto">
        <a:xfrm>
          <a:off x="5537200" y="4267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152400</xdr:colOff>
      <xdr:row>19</xdr:row>
      <xdr:rowOff>76200</xdr:rowOff>
    </xdr:from>
    <xdr:to>
      <xdr:col>11</xdr:col>
      <xdr:colOff>0</xdr:colOff>
      <xdr:row>22</xdr:row>
      <xdr:rowOff>76200</xdr:rowOff>
    </xdr:to>
    <xdr:sp macro="" textlink="">
      <xdr:nvSpPr>
        <xdr:cNvPr id="1333" name="Line 234"/>
        <xdr:cNvSpPr>
          <a:spLocks noChangeShapeType="1"/>
        </xdr:cNvSpPr>
      </xdr:nvSpPr>
      <xdr:spPr bwMode="auto">
        <a:xfrm>
          <a:off x="5219700" y="3695700"/>
          <a:ext cx="317500" cy="571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2</xdr:row>
      <xdr:rowOff>0</xdr:rowOff>
    </xdr:from>
    <xdr:to>
      <xdr:col>17</xdr:col>
      <xdr:colOff>152400</xdr:colOff>
      <xdr:row>2</xdr:row>
      <xdr:rowOff>152400</xdr:rowOff>
    </xdr:to>
    <xdr:sp macro="" textlink="">
      <xdr:nvSpPr>
        <xdr:cNvPr id="1334" name="Triangle 1333"/>
        <xdr:cNvSpPr/>
      </xdr:nvSpPr>
      <xdr:spPr>
        <a:xfrm rot="16200000">
          <a:off x="9309100" y="3810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2</xdr:row>
      <xdr:rowOff>76200</xdr:rowOff>
    </xdr:from>
    <xdr:to>
      <xdr:col>17</xdr:col>
      <xdr:colOff>0</xdr:colOff>
      <xdr:row>2</xdr:row>
      <xdr:rowOff>76200</xdr:rowOff>
    </xdr:to>
    <xdr:sp macro="" textlink="">
      <xdr:nvSpPr>
        <xdr:cNvPr id="1335" name="Line 235"/>
        <xdr:cNvSpPr>
          <a:spLocks noChangeShapeType="1"/>
        </xdr:cNvSpPr>
      </xdr:nvSpPr>
      <xdr:spPr bwMode="auto">
        <a:xfrm>
          <a:off x="7658100" y="4572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152400</xdr:colOff>
      <xdr:row>2</xdr:row>
      <xdr:rowOff>76200</xdr:rowOff>
    </xdr:from>
    <xdr:to>
      <xdr:col>15</xdr:col>
      <xdr:colOff>0</xdr:colOff>
      <xdr:row>4</xdr:row>
      <xdr:rowOff>76200</xdr:rowOff>
    </xdr:to>
    <xdr:sp macro="" textlink="">
      <xdr:nvSpPr>
        <xdr:cNvPr id="1336" name="Line 236"/>
        <xdr:cNvSpPr>
          <a:spLocks noChangeShapeType="1"/>
        </xdr:cNvSpPr>
      </xdr:nvSpPr>
      <xdr:spPr bwMode="auto">
        <a:xfrm flipV="1">
          <a:off x="7340600" y="457200"/>
          <a:ext cx="317500" cy="381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152400</xdr:colOff>
      <xdr:row>7</xdr:row>
      <xdr:rowOff>152400</xdr:rowOff>
    </xdr:to>
    <xdr:sp macro="" textlink="">
      <xdr:nvSpPr>
        <xdr:cNvPr id="1337" name="Triangle 1336"/>
        <xdr:cNvSpPr/>
      </xdr:nvSpPr>
      <xdr:spPr>
        <a:xfrm rot="16200000">
          <a:off x="9309100" y="1333500"/>
          <a:ext cx="152400" cy="152400"/>
        </a:xfrm>
        <a:prstGeom prst="triangle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7</xdr:row>
      <xdr:rowOff>76200</xdr:rowOff>
    </xdr:from>
    <xdr:to>
      <xdr:col>17</xdr:col>
      <xdr:colOff>0</xdr:colOff>
      <xdr:row>7</xdr:row>
      <xdr:rowOff>76200</xdr:rowOff>
    </xdr:to>
    <xdr:sp macro="" textlink="">
      <xdr:nvSpPr>
        <xdr:cNvPr id="1338" name="Line 237"/>
        <xdr:cNvSpPr>
          <a:spLocks noChangeShapeType="1"/>
        </xdr:cNvSpPr>
      </xdr:nvSpPr>
      <xdr:spPr bwMode="auto">
        <a:xfrm>
          <a:off x="7658100" y="14097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152400</xdr:colOff>
      <xdr:row>4</xdr:row>
      <xdr:rowOff>76200</xdr:rowOff>
    </xdr:from>
    <xdr:to>
      <xdr:col>15</xdr:col>
      <xdr:colOff>0</xdr:colOff>
      <xdr:row>7</xdr:row>
      <xdr:rowOff>76200</xdr:rowOff>
    </xdr:to>
    <xdr:sp macro="" textlink="">
      <xdr:nvSpPr>
        <xdr:cNvPr id="1339" name="Line 238"/>
        <xdr:cNvSpPr>
          <a:spLocks noChangeShapeType="1"/>
        </xdr:cNvSpPr>
      </xdr:nvSpPr>
      <xdr:spPr bwMode="auto">
        <a:xfrm>
          <a:off x="7340600" y="838200"/>
          <a:ext cx="317500" cy="571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sp macro="" textlink="">
      <xdr:nvSpPr>
        <xdr:cNvPr id="1340" name="Square 1339"/>
        <xdr:cNvSpPr/>
      </xdr:nvSpPr>
      <xdr:spPr>
        <a:xfrm>
          <a:off x="825500" y="4953000"/>
          <a:ext cx="152400" cy="15240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gradFill flip="none"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  <a:alpha val="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  <a:alpha val="0"/>
                    </a:schemeClr>
                  </a:gs>
                </a:gsLst>
                <a:lin ang="16200000" scaled="0"/>
                <a:tileRect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26</xdr:row>
      <xdr:rowOff>76200</xdr:rowOff>
    </xdr:from>
    <xdr:to>
      <xdr:col>1</xdr:col>
      <xdr:colOff>0</xdr:colOff>
      <xdr:row>26</xdr:row>
      <xdr:rowOff>76200</xdr:rowOff>
    </xdr:to>
    <xdr:sp macro="" textlink="">
      <xdr:nvSpPr>
        <xdr:cNvPr id="1341" name="Line 239"/>
        <xdr:cNvSpPr>
          <a:spLocks noChangeShapeType="1"/>
        </xdr:cNvSpPr>
      </xdr:nvSpPr>
      <xdr:spPr bwMode="auto">
        <a:xfrm>
          <a:off x="0" y="5029200"/>
          <a:ext cx="825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18</xdr:col>
      <xdr:colOff>558800</xdr:colOff>
      <xdr:row>14</xdr:row>
      <xdr:rowOff>88900</xdr:rowOff>
    </xdr:from>
    <xdr:to>
      <xdr:col>30</xdr:col>
      <xdr:colOff>279400</xdr:colOff>
      <xdr:row>38</xdr:row>
      <xdr:rowOff>25400</xdr:rowOff>
    </xdr:to>
    <xdr:graphicFrame macro="">
      <xdr:nvGraphicFramePr>
        <xdr:cNvPr id="1342" name="Chart 13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279400</xdr:colOff>
      <xdr:row>14</xdr:row>
      <xdr:rowOff>88900</xdr:rowOff>
    </xdr:from>
    <xdr:to>
      <xdr:col>42</xdr:col>
      <xdr:colOff>0</xdr:colOff>
      <xdr:row>38</xdr:row>
      <xdr:rowOff>25400</xdr:rowOff>
    </xdr:to>
    <xdr:graphicFrame macro="">
      <xdr:nvGraphicFramePr>
        <xdr:cNvPr id="351" name="Chart 3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88900</xdr:colOff>
      <xdr:row>13</xdr:row>
      <xdr:rowOff>76200</xdr:rowOff>
    </xdr:from>
    <xdr:to>
      <xdr:col>54</xdr:col>
      <xdr:colOff>635000</xdr:colOff>
      <xdr:row>37</xdr:row>
      <xdr:rowOff>12700</xdr:rowOff>
    </xdr:to>
    <xdr:graphicFrame macro="">
      <xdr:nvGraphicFramePr>
        <xdr:cNvPr id="352" name="Chart 3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533400</xdr:colOff>
      <xdr:row>55</xdr:row>
      <xdr:rowOff>76200</xdr:rowOff>
    </xdr:from>
    <xdr:to>
      <xdr:col>28</xdr:col>
      <xdr:colOff>469900</xdr:colOff>
      <xdr:row>91</xdr:row>
      <xdr:rowOff>76200</xdr:rowOff>
    </xdr:to>
    <xdr:graphicFrame macro="">
      <xdr:nvGraphicFramePr>
        <xdr:cNvPr id="1343" name="Chart 13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533400</xdr:colOff>
      <xdr:row>55</xdr:row>
      <xdr:rowOff>25400</xdr:rowOff>
    </xdr:from>
    <xdr:to>
      <xdr:col>39</xdr:col>
      <xdr:colOff>355600</xdr:colOff>
      <xdr:row>78</xdr:row>
      <xdr:rowOff>76200</xdr:rowOff>
    </xdr:to>
    <xdr:graphicFrame macro="">
      <xdr:nvGraphicFramePr>
        <xdr:cNvPr id="354" name="Chart 3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317500</xdr:colOff>
      <xdr:row>46</xdr:row>
      <xdr:rowOff>101600</xdr:rowOff>
    </xdr:from>
    <xdr:to>
      <xdr:col>60</xdr:col>
      <xdr:colOff>177800</xdr:colOff>
      <xdr:row>85</xdr:row>
      <xdr:rowOff>88900</xdr:rowOff>
    </xdr:to>
    <xdr:graphicFrame macro="">
      <xdr:nvGraphicFramePr>
        <xdr:cNvPr id="355" name="Chart 3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1018"/>
  <sheetViews>
    <sheetView tabSelected="1" topLeftCell="B41" workbookViewId="0">
      <selection activeCell="AH49" sqref="AH49"/>
    </sheetView>
  </sheetViews>
  <sheetFormatPr baseColWidth="10" defaultRowHeight="15" x14ac:dyDescent="0"/>
  <cols>
    <col min="2" max="2" width="2.33203125" customWidth="1"/>
    <col min="3" max="3" width="3.83203125" customWidth="1"/>
    <col min="6" max="6" width="2.33203125" customWidth="1"/>
    <col min="7" max="7" width="3.83203125" customWidth="1"/>
    <col min="9" max="9" width="21.83203125" customWidth="1"/>
    <col min="10" max="10" width="2.33203125" customWidth="1"/>
    <col min="11" max="11" width="3.83203125" customWidth="1"/>
    <col min="14" max="14" width="2.33203125" customWidth="1"/>
    <col min="15" max="15" width="3.83203125" customWidth="1"/>
    <col min="18" max="18" width="2.33203125" customWidth="1"/>
  </cols>
  <sheetData>
    <row r="1" spans="1:51">
      <c r="A1" s="4" t="s">
        <v>18</v>
      </c>
      <c r="P1" s="3">
        <v>0.5</v>
      </c>
      <c r="S1" s="5" t="s">
        <v>19</v>
      </c>
      <c r="U1" t="s">
        <v>42</v>
      </c>
      <c r="V1" t="s">
        <v>37</v>
      </c>
      <c r="W1" t="s">
        <v>38</v>
      </c>
      <c r="X1" t="s">
        <v>39</v>
      </c>
      <c r="Y1" t="s">
        <v>40</v>
      </c>
      <c r="Z1" t="s">
        <v>53</v>
      </c>
      <c r="AA1" t="s">
        <v>54</v>
      </c>
      <c r="AB1" t="s">
        <v>55</v>
      </c>
      <c r="AF1" t="s">
        <v>43</v>
      </c>
      <c r="AG1" t="s">
        <v>37</v>
      </c>
      <c r="AH1" t="s">
        <v>38</v>
      </c>
      <c r="AI1" t="s">
        <v>44</v>
      </c>
      <c r="AJ1" t="s">
        <v>45</v>
      </c>
      <c r="AK1" t="s">
        <v>46</v>
      </c>
      <c r="AL1" t="s">
        <v>47</v>
      </c>
      <c r="AM1" t="s">
        <v>53</v>
      </c>
      <c r="AN1" t="s">
        <v>54</v>
      </c>
      <c r="AO1" t="s">
        <v>55</v>
      </c>
      <c r="AR1" t="s">
        <v>48</v>
      </c>
      <c r="AS1" t="s">
        <v>37</v>
      </c>
      <c r="AT1" t="s">
        <v>38</v>
      </c>
      <c r="AU1" t="s">
        <v>44</v>
      </c>
      <c r="AV1" t="s">
        <v>45</v>
      </c>
      <c r="AW1" t="s">
        <v>53</v>
      </c>
      <c r="AX1" s="6" t="s">
        <v>54</v>
      </c>
      <c r="AY1" s="6" t="s">
        <v>55</v>
      </c>
    </row>
    <row r="2" spans="1:51">
      <c r="P2" t="s">
        <v>34</v>
      </c>
      <c r="V2">
        <v>0</v>
      </c>
      <c r="W2">
        <f>1-V2</f>
        <v>1</v>
      </c>
      <c r="X2">
        <f>-1287.5*V2</f>
        <v>0</v>
      </c>
      <c r="Y2">
        <f>-625*W2</f>
        <v>-625</v>
      </c>
      <c r="Z2">
        <f>SUM(X2:Y2)</f>
        <v>-625</v>
      </c>
      <c r="AA2">
        <v>-770</v>
      </c>
      <c r="AB2">
        <v>-800</v>
      </c>
      <c r="AG2">
        <v>0</v>
      </c>
      <c r="AH2">
        <f>1-AG2</f>
        <v>1</v>
      </c>
      <c r="AI2">
        <f>-1287.5*AG2</f>
        <v>0</v>
      </c>
      <c r="AJ2">
        <f>AJ$13*AH2</f>
        <v>-500</v>
      </c>
      <c r="AK2">
        <f>AK$13*AG2</f>
        <v>0</v>
      </c>
      <c r="AL2">
        <f>AL$13*AH2</f>
        <v>500</v>
      </c>
      <c r="AM2">
        <f>0.2 *(AI2+AJ2) + 0.8 *(AK2+AL2)</f>
        <v>300</v>
      </c>
      <c r="AN2">
        <v>-770</v>
      </c>
      <c r="AO2">
        <v>-800</v>
      </c>
      <c r="AS2">
        <v>0</v>
      </c>
      <c r="AT2">
        <f>1-AS2</f>
        <v>1</v>
      </c>
      <c r="AU2">
        <f>AU$13*AS2</f>
        <v>0</v>
      </c>
      <c r="AV2">
        <f>AV$13*AT2</f>
        <v>-1100</v>
      </c>
      <c r="AW2">
        <f>0.2*(0.75*(AU2+AV2)+0.25*(-500))-0.8*(625)</f>
        <v>-690</v>
      </c>
      <c r="AX2" s="6">
        <v>-770</v>
      </c>
      <c r="AY2" s="6">
        <v>-800</v>
      </c>
    </row>
    <row r="3" spans="1:51">
      <c r="L3" s="3">
        <v>0.75</v>
      </c>
      <c r="S3">
        <f>SUM(D15,H10,L6,P4)</f>
        <v>0</v>
      </c>
      <c r="V3">
        <v>0.1</v>
      </c>
      <c r="W3">
        <f>1-V3</f>
        <v>0.9</v>
      </c>
      <c r="X3">
        <f>-1287.5*V3</f>
        <v>-128.75</v>
      </c>
      <c r="Y3">
        <f>-625*W3</f>
        <v>-562.5</v>
      </c>
      <c r="Z3">
        <f>SUM(X3:Y3)</f>
        <v>-691.25</v>
      </c>
      <c r="AA3">
        <v>-770</v>
      </c>
      <c r="AB3">
        <v>-800</v>
      </c>
      <c r="AG3">
        <v>0.1</v>
      </c>
      <c r="AH3">
        <f>1-AG3</f>
        <v>0.9</v>
      </c>
      <c r="AI3">
        <f>AI$13*AG3</f>
        <v>-155</v>
      </c>
      <c r="AJ3">
        <f>AJ$13*AH3</f>
        <v>-450</v>
      </c>
      <c r="AK3">
        <f t="shared" ref="AK3:AK12" si="0">AK$13*AG3</f>
        <v>-100</v>
      </c>
      <c r="AL3">
        <f t="shared" ref="AL3:AL12" si="1">AL$13*AH3</f>
        <v>450</v>
      </c>
      <c r="AM3">
        <f t="shared" ref="AM3:AM12" si="2">0.2 *(AI3+AJ3) + 0.8 *(AK3+AL3)</f>
        <v>159</v>
      </c>
      <c r="AN3">
        <v>-770</v>
      </c>
      <c r="AO3">
        <v>-800</v>
      </c>
      <c r="AS3">
        <v>0.1</v>
      </c>
      <c r="AT3">
        <f>1-AS3</f>
        <v>0.9</v>
      </c>
      <c r="AU3">
        <f>AU$13*AS3</f>
        <v>-200</v>
      </c>
      <c r="AV3">
        <f>AV$13*AT3</f>
        <v>-990</v>
      </c>
      <c r="AW3">
        <f t="shared" ref="AW3:AW12" si="3">0.2*(0.75*(AU3+AV3)+0.25*(-500))-0.8*(625)</f>
        <v>-703.5</v>
      </c>
      <c r="AX3" s="6">
        <v>-770</v>
      </c>
      <c r="AY3" s="6">
        <v>-800</v>
      </c>
    </row>
    <row r="4" spans="1:51">
      <c r="L4" t="s">
        <v>32</v>
      </c>
      <c r="P4" s="3">
        <v>0</v>
      </c>
      <c r="Q4">
        <v>-2000</v>
      </c>
      <c r="V4">
        <f>V3+0.1</f>
        <v>0.2</v>
      </c>
      <c r="W4">
        <f t="shared" ref="W4:W12" si="4">1-V4</f>
        <v>0.8</v>
      </c>
      <c r="X4">
        <f t="shared" ref="X4:X10" si="5">-1287.5*V4</f>
        <v>-257.5</v>
      </c>
      <c r="Y4">
        <f t="shared" ref="Y4:Y12" si="6">-625*W4</f>
        <v>-500</v>
      </c>
      <c r="Z4">
        <f t="shared" ref="Z4:Z12" si="7">SUM(X4:Y4)</f>
        <v>-757.5</v>
      </c>
      <c r="AA4">
        <v>-770</v>
      </c>
      <c r="AB4">
        <v>-800</v>
      </c>
      <c r="AG4">
        <f>AG3+0.1</f>
        <v>0.2</v>
      </c>
      <c r="AH4">
        <f t="shared" ref="AH4:AH12" si="8">1-AG4</f>
        <v>0.8</v>
      </c>
      <c r="AI4">
        <f t="shared" ref="AI4:AI12" si="9">AI$13*AG4</f>
        <v>-310</v>
      </c>
      <c r="AJ4">
        <f t="shared" ref="AJ4:AJ12" si="10">AJ$13*AH4</f>
        <v>-400</v>
      </c>
      <c r="AK4">
        <f t="shared" si="0"/>
        <v>-200</v>
      </c>
      <c r="AL4">
        <f t="shared" si="1"/>
        <v>400</v>
      </c>
      <c r="AM4">
        <f t="shared" si="2"/>
        <v>18</v>
      </c>
      <c r="AN4">
        <v>-770</v>
      </c>
      <c r="AO4">
        <v>-800</v>
      </c>
      <c r="AS4">
        <f>AS3+0.1</f>
        <v>0.2</v>
      </c>
      <c r="AT4">
        <f t="shared" ref="AT4:AT11" si="11">1-AS4</f>
        <v>0.8</v>
      </c>
      <c r="AU4">
        <f>AU$13*AS4</f>
        <v>-400</v>
      </c>
      <c r="AV4">
        <f>AV$13*AT4</f>
        <v>-880</v>
      </c>
      <c r="AW4">
        <f t="shared" si="3"/>
        <v>-717</v>
      </c>
      <c r="AX4" s="6">
        <v>-770</v>
      </c>
      <c r="AY4" s="6">
        <v>-800</v>
      </c>
    </row>
    <row r="5" spans="1:51">
      <c r="V5">
        <f t="shared" ref="V5:V12" si="12">V4+0.1</f>
        <v>0.30000000000000004</v>
      </c>
      <c r="W5">
        <f t="shared" si="4"/>
        <v>0.7</v>
      </c>
      <c r="X5">
        <f t="shared" si="5"/>
        <v>-386.25000000000006</v>
      </c>
      <c r="Y5">
        <f t="shared" si="6"/>
        <v>-437.5</v>
      </c>
      <c r="Z5">
        <f t="shared" si="7"/>
        <v>-823.75</v>
      </c>
      <c r="AA5">
        <v>-770</v>
      </c>
      <c r="AB5">
        <v>-800</v>
      </c>
      <c r="AG5">
        <f t="shared" ref="AG5:AG11" si="13">AG4+0.1</f>
        <v>0.30000000000000004</v>
      </c>
      <c r="AH5">
        <f t="shared" si="8"/>
        <v>0.7</v>
      </c>
      <c r="AI5">
        <f t="shared" si="9"/>
        <v>-465.00000000000006</v>
      </c>
      <c r="AJ5">
        <f t="shared" si="10"/>
        <v>-350</v>
      </c>
      <c r="AK5">
        <f t="shared" si="0"/>
        <v>-300.00000000000006</v>
      </c>
      <c r="AL5">
        <f t="shared" si="1"/>
        <v>350</v>
      </c>
      <c r="AM5">
        <f t="shared" si="2"/>
        <v>-123.00000000000004</v>
      </c>
      <c r="AN5">
        <v>-770</v>
      </c>
      <c r="AO5">
        <v>-800</v>
      </c>
      <c r="AS5">
        <f t="shared" ref="AS5:AS11" si="14">AS4+0.1</f>
        <v>0.30000000000000004</v>
      </c>
      <c r="AT5">
        <f t="shared" si="11"/>
        <v>0.7</v>
      </c>
      <c r="AU5">
        <f>AU$13*AS5</f>
        <v>-600.00000000000011</v>
      </c>
      <c r="AV5">
        <f>AV$13*AT5</f>
        <v>-770</v>
      </c>
      <c r="AW5">
        <f t="shared" si="3"/>
        <v>-730.5</v>
      </c>
      <c r="AX5" s="6">
        <v>-770</v>
      </c>
      <c r="AY5" s="6">
        <v>-800</v>
      </c>
    </row>
    <row r="6" spans="1:51">
      <c r="L6" s="3">
        <v>0</v>
      </c>
      <c r="M6">
        <f>IF(ABS(1-(P1+P6))&lt;=0.00001,P1*Q4+P6*Q9,NA())</f>
        <v>-1550</v>
      </c>
      <c r="P6" s="3">
        <v>0.5</v>
      </c>
      <c r="V6">
        <f t="shared" si="12"/>
        <v>0.4</v>
      </c>
      <c r="W6">
        <f t="shared" si="4"/>
        <v>0.6</v>
      </c>
      <c r="X6">
        <f t="shared" si="5"/>
        <v>-515</v>
      </c>
      <c r="Y6">
        <f t="shared" si="6"/>
        <v>-375</v>
      </c>
      <c r="Z6">
        <f t="shared" si="7"/>
        <v>-890</v>
      </c>
      <c r="AA6">
        <v>-770</v>
      </c>
      <c r="AB6">
        <v>-800</v>
      </c>
      <c r="AG6">
        <f t="shared" si="13"/>
        <v>0.4</v>
      </c>
      <c r="AH6">
        <f t="shared" si="8"/>
        <v>0.6</v>
      </c>
      <c r="AI6">
        <f t="shared" si="9"/>
        <v>-620</v>
      </c>
      <c r="AJ6">
        <f t="shared" si="10"/>
        <v>-300</v>
      </c>
      <c r="AK6">
        <f t="shared" si="0"/>
        <v>-400</v>
      </c>
      <c r="AL6">
        <f t="shared" si="1"/>
        <v>300</v>
      </c>
      <c r="AM6">
        <f t="shared" si="2"/>
        <v>-264</v>
      </c>
      <c r="AN6">
        <v>-770</v>
      </c>
      <c r="AO6">
        <v>-800</v>
      </c>
      <c r="AS6">
        <f t="shared" si="14"/>
        <v>0.4</v>
      </c>
      <c r="AT6">
        <f t="shared" si="11"/>
        <v>0.6</v>
      </c>
      <c r="AU6">
        <f>AU$13*AS6</f>
        <v>-800</v>
      </c>
      <c r="AV6">
        <f>AV$13*AT6</f>
        <v>-660</v>
      </c>
      <c r="AW6">
        <f t="shared" si="3"/>
        <v>-744</v>
      </c>
      <c r="AX6" s="6">
        <v>-770</v>
      </c>
      <c r="AY6" s="6">
        <v>-800</v>
      </c>
    </row>
    <row r="7" spans="1:51">
      <c r="H7" s="3">
        <v>0.2</v>
      </c>
      <c r="P7" t="s">
        <v>35</v>
      </c>
      <c r="V7">
        <f t="shared" si="12"/>
        <v>0.5</v>
      </c>
      <c r="W7">
        <f t="shared" si="4"/>
        <v>0.5</v>
      </c>
      <c r="X7">
        <f t="shared" si="5"/>
        <v>-643.75</v>
      </c>
      <c r="Y7">
        <f t="shared" si="6"/>
        <v>-312.5</v>
      </c>
      <c r="Z7">
        <f t="shared" si="7"/>
        <v>-956.25</v>
      </c>
      <c r="AA7">
        <v>-770</v>
      </c>
      <c r="AB7">
        <v>-800</v>
      </c>
      <c r="AG7">
        <f t="shared" si="13"/>
        <v>0.5</v>
      </c>
      <c r="AH7">
        <f t="shared" si="8"/>
        <v>0.5</v>
      </c>
      <c r="AI7">
        <f t="shared" si="9"/>
        <v>-775</v>
      </c>
      <c r="AJ7">
        <f t="shared" si="10"/>
        <v>-250</v>
      </c>
      <c r="AK7">
        <f t="shared" si="0"/>
        <v>-500</v>
      </c>
      <c r="AL7">
        <f t="shared" si="1"/>
        <v>250</v>
      </c>
      <c r="AM7">
        <f t="shared" si="2"/>
        <v>-405</v>
      </c>
      <c r="AN7">
        <v>-770</v>
      </c>
      <c r="AO7">
        <v>-800</v>
      </c>
      <c r="AS7">
        <f t="shared" si="14"/>
        <v>0.5</v>
      </c>
      <c r="AT7">
        <f t="shared" si="11"/>
        <v>0.5</v>
      </c>
      <c r="AU7">
        <f>AU$13*AS7</f>
        <v>-1000</v>
      </c>
      <c r="AV7">
        <f>AV$13*AT7</f>
        <v>-550</v>
      </c>
      <c r="AW7">
        <f t="shared" si="3"/>
        <v>-757.5</v>
      </c>
      <c r="AX7" s="6">
        <v>-770</v>
      </c>
      <c r="AY7" s="6">
        <v>-800</v>
      </c>
    </row>
    <row r="8" spans="1:51">
      <c r="H8" t="s">
        <v>25</v>
      </c>
      <c r="S8">
        <f>SUM(D15,H10,L6,P9)</f>
        <v>0</v>
      </c>
      <c r="V8">
        <f t="shared" si="12"/>
        <v>0.6</v>
      </c>
      <c r="W8">
        <f t="shared" si="4"/>
        <v>0.4</v>
      </c>
      <c r="X8">
        <f t="shared" si="5"/>
        <v>-772.5</v>
      </c>
      <c r="Y8">
        <f t="shared" si="6"/>
        <v>-250</v>
      </c>
      <c r="Z8">
        <f t="shared" si="7"/>
        <v>-1022.5</v>
      </c>
      <c r="AA8">
        <v>-770</v>
      </c>
      <c r="AB8">
        <v>-800</v>
      </c>
      <c r="AG8">
        <f t="shared" si="13"/>
        <v>0.6</v>
      </c>
      <c r="AH8">
        <f t="shared" si="8"/>
        <v>0.4</v>
      </c>
      <c r="AI8">
        <f t="shared" si="9"/>
        <v>-930</v>
      </c>
      <c r="AJ8">
        <f t="shared" si="10"/>
        <v>-200</v>
      </c>
      <c r="AK8">
        <f t="shared" si="0"/>
        <v>-600</v>
      </c>
      <c r="AL8">
        <f t="shared" si="1"/>
        <v>200</v>
      </c>
      <c r="AM8">
        <f t="shared" si="2"/>
        <v>-546</v>
      </c>
      <c r="AN8">
        <v>-770</v>
      </c>
      <c r="AO8">
        <v>-800</v>
      </c>
      <c r="AS8">
        <f t="shared" si="14"/>
        <v>0.6</v>
      </c>
      <c r="AT8">
        <f t="shared" si="11"/>
        <v>0.4</v>
      </c>
      <c r="AU8">
        <f>AU$13*AS8</f>
        <v>-1200</v>
      </c>
      <c r="AV8">
        <f>AV$13*AT8</f>
        <v>-440</v>
      </c>
      <c r="AW8">
        <f t="shared" si="3"/>
        <v>-771</v>
      </c>
      <c r="AX8" s="6">
        <v>-770</v>
      </c>
      <c r="AY8" s="6">
        <v>-800</v>
      </c>
    </row>
    <row r="9" spans="1:51">
      <c r="P9" s="3">
        <v>0</v>
      </c>
      <c r="Q9">
        <v>-1100</v>
      </c>
      <c r="V9">
        <f t="shared" si="12"/>
        <v>0.7</v>
      </c>
      <c r="W9">
        <f t="shared" si="4"/>
        <v>0.30000000000000004</v>
      </c>
      <c r="X9">
        <f t="shared" si="5"/>
        <v>-901.24999999999989</v>
      </c>
      <c r="Y9">
        <f t="shared" si="6"/>
        <v>-187.50000000000003</v>
      </c>
      <c r="Z9">
        <f t="shared" si="7"/>
        <v>-1088.75</v>
      </c>
      <c r="AA9">
        <v>-770</v>
      </c>
      <c r="AB9">
        <v>-800</v>
      </c>
      <c r="AG9">
        <f t="shared" si="13"/>
        <v>0.7</v>
      </c>
      <c r="AH9">
        <f t="shared" si="8"/>
        <v>0.30000000000000004</v>
      </c>
      <c r="AI9">
        <f t="shared" si="9"/>
        <v>-1085</v>
      </c>
      <c r="AJ9">
        <f t="shared" si="10"/>
        <v>-150.00000000000003</v>
      </c>
      <c r="AK9">
        <f t="shared" si="0"/>
        <v>-700</v>
      </c>
      <c r="AL9">
        <f t="shared" si="1"/>
        <v>150.00000000000003</v>
      </c>
      <c r="AM9">
        <f t="shared" si="2"/>
        <v>-687</v>
      </c>
      <c r="AN9">
        <v>-770</v>
      </c>
      <c r="AO9">
        <v>-800</v>
      </c>
      <c r="AS9">
        <f t="shared" si="14"/>
        <v>0.7</v>
      </c>
      <c r="AT9">
        <f t="shared" si="11"/>
        <v>0.30000000000000004</v>
      </c>
      <c r="AU9">
        <f>AU$13*AS9</f>
        <v>-1400</v>
      </c>
      <c r="AV9">
        <f>AV$13*AT9</f>
        <v>-330.00000000000006</v>
      </c>
      <c r="AW9">
        <f t="shared" si="3"/>
        <v>-784.5</v>
      </c>
      <c r="AX9" s="6">
        <v>-770</v>
      </c>
      <c r="AY9" s="6">
        <v>-800</v>
      </c>
    </row>
    <row r="10" spans="1:51">
      <c r="H10" s="3">
        <v>0</v>
      </c>
      <c r="I10">
        <f>IF(ABS(1-(L3+L11))&lt;=0.00001,L3*M6+L11*M14,NA())</f>
        <v>-1287.5</v>
      </c>
      <c r="V10">
        <f t="shared" si="12"/>
        <v>0.79999999999999993</v>
      </c>
      <c r="W10">
        <f t="shared" si="4"/>
        <v>0.20000000000000007</v>
      </c>
      <c r="X10">
        <f t="shared" si="5"/>
        <v>-1030</v>
      </c>
      <c r="Y10">
        <f t="shared" si="6"/>
        <v>-125.00000000000004</v>
      </c>
      <c r="Z10">
        <f t="shared" si="7"/>
        <v>-1155</v>
      </c>
      <c r="AA10">
        <v>-770</v>
      </c>
      <c r="AB10">
        <v>-800</v>
      </c>
      <c r="AG10">
        <f t="shared" si="13"/>
        <v>0.79999999999999993</v>
      </c>
      <c r="AH10">
        <f t="shared" si="8"/>
        <v>0.20000000000000007</v>
      </c>
      <c r="AI10">
        <f t="shared" si="9"/>
        <v>-1240</v>
      </c>
      <c r="AJ10">
        <f t="shared" si="10"/>
        <v>-100.00000000000003</v>
      </c>
      <c r="AK10">
        <f t="shared" si="0"/>
        <v>-799.99999999999989</v>
      </c>
      <c r="AL10">
        <f t="shared" si="1"/>
        <v>100.00000000000003</v>
      </c>
      <c r="AM10">
        <f t="shared" si="2"/>
        <v>-827.99999999999989</v>
      </c>
      <c r="AN10">
        <v>-770</v>
      </c>
      <c r="AO10">
        <v>-800</v>
      </c>
      <c r="AS10">
        <f t="shared" si="14"/>
        <v>0.79999999999999993</v>
      </c>
      <c r="AT10">
        <f t="shared" si="11"/>
        <v>0.20000000000000007</v>
      </c>
      <c r="AU10">
        <f>AU$13*AS10</f>
        <v>-1599.9999999999998</v>
      </c>
      <c r="AV10">
        <f>AV$13*AT10</f>
        <v>-220.00000000000009</v>
      </c>
      <c r="AW10">
        <f t="shared" si="3"/>
        <v>-798</v>
      </c>
      <c r="AX10" s="6">
        <v>-770</v>
      </c>
      <c r="AY10" s="6">
        <v>-800</v>
      </c>
    </row>
    <row r="11" spans="1:51">
      <c r="L11" s="3">
        <v>0.25</v>
      </c>
      <c r="V11">
        <f t="shared" si="12"/>
        <v>0.89999999999999991</v>
      </c>
      <c r="W11">
        <f t="shared" si="4"/>
        <v>0.10000000000000009</v>
      </c>
      <c r="X11">
        <f>-1287.5*V11</f>
        <v>-1158.7499999999998</v>
      </c>
      <c r="Y11">
        <f t="shared" si="6"/>
        <v>-62.500000000000057</v>
      </c>
      <c r="Z11">
        <f t="shared" si="7"/>
        <v>-1221.2499999999998</v>
      </c>
      <c r="AA11">
        <v>-770</v>
      </c>
      <c r="AB11">
        <v>-800</v>
      </c>
      <c r="AG11">
        <f t="shared" si="13"/>
        <v>0.89999999999999991</v>
      </c>
      <c r="AH11">
        <f t="shared" si="8"/>
        <v>0.10000000000000009</v>
      </c>
      <c r="AI11">
        <f t="shared" si="9"/>
        <v>-1394.9999999999998</v>
      </c>
      <c r="AJ11">
        <f t="shared" si="10"/>
        <v>-50.000000000000043</v>
      </c>
      <c r="AK11">
        <f t="shared" si="0"/>
        <v>-899.99999999999989</v>
      </c>
      <c r="AL11">
        <f t="shared" si="1"/>
        <v>50.000000000000043</v>
      </c>
      <c r="AM11">
        <f t="shared" si="2"/>
        <v>-969</v>
      </c>
      <c r="AN11">
        <v>-770</v>
      </c>
      <c r="AO11">
        <v>-800</v>
      </c>
      <c r="AS11">
        <f t="shared" si="14"/>
        <v>0.89999999999999991</v>
      </c>
      <c r="AT11">
        <f t="shared" si="11"/>
        <v>0.10000000000000009</v>
      </c>
      <c r="AU11">
        <f>AU$13*AS11</f>
        <v>-1799.9999999999998</v>
      </c>
      <c r="AV11">
        <f>AV$13*AT11</f>
        <v>-110.0000000000001</v>
      </c>
      <c r="AW11">
        <f t="shared" si="3"/>
        <v>-811.5</v>
      </c>
      <c r="AX11" s="6">
        <v>-770</v>
      </c>
      <c r="AY11" s="6">
        <v>-800</v>
      </c>
    </row>
    <row r="12" spans="1:51">
      <c r="L12" t="s">
        <v>33</v>
      </c>
      <c r="V12">
        <f t="shared" si="12"/>
        <v>0.99999999999999989</v>
      </c>
      <c r="W12">
        <f t="shared" si="4"/>
        <v>0</v>
      </c>
      <c r="X12">
        <f>-1287.5*V12</f>
        <v>-1287.4999999999998</v>
      </c>
      <c r="Y12">
        <f t="shared" si="6"/>
        <v>0</v>
      </c>
      <c r="Z12">
        <f t="shared" si="7"/>
        <v>-1287.4999999999998</v>
      </c>
      <c r="AA12">
        <v>-770</v>
      </c>
      <c r="AB12">
        <v>-800</v>
      </c>
      <c r="AG12">
        <v>1</v>
      </c>
      <c r="AH12">
        <f t="shared" si="8"/>
        <v>0</v>
      </c>
      <c r="AI12">
        <f t="shared" si="9"/>
        <v>-1550</v>
      </c>
      <c r="AJ12">
        <f t="shared" si="10"/>
        <v>0</v>
      </c>
      <c r="AK12">
        <f t="shared" si="0"/>
        <v>-1000</v>
      </c>
      <c r="AL12">
        <f t="shared" si="1"/>
        <v>0</v>
      </c>
      <c r="AM12">
        <f t="shared" si="2"/>
        <v>-1110</v>
      </c>
      <c r="AN12">
        <v>-770</v>
      </c>
      <c r="AO12">
        <v>-800</v>
      </c>
      <c r="AU12">
        <v>-2000</v>
      </c>
      <c r="AV12">
        <v>0</v>
      </c>
      <c r="AW12">
        <f t="shared" si="3"/>
        <v>-825</v>
      </c>
      <c r="AX12" s="6">
        <v>-770</v>
      </c>
      <c r="AY12" s="6">
        <v>-800</v>
      </c>
    </row>
    <row r="13" spans="1:51">
      <c r="D13" t="s">
        <v>21</v>
      </c>
      <c r="S13">
        <f>SUM(D15,H10,L14)</f>
        <v>0</v>
      </c>
      <c r="AI13">
        <f>-1550</f>
        <v>-1550</v>
      </c>
      <c r="AJ13">
        <f>-500</f>
        <v>-500</v>
      </c>
      <c r="AK13">
        <v>-1000</v>
      </c>
      <c r="AL13">
        <v>500</v>
      </c>
      <c r="AU13">
        <v>-2000</v>
      </c>
      <c r="AV13">
        <v>-1100</v>
      </c>
    </row>
    <row r="14" spans="1:51">
      <c r="L14" s="3">
        <v>0</v>
      </c>
      <c r="M14">
        <v>-500</v>
      </c>
    </row>
    <row r="15" spans="1:51">
      <c r="D15" s="3">
        <v>0</v>
      </c>
      <c r="E15">
        <f>IF(ABS(1-(H7+H18))&lt;=0.00001,H7*I10+H18*I21,NA())</f>
        <v>-757.5</v>
      </c>
    </row>
    <row r="16" spans="1:51">
      <c r="L16" s="3">
        <f>L3</f>
        <v>0.75</v>
      </c>
    </row>
    <row r="17" spans="1:19">
      <c r="L17" t="str">
        <f>L4</f>
        <v>Chinese reverse engineer attack</v>
      </c>
    </row>
    <row r="18" spans="1:19">
      <c r="H18" s="3">
        <v>0.8</v>
      </c>
      <c r="S18">
        <f>SUM(D15,H21,L19)</f>
        <v>0</v>
      </c>
    </row>
    <row r="19" spans="1:19">
      <c r="H19" t="s">
        <v>26</v>
      </c>
      <c r="L19" s="3">
        <v>0</v>
      </c>
      <c r="M19">
        <v>-1000</v>
      </c>
    </row>
    <row r="21" spans="1:19">
      <c r="H21" s="3">
        <v>0</v>
      </c>
      <c r="I21">
        <f>IF(ABS(1-(L16+L21))&lt;=0.00001,L16*M19+L21*M24,NA())</f>
        <v>-625</v>
      </c>
      <c r="L21" s="3">
        <f>L11</f>
        <v>0.25</v>
      </c>
    </row>
    <row r="22" spans="1:19">
      <c r="L22" t="str">
        <f>L12</f>
        <v>Chinese do not reverse engineer attack</v>
      </c>
    </row>
    <row r="23" spans="1:19">
      <c r="S23">
        <f>SUM(D15,H21,L24)</f>
        <v>0</v>
      </c>
    </row>
    <row r="24" spans="1:19">
      <c r="L24" s="3">
        <v>0</v>
      </c>
      <c r="M24">
        <v>500</v>
      </c>
    </row>
    <row r="26" spans="1:19">
      <c r="H26" s="3">
        <v>0.4</v>
      </c>
    </row>
    <row r="27" spans="1:19">
      <c r="B27">
        <f>IF(A28=E15,1,IF(A28=E31,2,IF(A28=E42,3)))</f>
        <v>1</v>
      </c>
      <c r="H27" t="s">
        <v>27</v>
      </c>
    </row>
    <row r="28" spans="1:19">
      <c r="A28">
        <f>MAX(E15,E31,E42)</f>
        <v>-757.5</v>
      </c>
      <c r="S28">
        <f>SUM(D31,H29)</f>
        <v>0</v>
      </c>
    </row>
    <row r="29" spans="1:19">
      <c r="D29" t="s">
        <v>22</v>
      </c>
      <c r="H29" s="3">
        <v>0</v>
      </c>
      <c r="I29">
        <v>2500</v>
      </c>
    </row>
    <row r="31" spans="1:19">
      <c r="D31" s="3">
        <v>0</v>
      </c>
      <c r="E31">
        <f>IF(ABS(1-(H26+H31))&lt;=0.00001,H26*I29+H31*I34,NA())</f>
        <v>-800</v>
      </c>
      <c r="H31" s="3">
        <v>0.6</v>
      </c>
    </row>
    <row r="32" spans="1:19">
      <c r="H32" t="s">
        <v>28</v>
      </c>
    </row>
    <row r="33" spans="4:50">
      <c r="S33">
        <f>SUM(D31,H34)</f>
        <v>0</v>
      </c>
    </row>
    <row r="34" spans="4:50">
      <c r="H34" s="3">
        <v>0</v>
      </c>
      <c r="I34">
        <v>-3000</v>
      </c>
    </row>
    <row r="36" spans="4:50">
      <c r="H36" s="3">
        <v>0.4</v>
      </c>
    </row>
    <row r="37" spans="4:50">
      <c r="H37" t="s">
        <v>29</v>
      </c>
    </row>
    <row r="38" spans="4:50">
      <c r="S38">
        <f>SUM(D42,H39)</f>
        <v>0</v>
      </c>
    </row>
    <row r="39" spans="4:50">
      <c r="H39" s="3">
        <v>0</v>
      </c>
      <c r="I39">
        <v>1000</v>
      </c>
    </row>
    <row r="40" spans="4:50">
      <c r="D40" t="s">
        <v>23</v>
      </c>
    </row>
    <row r="41" spans="4:50">
      <c r="L41" s="3">
        <v>0.7</v>
      </c>
      <c r="U41" t="s">
        <v>49</v>
      </c>
      <c r="V41" t="s">
        <v>37</v>
      </c>
      <c r="W41" t="s">
        <v>38</v>
      </c>
      <c r="X41" t="s">
        <v>39</v>
      </c>
      <c r="Y41" t="s">
        <v>40</v>
      </c>
      <c r="Z41" t="s">
        <v>55</v>
      </c>
      <c r="AA41" t="s">
        <v>56</v>
      </c>
      <c r="AB41" s="6" t="s">
        <v>54</v>
      </c>
      <c r="AC41" s="6"/>
      <c r="AE41" t="s">
        <v>50</v>
      </c>
      <c r="AF41" t="s">
        <v>37</v>
      </c>
      <c r="AG41" t="s">
        <v>38</v>
      </c>
      <c r="AH41" t="s">
        <v>39</v>
      </c>
      <c r="AI41" t="s">
        <v>40</v>
      </c>
      <c r="AJ41" t="s">
        <v>41</v>
      </c>
      <c r="AK41" t="s">
        <v>56</v>
      </c>
      <c r="AL41" t="s">
        <v>54</v>
      </c>
      <c r="AP41" t="s">
        <v>51</v>
      </c>
      <c r="AQ41" t="s">
        <v>37</v>
      </c>
      <c r="AR41" t="s">
        <v>38</v>
      </c>
      <c r="AS41" t="s">
        <v>44</v>
      </c>
      <c r="AT41" t="s">
        <v>45</v>
      </c>
      <c r="AU41" t="s">
        <v>52</v>
      </c>
      <c r="AV41" t="s">
        <v>41</v>
      </c>
      <c r="AW41" t="s">
        <v>56</v>
      </c>
      <c r="AX41" t="s">
        <v>54</v>
      </c>
    </row>
    <row r="42" spans="4:50">
      <c r="D42" s="3">
        <v>0</v>
      </c>
      <c r="E42">
        <f>IF(ABS(1-(H36+H43))&lt;=0.00001,H36*I39+H43*I46,NA())</f>
        <v>-770</v>
      </c>
      <c r="L42" t="s">
        <v>31</v>
      </c>
      <c r="V42">
        <f t="shared" ref="V42:V45" si="15">V43-0.005</f>
        <v>0.375</v>
      </c>
      <c r="W42">
        <f>1-V42</f>
        <v>0.625</v>
      </c>
      <c r="X42">
        <f>X$53*V42</f>
        <v>937.5</v>
      </c>
      <c r="Y42">
        <f>Y$53*W42</f>
        <v>-1875</v>
      </c>
      <c r="Z42">
        <f>SUM(X42:Y42)</f>
        <v>-937.5</v>
      </c>
      <c r="AA42">
        <v>-757.5</v>
      </c>
      <c r="AB42" s="6">
        <v>-770</v>
      </c>
      <c r="AC42" s="6"/>
      <c r="AF42">
        <f t="shared" ref="AF42:AF45" si="16">AF43-0.005</f>
        <v>0.375</v>
      </c>
      <c r="AG42">
        <f>1-AF42</f>
        <v>0.625</v>
      </c>
      <c r="AH42">
        <f>AH$53*AF42</f>
        <v>375</v>
      </c>
      <c r="AI42">
        <f>AI$53*AG42</f>
        <v>-1218.75</v>
      </c>
      <c r="AJ42">
        <f>SUM(AH42:AI42)</f>
        <v>-843.75</v>
      </c>
      <c r="AK42">
        <v>-757.5</v>
      </c>
      <c r="AL42">
        <v>-800</v>
      </c>
      <c r="AQ42">
        <v>0.65</v>
      </c>
      <c r="AR42">
        <f>1-AQ42</f>
        <v>0.35</v>
      </c>
      <c r="AS42">
        <f>AS$53*AQ42</f>
        <v>-1950</v>
      </c>
      <c r="AT42">
        <f>AT$53*AR42</f>
        <v>175</v>
      </c>
      <c r="AU42">
        <f>SUM(AS42:AT42)</f>
        <v>-1775</v>
      </c>
      <c r="AV42">
        <f>0.4*1000 +0.6*AU42</f>
        <v>-665</v>
      </c>
      <c r="AW42">
        <v>-757.5</v>
      </c>
      <c r="AX42">
        <v>-800</v>
      </c>
    </row>
    <row r="43" spans="4:50">
      <c r="H43" s="3">
        <v>0.6</v>
      </c>
      <c r="S43">
        <f>SUM(D42,H46,L44)</f>
        <v>0</v>
      </c>
      <c r="V43">
        <f t="shared" si="15"/>
        <v>0.38</v>
      </c>
      <c r="W43">
        <f>1-V43</f>
        <v>0.62</v>
      </c>
      <c r="X43">
        <f>X$53*V43</f>
        <v>950</v>
      </c>
      <c r="Y43">
        <f t="shared" ref="Y43:Y52" si="17">Y$53*W43</f>
        <v>-1860</v>
      </c>
      <c r="Z43">
        <f>SUM(X43:Y43)</f>
        <v>-910</v>
      </c>
      <c r="AA43">
        <v>-757.5</v>
      </c>
      <c r="AB43" s="6">
        <v>-770</v>
      </c>
      <c r="AC43" s="6"/>
      <c r="AF43">
        <f t="shared" si="16"/>
        <v>0.38</v>
      </c>
      <c r="AG43">
        <f>1-AF43</f>
        <v>0.62</v>
      </c>
      <c r="AH43">
        <f t="shared" ref="AH43:AH51" si="18">AH$53*AF43</f>
        <v>380</v>
      </c>
      <c r="AI43">
        <f t="shared" ref="AI43:AI52" si="19">AI$53*AG43</f>
        <v>-1209</v>
      </c>
      <c r="AJ43">
        <f>SUM(AH43:AI43)</f>
        <v>-829</v>
      </c>
      <c r="AK43">
        <v>-757.5</v>
      </c>
      <c r="AL43">
        <v>-800</v>
      </c>
      <c r="AQ43">
        <v>0.66</v>
      </c>
      <c r="AR43">
        <f>1-AQ43</f>
        <v>0.33999999999999997</v>
      </c>
      <c r="AS43">
        <f t="shared" ref="AS43:AS52" si="20">AS$53*AQ43</f>
        <v>-1980</v>
      </c>
      <c r="AT43">
        <f t="shared" ref="AT43:AT52" si="21">AT$53*AR43</f>
        <v>169.99999999999997</v>
      </c>
      <c r="AU43">
        <f>SUM(AS43:AT43)</f>
        <v>-1810</v>
      </c>
      <c r="AV43">
        <f t="shared" ref="AV43:AV52" si="22">0.4*1000 +0.6*AU43</f>
        <v>-686</v>
      </c>
      <c r="AW43">
        <v>-757.5</v>
      </c>
      <c r="AX43">
        <v>-800</v>
      </c>
    </row>
    <row r="44" spans="4:50">
      <c r="H44" t="s">
        <v>30</v>
      </c>
      <c r="L44" s="3">
        <v>0</v>
      </c>
      <c r="M44">
        <v>-3000</v>
      </c>
      <c r="V44">
        <f t="shared" si="15"/>
        <v>0.38500000000000001</v>
      </c>
      <c r="W44">
        <f t="shared" ref="W44:W52" si="23">1-V44</f>
        <v>0.61499999999999999</v>
      </c>
      <c r="X44">
        <f t="shared" ref="X44:X52" si="24">X$53*V44</f>
        <v>962.5</v>
      </c>
      <c r="Y44">
        <f t="shared" si="17"/>
        <v>-1845</v>
      </c>
      <c r="Z44">
        <f t="shared" ref="Z44:Z53" si="25">SUM(X44:Y44)</f>
        <v>-882.5</v>
      </c>
      <c r="AA44">
        <v>-757.5</v>
      </c>
      <c r="AB44" s="6">
        <v>-770</v>
      </c>
      <c r="AC44" s="6"/>
      <c r="AF44">
        <f t="shared" si="16"/>
        <v>0.38500000000000001</v>
      </c>
      <c r="AG44">
        <f t="shared" ref="AG44:AG52" si="26">1-AF44</f>
        <v>0.61499999999999999</v>
      </c>
      <c r="AH44">
        <f t="shared" si="18"/>
        <v>385</v>
      </c>
      <c r="AI44">
        <f t="shared" si="19"/>
        <v>-1199.25</v>
      </c>
      <c r="AJ44">
        <f t="shared" ref="AJ44:AJ53" si="27">SUM(AH44:AI44)</f>
        <v>-814.25</v>
      </c>
      <c r="AK44">
        <v>-757.5</v>
      </c>
      <c r="AL44">
        <v>-800</v>
      </c>
      <c r="AQ44">
        <v>0.67</v>
      </c>
      <c r="AR44">
        <f t="shared" ref="AR44:AR52" si="28">1-AQ44</f>
        <v>0.32999999999999996</v>
      </c>
      <c r="AS44">
        <f t="shared" si="20"/>
        <v>-2010.0000000000002</v>
      </c>
      <c r="AT44">
        <f t="shared" si="21"/>
        <v>164.99999999999997</v>
      </c>
      <c r="AU44">
        <f t="shared" ref="AU44:AU52" si="29">SUM(AS44:AT44)</f>
        <v>-1845.0000000000002</v>
      </c>
      <c r="AV44">
        <f t="shared" si="22"/>
        <v>-707</v>
      </c>
      <c r="AW44">
        <v>-757.5</v>
      </c>
      <c r="AX44">
        <v>-800</v>
      </c>
    </row>
    <row r="45" spans="4:50">
      <c r="V45">
        <f t="shared" si="15"/>
        <v>0.39</v>
      </c>
      <c r="W45">
        <f t="shared" si="23"/>
        <v>0.61</v>
      </c>
      <c r="X45">
        <f t="shared" si="24"/>
        <v>975</v>
      </c>
      <c r="Y45">
        <f t="shared" si="17"/>
        <v>-1830</v>
      </c>
      <c r="Z45">
        <f t="shared" si="25"/>
        <v>-855</v>
      </c>
      <c r="AA45">
        <v>-757.5</v>
      </c>
      <c r="AB45" s="6">
        <v>-770</v>
      </c>
      <c r="AC45" s="6"/>
      <c r="AF45">
        <f t="shared" si="16"/>
        <v>0.39</v>
      </c>
      <c r="AG45">
        <f t="shared" si="26"/>
        <v>0.61</v>
      </c>
      <c r="AH45">
        <f t="shared" si="18"/>
        <v>390</v>
      </c>
      <c r="AI45">
        <f t="shared" si="19"/>
        <v>-1189.5</v>
      </c>
      <c r="AJ45">
        <f t="shared" si="27"/>
        <v>-799.5</v>
      </c>
      <c r="AK45">
        <v>-757.5</v>
      </c>
      <c r="AL45">
        <v>-800</v>
      </c>
      <c r="AQ45">
        <v>0.68</v>
      </c>
      <c r="AR45">
        <f t="shared" si="28"/>
        <v>0.31999999999999995</v>
      </c>
      <c r="AS45">
        <f t="shared" si="20"/>
        <v>-2040.0000000000002</v>
      </c>
      <c r="AT45">
        <f t="shared" si="21"/>
        <v>159.99999999999997</v>
      </c>
      <c r="AU45">
        <f t="shared" si="29"/>
        <v>-1880.0000000000002</v>
      </c>
      <c r="AV45">
        <f t="shared" si="22"/>
        <v>-728</v>
      </c>
      <c r="AW45">
        <v>-757.5</v>
      </c>
      <c r="AX45">
        <v>-800</v>
      </c>
    </row>
    <row r="46" spans="4:50">
      <c r="H46" s="3">
        <v>0</v>
      </c>
      <c r="I46">
        <f>IF(ABS(1-(L41+L46))&lt;=0.00001,L41*M44+L46*M49,NA())</f>
        <v>-1950</v>
      </c>
      <c r="L46" s="3">
        <v>0.3</v>
      </c>
      <c r="V46">
        <f>V47-0.005</f>
        <v>0.39500000000000002</v>
      </c>
      <c r="W46">
        <f t="shared" si="23"/>
        <v>0.60499999999999998</v>
      </c>
      <c r="X46">
        <f t="shared" si="24"/>
        <v>987.5</v>
      </c>
      <c r="Y46">
        <f t="shared" si="17"/>
        <v>-1815</v>
      </c>
      <c r="Z46">
        <f t="shared" si="25"/>
        <v>-827.5</v>
      </c>
      <c r="AA46">
        <v>-757.5</v>
      </c>
      <c r="AB46" s="6">
        <v>-770</v>
      </c>
      <c r="AC46" s="6"/>
      <c r="AF46">
        <f>AF47-0.005</f>
        <v>0.39500000000000002</v>
      </c>
      <c r="AG46">
        <f t="shared" si="26"/>
        <v>0.60499999999999998</v>
      </c>
      <c r="AH46">
        <f t="shared" si="18"/>
        <v>395</v>
      </c>
      <c r="AI46">
        <f t="shared" si="19"/>
        <v>-1179.75</v>
      </c>
      <c r="AJ46">
        <f t="shared" si="27"/>
        <v>-784.75</v>
      </c>
      <c r="AK46">
        <v>-757.5</v>
      </c>
      <c r="AL46">
        <v>-800</v>
      </c>
      <c r="AQ46">
        <v>0.69</v>
      </c>
      <c r="AR46">
        <f t="shared" si="28"/>
        <v>0.31000000000000005</v>
      </c>
      <c r="AS46">
        <f t="shared" si="20"/>
        <v>-2070</v>
      </c>
      <c r="AT46">
        <f t="shared" si="21"/>
        <v>155.00000000000003</v>
      </c>
      <c r="AU46">
        <f t="shared" si="29"/>
        <v>-1915</v>
      </c>
      <c r="AV46">
        <f t="shared" si="22"/>
        <v>-749</v>
      </c>
      <c r="AW46">
        <v>-757.5</v>
      </c>
      <c r="AX46">
        <v>-800</v>
      </c>
    </row>
    <row r="47" spans="4:50">
      <c r="L47" t="s">
        <v>36</v>
      </c>
      <c r="V47">
        <v>0.4</v>
      </c>
      <c r="W47">
        <f t="shared" si="23"/>
        <v>0.6</v>
      </c>
      <c r="X47">
        <f t="shared" si="24"/>
        <v>1000</v>
      </c>
      <c r="Y47">
        <f t="shared" si="17"/>
        <v>-1800</v>
      </c>
      <c r="Z47">
        <f t="shared" si="25"/>
        <v>-800</v>
      </c>
      <c r="AA47">
        <v>-757.5</v>
      </c>
      <c r="AB47" s="6">
        <v>-770</v>
      </c>
      <c r="AC47" s="6"/>
      <c r="AF47">
        <v>0.4</v>
      </c>
      <c r="AG47">
        <f t="shared" si="26"/>
        <v>0.6</v>
      </c>
      <c r="AH47">
        <f t="shared" si="18"/>
        <v>400</v>
      </c>
      <c r="AI47">
        <f t="shared" si="19"/>
        <v>-1170</v>
      </c>
      <c r="AJ47">
        <f t="shared" si="27"/>
        <v>-770</v>
      </c>
      <c r="AK47">
        <v>-757.5</v>
      </c>
      <c r="AL47">
        <v>-800</v>
      </c>
      <c r="AQ47">
        <v>0.7</v>
      </c>
      <c r="AR47">
        <f t="shared" si="28"/>
        <v>0.30000000000000004</v>
      </c>
      <c r="AS47">
        <f t="shared" si="20"/>
        <v>-2100</v>
      </c>
      <c r="AT47">
        <f t="shared" si="21"/>
        <v>150.00000000000003</v>
      </c>
      <c r="AU47">
        <f t="shared" si="29"/>
        <v>-1950</v>
      </c>
      <c r="AV47">
        <f t="shared" si="22"/>
        <v>-770</v>
      </c>
      <c r="AW47">
        <v>-757.5</v>
      </c>
      <c r="AX47">
        <v>-800</v>
      </c>
    </row>
    <row r="48" spans="4:50">
      <c r="S48">
        <f>SUM(D42,H46,L49)</f>
        <v>0</v>
      </c>
      <c r="V48">
        <f>V47+0.005</f>
        <v>0.40500000000000003</v>
      </c>
      <c r="W48">
        <f t="shared" si="23"/>
        <v>0.59499999999999997</v>
      </c>
      <c r="X48">
        <f t="shared" si="24"/>
        <v>1012.5000000000001</v>
      </c>
      <c r="Y48">
        <f t="shared" si="17"/>
        <v>-1785</v>
      </c>
      <c r="Z48">
        <f t="shared" si="25"/>
        <v>-772.49999999999989</v>
      </c>
      <c r="AA48">
        <v>-757.5</v>
      </c>
      <c r="AB48" s="6">
        <v>-770</v>
      </c>
      <c r="AC48" s="6"/>
      <c r="AF48">
        <f>AF47+0.005</f>
        <v>0.40500000000000003</v>
      </c>
      <c r="AG48">
        <f t="shared" si="26"/>
        <v>0.59499999999999997</v>
      </c>
      <c r="AH48">
        <f t="shared" si="18"/>
        <v>405</v>
      </c>
      <c r="AI48">
        <f t="shared" si="19"/>
        <v>-1160.25</v>
      </c>
      <c r="AJ48">
        <f t="shared" si="27"/>
        <v>-755.25</v>
      </c>
      <c r="AK48">
        <v>-757.5</v>
      </c>
      <c r="AL48">
        <v>-800</v>
      </c>
      <c r="AQ48">
        <v>0.71</v>
      </c>
      <c r="AR48">
        <f t="shared" si="28"/>
        <v>0.29000000000000004</v>
      </c>
      <c r="AS48">
        <f t="shared" si="20"/>
        <v>-2130</v>
      </c>
      <c r="AT48">
        <f t="shared" si="21"/>
        <v>145.00000000000003</v>
      </c>
      <c r="AU48">
        <f t="shared" si="29"/>
        <v>-1985</v>
      </c>
      <c r="AV48">
        <f t="shared" si="22"/>
        <v>-791</v>
      </c>
      <c r="AW48">
        <v>-757.5</v>
      </c>
      <c r="AX48">
        <v>-800</v>
      </c>
    </row>
    <row r="49" spans="12:50">
      <c r="L49" s="3">
        <v>0</v>
      </c>
      <c r="M49">
        <v>500</v>
      </c>
      <c r="S49" s="5" t="s">
        <v>20</v>
      </c>
      <c r="V49">
        <f t="shared" ref="V49:V52" si="30">V48+0.005</f>
        <v>0.41000000000000003</v>
      </c>
      <c r="W49">
        <f t="shared" si="23"/>
        <v>0.59</v>
      </c>
      <c r="X49">
        <f t="shared" si="24"/>
        <v>1025</v>
      </c>
      <c r="Y49">
        <f t="shared" si="17"/>
        <v>-1770</v>
      </c>
      <c r="Z49">
        <f t="shared" si="25"/>
        <v>-745</v>
      </c>
      <c r="AA49">
        <v>-757.5</v>
      </c>
      <c r="AB49" s="6">
        <v>-770</v>
      </c>
      <c r="AC49" s="6"/>
      <c r="AF49">
        <f t="shared" ref="AF49:AF52" si="31">AF48+0.005</f>
        <v>0.41000000000000003</v>
      </c>
      <c r="AG49">
        <f t="shared" si="26"/>
        <v>0.59</v>
      </c>
      <c r="AH49">
        <f t="shared" si="18"/>
        <v>410.00000000000006</v>
      </c>
      <c r="AI49">
        <f t="shared" si="19"/>
        <v>-1150.5</v>
      </c>
      <c r="AJ49">
        <f t="shared" si="27"/>
        <v>-740.5</v>
      </c>
      <c r="AK49">
        <v>-757.5</v>
      </c>
      <c r="AL49">
        <v>-800</v>
      </c>
      <c r="AQ49">
        <v>0.72</v>
      </c>
      <c r="AR49">
        <f t="shared" si="28"/>
        <v>0.28000000000000003</v>
      </c>
      <c r="AS49">
        <f t="shared" si="20"/>
        <v>-2160</v>
      </c>
      <c r="AT49">
        <f t="shared" si="21"/>
        <v>140</v>
      </c>
      <c r="AU49">
        <f t="shared" si="29"/>
        <v>-2020</v>
      </c>
      <c r="AV49">
        <f t="shared" si="22"/>
        <v>-812</v>
      </c>
      <c r="AW49">
        <v>-757.5</v>
      </c>
      <c r="AX49">
        <v>-800</v>
      </c>
    </row>
    <row r="50" spans="12:50">
      <c r="V50">
        <f t="shared" si="30"/>
        <v>0.41500000000000004</v>
      </c>
      <c r="W50">
        <f t="shared" si="23"/>
        <v>0.58499999999999996</v>
      </c>
      <c r="X50">
        <f t="shared" si="24"/>
        <v>1037.5</v>
      </c>
      <c r="Y50">
        <f t="shared" si="17"/>
        <v>-1755</v>
      </c>
      <c r="Z50">
        <f t="shared" si="25"/>
        <v>-717.5</v>
      </c>
      <c r="AA50">
        <v>-757.5</v>
      </c>
      <c r="AB50" s="6">
        <v>-770</v>
      </c>
      <c r="AC50" s="6"/>
      <c r="AF50">
        <f t="shared" si="31"/>
        <v>0.41500000000000004</v>
      </c>
      <c r="AG50">
        <f t="shared" si="26"/>
        <v>0.58499999999999996</v>
      </c>
      <c r="AH50">
        <f t="shared" si="18"/>
        <v>415.00000000000006</v>
      </c>
      <c r="AI50">
        <f t="shared" si="19"/>
        <v>-1140.75</v>
      </c>
      <c r="AJ50">
        <f t="shared" si="27"/>
        <v>-725.75</v>
      </c>
      <c r="AK50">
        <v>-757.5</v>
      </c>
      <c r="AL50">
        <v>-800</v>
      </c>
      <c r="AQ50">
        <v>0.73</v>
      </c>
      <c r="AR50">
        <f t="shared" si="28"/>
        <v>0.27</v>
      </c>
      <c r="AS50">
        <f t="shared" si="20"/>
        <v>-2190</v>
      </c>
      <c r="AT50">
        <f t="shared" si="21"/>
        <v>135</v>
      </c>
      <c r="AU50">
        <f t="shared" si="29"/>
        <v>-2055</v>
      </c>
      <c r="AV50">
        <f t="shared" si="22"/>
        <v>-833</v>
      </c>
      <c r="AW50">
        <v>-757.5</v>
      </c>
      <c r="AX50">
        <v>-800</v>
      </c>
    </row>
    <row r="51" spans="12:50">
      <c r="V51">
        <f t="shared" si="30"/>
        <v>0.42000000000000004</v>
      </c>
      <c r="W51">
        <f t="shared" si="23"/>
        <v>0.57999999999999996</v>
      </c>
      <c r="X51">
        <f t="shared" si="24"/>
        <v>1050</v>
      </c>
      <c r="Y51">
        <f t="shared" si="17"/>
        <v>-1739.9999999999998</v>
      </c>
      <c r="Z51">
        <f t="shared" si="25"/>
        <v>-689.99999999999977</v>
      </c>
      <c r="AA51">
        <v>-757.5</v>
      </c>
      <c r="AB51" s="6">
        <v>-770</v>
      </c>
      <c r="AC51" s="6"/>
      <c r="AF51">
        <f t="shared" si="31"/>
        <v>0.42000000000000004</v>
      </c>
      <c r="AG51">
        <f t="shared" si="26"/>
        <v>0.57999999999999996</v>
      </c>
      <c r="AH51">
        <f t="shared" si="18"/>
        <v>420.00000000000006</v>
      </c>
      <c r="AI51">
        <f t="shared" si="19"/>
        <v>-1131</v>
      </c>
      <c r="AJ51">
        <f t="shared" si="27"/>
        <v>-711</v>
      </c>
      <c r="AK51">
        <v>-757.5</v>
      </c>
      <c r="AL51">
        <v>-800</v>
      </c>
      <c r="AQ51">
        <v>0.74</v>
      </c>
      <c r="AR51">
        <f t="shared" si="28"/>
        <v>0.26</v>
      </c>
      <c r="AS51">
        <f t="shared" si="20"/>
        <v>-2220</v>
      </c>
      <c r="AT51">
        <f t="shared" si="21"/>
        <v>130</v>
      </c>
      <c r="AU51">
        <f t="shared" si="29"/>
        <v>-2090</v>
      </c>
      <c r="AV51">
        <f t="shared" si="22"/>
        <v>-854</v>
      </c>
      <c r="AW51">
        <v>-757.5</v>
      </c>
      <c r="AX51">
        <v>-800</v>
      </c>
    </row>
    <row r="52" spans="12:50">
      <c r="V52">
        <f t="shared" si="30"/>
        <v>0.42500000000000004</v>
      </c>
      <c r="W52">
        <f t="shared" si="23"/>
        <v>0.57499999999999996</v>
      </c>
      <c r="X52">
        <f t="shared" si="24"/>
        <v>1062.5</v>
      </c>
      <c r="Y52">
        <f t="shared" si="17"/>
        <v>-1724.9999999999998</v>
      </c>
      <c r="Z52">
        <f t="shared" si="25"/>
        <v>-662.49999999999977</v>
      </c>
      <c r="AA52">
        <v>-757.5</v>
      </c>
      <c r="AB52" s="6">
        <v>-770</v>
      </c>
      <c r="AC52" s="6"/>
      <c r="AF52">
        <f t="shared" si="31"/>
        <v>0.42500000000000004</v>
      </c>
      <c r="AG52">
        <f t="shared" si="26"/>
        <v>0.57499999999999996</v>
      </c>
      <c r="AH52">
        <f>AH$53*AF52</f>
        <v>425.00000000000006</v>
      </c>
      <c r="AI52">
        <f t="shared" si="19"/>
        <v>-1121.25</v>
      </c>
      <c r="AJ52">
        <f t="shared" si="27"/>
        <v>-696.25</v>
      </c>
      <c r="AK52">
        <v>-757.5</v>
      </c>
      <c r="AL52">
        <v>-800</v>
      </c>
      <c r="AQ52">
        <v>0.75</v>
      </c>
      <c r="AR52">
        <f t="shared" si="28"/>
        <v>0.25</v>
      </c>
      <c r="AS52">
        <f t="shared" si="20"/>
        <v>-2250</v>
      </c>
      <c r="AT52">
        <f t="shared" si="21"/>
        <v>125</v>
      </c>
      <c r="AU52">
        <f t="shared" si="29"/>
        <v>-2125</v>
      </c>
      <c r="AV52">
        <f t="shared" si="22"/>
        <v>-875</v>
      </c>
      <c r="AW52">
        <v>-757.5</v>
      </c>
      <c r="AX52">
        <v>-800</v>
      </c>
    </row>
    <row r="53" spans="12:50">
      <c r="X53">
        <v>2500</v>
      </c>
      <c r="Y53">
        <v>-3000</v>
      </c>
      <c r="Z53">
        <f t="shared" si="25"/>
        <v>-500</v>
      </c>
      <c r="AH53">
        <v>1000</v>
      </c>
      <c r="AI53">
        <v>-1950</v>
      </c>
      <c r="AJ53">
        <f t="shared" si="27"/>
        <v>-950</v>
      </c>
      <c r="AS53">
        <v>-3000</v>
      </c>
      <c r="AT53">
        <v>500</v>
      </c>
    </row>
    <row r="1000" spans="190:204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90:204"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16</v>
      </c>
      <c r="GN1001" s="1">
        <v>3</v>
      </c>
      <c r="GO1001" s="1">
        <v>1</v>
      </c>
      <c r="GP1001" s="1">
        <v>2</v>
      </c>
      <c r="GQ1001" s="1">
        <v>3</v>
      </c>
      <c r="GR1001" s="1">
        <v>0</v>
      </c>
      <c r="GS1001" s="1">
        <v>0</v>
      </c>
      <c r="GT1001" s="2">
        <v>26</v>
      </c>
      <c r="GU1001" s="2">
        <v>1</v>
      </c>
      <c r="GV1001" s="2" t="b">
        <v>1</v>
      </c>
    </row>
    <row r="1002" spans="190:204">
      <c r="GH1002" s="1">
        <v>1</v>
      </c>
      <c r="GK1002">
        <v>0</v>
      </c>
      <c r="GL1002" s="1">
        <v>0</v>
      </c>
      <c r="GM1002" s="1" t="s">
        <v>24</v>
      </c>
      <c r="GN1002" s="1">
        <v>2</v>
      </c>
      <c r="GO1002" s="1">
        <v>6</v>
      </c>
      <c r="GP1002" s="1">
        <v>7</v>
      </c>
      <c r="GQ1002" s="1">
        <v>0</v>
      </c>
      <c r="GR1002" s="1">
        <v>0</v>
      </c>
      <c r="GS1002" s="1">
        <v>0</v>
      </c>
      <c r="GT1002" s="2">
        <v>13</v>
      </c>
      <c r="GU1002" s="2">
        <v>5</v>
      </c>
      <c r="GV1002" s="2" t="b">
        <v>1</v>
      </c>
    </row>
    <row r="1003" spans="190:204">
      <c r="GH1003" s="1">
        <v>2</v>
      </c>
      <c r="GK1003">
        <v>0</v>
      </c>
      <c r="GL1003" s="1">
        <v>0</v>
      </c>
      <c r="GM1003" s="1" t="s">
        <v>24</v>
      </c>
      <c r="GN1003" s="1">
        <v>2</v>
      </c>
      <c r="GO1003" s="1">
        <v>4</v>
      </c>
      <c r="GP1003" s="1">
        <v>5</v>
      </c>
      <c r="GQ1003" s="1">
        <v>0</v>
      </c>
      <c r="GR1003" s="1">
        <v>0</v>
      </c>
      <c r="GS1003" s="1">
        <v>0</v>
      </c>
      <c r="GT1003" s="2">
        <v>29</v>
      </c>
      <c r="GU1003" s="2">
        <v>5</v>
      </c>
      <c r="GV1003" s="2" t="b">
        <v>1</v>
      </c>
    </row>
    <row r="1004" spans="190:204">
      <c r="GH1004">
        <v>3</v>
      </c>
      <c r="GK1004">
        <v>0</v>
      </c>
      <c r="GL1004">
        <v>0</v>
      </c>
      <c r="GM1004" t="s">
        <v>24</v>
      </c>
      <c r="GN1004">
        <v>2</v>
      </c>
      <c r="GO1004">
        <v>8</v>
      </c>
      <c r="GP1004">
        <v>9</v>
      </c>
      <c r="GQ1004">
        <v>0</v>
      </c>
      <c r="GR1004">
        <v>0</v>
      </c>
      <c r="GS1004">
        <v>0</v>
      </c>
      <c r="GT1004">
        <v>40</v>
      </c>
      <c r="GU1004">
        <v>5</v>
      </c>
      <c r="GV1004" t="b">
        <v>1</v>
      </c>
    </row>
    <row r="1005" spans="190:204">
      <c r="GH1005">
        <v>4</v>
      </c>
      <c r="GL1005">
        <v>2</v>
      </c>
      <c r="GM1005" t="s">
        <v>17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27</v>
      </c>
      <c r="GU1005">
        <v>9</v>
      </c>
      <c r="GV1005" t="b">
        <v>1</v>
      </c>
    </row>
    <row r="1006" spans="190:204">
      <c r="GH1006">
        <v>5</v>
      </c>
      <c r="GL1006">
        <v>2</v>
      </c>
      <c r="GM1006" t="s">
        <v>17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32</v>
      </c>
      <c r="GU1006">
        <v>9</v>
      </c>
      <c r="GV1006" t="b">
        <v>1</v>
      </c>
    </row>
    <row r="1007" spans="190:204">
      <c r="GH1007">
        <v>6</v>
      </c>
      <c r="GL1007">
        <v>1</v>
      </c>
      <c r="GM1007" t="s">
        <v>24</v>
      </c>
      <c r="GN1007">
        <v>2</v>
      </c>
      <c r="GO1007">
        <v>12</v>
      </c>
      <c r="GP1007">
        <v>13</v>
      </c>
      <c r="GQ1007">
        <v>0</v>
      </c>
      <c r="GR1007">
        <v>0</v>
      </c>
      <c r="GS1007">
        <v>0</v>
      </c>
      <c r="GT1007">
        <v>8</v>
      </c>
      <c r="GU1007">
        <v>9</v>
      </c>
      <c r="GV1007" t="b">
        <v>1</v>
      </c>
    </row>
    <row r="1008" spans="190:204">
      <c r="GH1008">
        <v>7</v>
      </c>
      <c r="GL1008">
        <v>1</v>
      </c>
      <c r="GM1008" t="s">
        <v>24</v>
      </c>
      <c r="GN1008">
        <v>2</v>
      </c>
      <c r="GO1008">
        <v>14</v>
      </c>
      <c r="GP1008">
        <v>15</v>
      </c>
      <c r="GQ1008">
        <v>0</v>
      </c>
      <c r="GR1008">
        <v>0</v>
      </c>
      <c r="GS1008">
        <v>0</v>
      </c>
      <c r="GT1008">
        <v>19</v>
      </c>
      <c r="GU1008">
        <v>9</v>
      </c>
      <c r="GV1008" t="b">
        <v>1</v>
      </c>
    </row>
    <row r="1009" spans="190:204">
      <c r="GH1009">
        <v>8</v>
      </c>
      <c r="GL1009">
        <v>3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37</v>
      </c>
      <c r="GU1009">
        <v>9</v>
      </c>
      <c r="GV1009" t="b">
        <v>1</v>
      </c>
    </row>
    <row r="1010" spans="190:204">
      <c r="GH1010">
        <v>9</v>
      </c>
      <c r="GL1010">
        <v>3</v>
      </c>
      <c r="GM1010" t="s">
        <v>24</v>
      </c>
      <c r="GN1010">
        <v>2</v>
      </c>
      <c r="GO1010">
        <v>10</v>
      </c>
      <c r="GP1010">
        <v>11</v>
      </c>
      <c r="GQ1010">
        <v>0</v>
      </c>
      <c r="GR1010">
        <v>0</v>
      </c>
      <c r="GS1010">
        <v>0</v>
      </c>
      <c r="GT1010">
        <v>44</v>
      </c>
      <c r="GU1010">
        <v>9</v>
      </c>
      <c r="GV1010" t="b">
        <v>1</v>
      </c>
    </row>
    <row r="1011" spans="190:204">
      <c r="GH1011">
        <v>10</v>
      </c>
      <c r="GL1011">
        <v>9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42</v>
      </c>
      <c r="GU1011">
        <v>13</v>
      </c>
      <c r="GV1011" t="b">
        <v>1</v>
      </c>
    </row>
    <row r="1012" spans="190:204">
      <c r="GH1012">
        <v>11</v>
      </c>
      <c r="GL1012">
        <v>9</v>
      </c>
      <c r="GM1012" t="s">
        <v>17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47</v>
      </c>
      <c r="GU1012">
        <v>13</v>
      </c>
      <c r="GV1012" t="b">
        <v>1</v>
      </c>
    </row>
    <row r="1013" spans="190:204">
      <c r="GH1013">
        <v>12</v>
      </c>
      <c r="GL1013">
        <v>6</v>
      </c>
      <c r="GM1013" t="s">
        <v>24</v>
      </c>
      <c r="GN1013">
        <v>2</v>
      </c>
      <c r="GO1013">
        <v>16</v>
      </c>
      <c r="GP1013">
        <v>17</v>
      </c>
      <c r="GQ1013">
        <v>0</v>
      </c>
      <c r="GR1013">
        <v>0</v>
      </c>
      <c r="GS1013">
        <v>0</v>
      </c>
      <c r="GT1013">
        <v>4</v>
      </c>
      <c r="GU1013">
        <v>13</v>
      </c>
      <c r="GV1013" t="b">
        <v>1</v>
      </c>
    </row>
    <row r="1014" spans="190:204">
      <c r="GH1014">
        <v>13</v>
      </c>
      <c r="GL1014">
        <v>6</v>
      </c>
      <c r="GM1014" t="s">
        <v>17</v>
      </c>
      <c r="GN1014">
        <v>0</v>
      </c>
      <c r="GO1014">
        <v>0</v>
      </c>
      <c r="GP1014">
        <v>0</v>
      </c>
      <c r="GQ1014">
        <v>0</v>
      </c>
      <c r="GR1014">
        <v>0</v>
      </c>
      <c r="GS1014">
        <v>0</v>
      </c>
      <c r="GT1014">
        <v>12</v>
      </c>
      <c r="GU1014">
        <v>13</v>
      </c>
      <c r="GV1014" t="b">
        <v>1</v>
      </c>
    </row>
    <row r="1015" spans="190:204">
      <c r="GH1015">
        <v>14</v>
      </c>
      <c r="GL1015">
        <v>7</v>
      </c>
      <c r="GM1015" t="s">
        <v>17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17</v>
      </c>
      <c r="GU1015">
        <v>13</v>
      </c>
      <c r="GV1015" t="b">
        <v>1</v>
      </c>
    </row>
    <row r="1016" spans="190:204">
      <c r="GH1016">
        <v>15</v>
      </c>
      <c r="GL1016">
        <v>7</v>
      </c>
      <c r="GM1016" t="s">
        <v>17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22</v>
      </c>
      <c r="GU1016">
        <v>13</v>
      </c>
      <c r="GV1016" t="b">
        <v>1</v>
      </c>
    </row>
    <row r="1017" spans="190:204">
      <c r="GH1017">
        <v>16</v>
      </c>
      <c r="GL1017">
        <v>12</v>
      </c>
      <c r="GM1017" t="s">
        <v>17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2</v>
      </c>
      <c r="GU1017">
        <v>17</v>
      </c>
      <c r="GV1017" t="b">
        <v>1</v>
      </c>
    </row>
    <row r="1018" spans="190:204">
      <c r="GH1018">
        <v>17</v>
      </c>
      <c r="GL1018">
        <v>12</v>
      </c>
      <c r="GM1018" t="s">
        <v>17</v>
      </c>
      <c r="GN1018">
        <v>0</v>
      </c>
      <c r="GO1018">
        <v>0</v>
      </c>
      <c r="GP1018">
        <v>0</v>
      </c>
      <c r="GQ1018">
        <v>0</v>
      </c>
      <c r="GR1018">
        <v>0</v>
      </c>
      <c r="GS1018">
        <v>0</v>
      </c>
      <c r="GT1018">
        <v>7</v>
      </c>
      <c r="GU1018">
        <v>17</v>
      </c>
      <c r="GV1018" t="b">
        <v>1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>
    <oddHeader>&amp;l&amp;bFor Evaluation Only</oddHeader>
    <oddFooter>&amp;l&amp;bTreePlan Trial Version, For Evaluation Only&amp;r&amp;bTreePlan.com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Melanson</dc:creator>
  <cp:lastModifiedBy>TJ Melanson</cp:lastModifiedBy>
  <dcterms:created xsi:type="dcterms:W3CDTF">2015-11-01T22:11:11Z</dcterms:created>
  <dcterms:modified xsi:type="dcterms:W3CDTF">2015-11-05T06:53:35Z</dcterms:modified>
</cp:coreProperties>
</file>